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VERSION39\"/>
    </mc:Choice>
  </mc:AlternateContent>
  <xr:revisionPtr revIDLastSave="0" documentId="13_ncr:1_{67809A0F-E6AF-4B77-AC24-C7242CC3E393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الإنتاج النباتي (ج 53-139) 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9" i="1"/>
  <c r="G19" i="1"/>
  <c r="H19" i="1"/>
  <c r="I19" i="1"/>
  <c r="F19" i="1"/>
  <c r="E19" i="1"/>
  <c r="D19" i="1"/>
  <c r="C19" i="1"/>
  <c r="I18" i="1"/>
  <c r="J18" i="1"/>
  <c r="K18" i="1"/>
  <c r="E18" i="1"/>
  <c r="D18" i="1"/>
  <c r="I2673" i="1"/>
  <c r="K750" i="1" l="1"/>
  <c r="K769" i="1"/>
  <c r="I769" i="1"/>
  <c r="K768" i="1"/>
  <c r="K21" i="1"/>
  <c r="E1044" i="1"/>
  <c r="E1085" i="1" l="1"/>
  <c r="E1075" i="1"/>
  <c r="I184" i="1"/>
  <c r="I29" i="1"/>
  <c r="J29" i="1"/>
  <c r="K29" i="1"/>
  <c r="I28" i="1"/>
  <c r="J28" i="1"/>
  <c r="K28" i="1"/>
  <c r="I27" i="1"/>
  <c r="J27" i="1"/>
  <c r="K27" i="1"/>
  <c r="I26" i="1"/>
  <c r="J26" i="1"/>
  <c r="K26" i="1"/>
  <c r="I24" i="1"/>
  <c r="J24" i="1"/>
  <c r="K24" i="1"/>
  <c r="K17" i="1"/>
  <c r="K11" i="1"/>
  <c r="K10" i="1"/>
  <c r="J2785" i="1"/>
  <c r="J2786" i="1"/>
  <c r="J2787" i="1"/>
  <c r="J2790" i="1"/>
  <c r="J2791" i="1"/>
  <c r="J2792" i="1"/>
  <c r="J2794" i="1"/>
  <c r="J2795" i="1"/>
  <c r="J2796" i="1"/>
  <c r="J2797" i="1"/>
  <c r="J2798" i="1"/>
  <c r="J2799" i="1"/>
  <c r="J2800" i="1"/>
  <c r="J2801" i="1"/>
  <c r="J2802" i="1"/>
  <c r="J2804" i="1"/>
  <c r="J2784" i="1"/>
  <c r="J2772" i="1"/>
  <c r="J2739" i="1"/>
  <c r="J2642" i="1"/>
  <c r="J2609" i="1"/>
  <c r="J2419" i="1"/>
  <c r="J2411" i="1"/>
  <c r="J2421" i="1"/>
  <c r="J2423" i="1"/>
  <c r="J2424" i="1"/>
  <c r="J2426" i="1"/>
  <c r="J2427" i="1"/>
  <c r="J2431" i="1"/>
  <c r="J2408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3" i="1"/>
  <c r="J1800" i="1"/>
  <c r="J1791" i="1"/>
  <c r="J1760" i="1"/>
  <c r="J1729" i="1"/>
  <c r="J1696" i="1"/>
  <c r="J1664" i="1"/>
  <c r="J1631" i="1"/>
  <c r="J1568" i="1"/>
  <c r="J1535" i="1"/>
  <c r="J1502" i="1"/>
  <c r="J1468" i="1"/>
  <c r="J1436" i="1"/>
  <c r="J1403" i="1"/>
  <c r="J1368" i="1"/>
  <c r="J1328" i="1"/>
  <c r="J1335" i="1"/>
  <c r="J1302" i="1"/>
  <c r="J1265" i="1"/>
  <c r="J1234" i="1"/>
  <c r="J1203" i="1"/>
  <c r="J1169" i="1"/>
  <c r="J986" i="1"/>
  <c r="J1001" i="1"/>
  <c r="J970" i="1"/>
  <c r="J939" i="1"/>
  <c r="J906" i="1"/>
  <c r="J235" i="1"/>
  <c r="G179" i="2"/>
  <c r="H177" i="2"/>
  <c r="N181" i="2"/>
  <c r="H194" i="2"/>
  <c r="L191" i="2"/>
  <c r="L190" i="2"/>
  <c r="M166" i="2"/>
  <c r="E164" i="2"/>
  <c r="O156" i="2"/>
  <c r="O155" i="2"/>
  <c r="G158" i="2"/>
  <c r="G157" i="2"/>
  <c r="O162" i="2"/>
  <c r="O161" i="2"/>
  <c r="J163" i="2"/>
  <c r="E149" i="2"/>
  <c r="H134" i="2"/>
  <c r="M150" i="2"/>
  <c r="M149" i="2"/>
  <c r="P146" i="2"/>
  <c r="P145" i="2"/>
  <c r="P136" i="2"/>
  <c r="P135" i="2"/>
  <c r="J142" i="2"/>
  <c r="E112" i="2"/>
  <c r="E111" i="2"/>
  <c r="M100" i="2"/>
  <c r="M99" i="2"/>
  <c r="F100" i="2"/>
  <c r="F99" i="2"/>
  <c r="R117" i="2"/>
  <c r="R116" i="2"/>
  <c r="K118" i="2"/>
  <c r="K117" i="2"/>
  <c r="R108" i="2"/>
  <c r="M108" i="2"/>
  <c r="L85" i="2"/>
  <c r="L84" i="2"/>
  <c r="O74" i="2"/>
  <c r="O73" i="2"/>
  <c r="H76" i="2"/>
  <c r="H75" i="2"/>
  <c r="M55" i="2"/>
  <c r="J719" i="1"/>
  <c r="J184" i="1"/>
  <c r="J187" i="1"/>
  <c r="G46" i="2"/>
  <c r="G45" i="2"/>
  <c r="G6" i="2"/>
  <c r="F6" i="2"/>
  <c r="Q22" i="2"/>
  <c r="I28" i="2"/>
  <c r="I54" i="1"/>
  <c r="M22" i="2"/>
  <c r="K13" i="2"/>
  <c r="P12" i="2"/>
  <c r="G16" i="2"/>
  <c r="H2906" i="1"/>
  <c r="D2869" i="1" l="1"/>
  <c r="E2864" i="1"/>
  <c r="E2863" i="1"/>
  <c r="E2860" i="1"/>
  <c r="E2855" i="1"/>
  <c r="E2856" i="1"/>
  <c r="E2858" i="1"/>
  <c r="E2854" i="1"/>
  <c r="E2849" i="1"/>
  <c r="E2850" i="1"/>
  <c r="E2848" i="1"/>
  <c r="E2866" i="1"/>
  <c r="E2867" i="1"/>
  <c r="E2868" i="1"/>
  <c r="E2865" i="1"/>
  <c r="E2869" i="1" l="1"/>
  <c r="K363" i="1"/>
  <c r="K353" i="1"/>
  <c r="K351" i="1"/>
  <c r="K352" i="1"/>
  <c r="K354" i="1"/>
  <c r="K355" i="1"/>
  <c r="K356" i="1"/>
  <c r="K357" i="1"/>
  <c r="K358" i="1"/>
  <c r="K359" i="1"/>
  <c r="K360" i="1"/>
  <c r="J360" i="1" s="1"/>
  <c r="K361" i="1"/>
  <c r="K362" i="1"/>
  <c r="K364" i="1"/>
  <c r="K365" i="1"/>
  <c r="K366" i="1"/>
  <c r="K367" i="1"/>
  <c r="K368" i="1"/>
  <c r="K369" i="1"/>
  <c r="K370" i="1"/>
  <c r="K371" i="1"/>
  <c r="K373" i="1"/>
  <c r="K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4" i="1"/>
  <c r="I365" i="1"/>
  <c r="I366" i="1"/>
  <c r="I367" i="1"/>
  <c r="I368" i="1"/>
  <c r="I369" i="1"/>
  <c r="I370" i="1"/>
  <c r="I371" i="1"/>
  <c r="I373" i="1"/>
  <c r="I350" i="1"/>
  <c r="H350" i="1"/>
  <c r="H355" i="1"/>
  <c r="I1000" i="1"/>
  <c r="K1000" i="1"/>
  <c r="J1000" i="1" s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70" i="1"/>
  <c r="K771" i="1"/>
  <c r="K773" i="1"/>
  <c r="J751" i="1"/>
  <c r="J752" i="1"/>
  <c r="J756" i="1"/>
  <c r="J773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70" i="1"/>
  <c r="I771" i="1"/>
  <c r="I773" i="1"/>
  <c r="I750" i="1"/>
  <c r="E1077" i="1"/>
  <c r="J1859" i="1"/>
  <c r="J23" i="1" s="1"/>
  <c r="K2210" i="1"/>
  <c r="K1841" i="1" s="1"/>
  <c r="K1990" i="1"/>
  <c r="I1990" i="1"/>
  <c r="J1990" i="1"/>
  <c r="K1113" i="1"/>
  <c r="I1822" i="1"/>
  <c r="K1822" i="1"/>
  <c r="J1822" i="1" s="1"/>
  <c r="I1119" i="1"/>
  <c r="I1125" i="1"/>
  <c r="I1131" i="1"/>
  <c r="I1113" i="1"/>
  <c r="K1130" i="1"/>
  <c r="K1128" i="1"/>
  <c r="K1124" i="1"/>
  <c r="K1122" i="1"/>
  <c r="K1120" i="1"/>
  <c r="K1118" i="1"/>
  <c r="K1116" i="1"/>
  <c r="K1114" i="1"/>
  <c r="K1115" i="1"/>
  <c r="K1117" i="1"/>
  <c r="K1119" i="1"/>
  <c r="K1121" i="1"/>
  <c r="K1123" i="1"/>
  <c r="K1125" i="1"/>
  <c r="K1126" i="1"/>
  <c r="K1127" i="1"/>
  <c r="K1129" i="1"/>
  <c r="K1131" i="1"/>
  <c r="K1132" i="1"/>
  <c r="K1133" i="1"/>
  <c r="K1134" i="1"/>
  <c r="K1136" i="1"/>
  <c r="I1114" i="1"/>
  <c r="I1115" i="1"/>
  <c r="I1116" i="1"/>
  <c r="I1117" i="1"/>
  <c r="I1118" i="1"/>
  <c r="I1120" i="1"/>
  <c r="I1121" i="1"/>
  <c r="I1122" i="1"/>
  <c r="I1123" i="1"/>
  <c r="I1124" i="1"/>
  <c r="I1126" i="1"/>
  <c r="I1127" i="1"/>
  <c r="I1128" i="1"/>
  <c r="I1129" i="1"/>
  <c r="I1130" i="1"/>
  <c r="I1132" i="1"/>
  <c r="I1133" i="1"/>
  <c r="I1134" i="1"/>
  <c r="I1136" i="1"/>
  <c r="I519" i="1"/>
  <c r="K519" i="1"/>
  <c r="I520" i="1"/>
  <c r="K520" i="1"/>
  <c r="I521" i="1"/>
  <c r="K521" i="1"/>
  <c r="I522" i="1"/>
  <c r="K522" i="1"/>
  <c r="I523" i="1"/>
  <c r="K523" i="1"/>
  <c r="I524" i="1"/>
  <c r="K524" i="1"/>
  <c r="I525" i="1"/>
  <c r="K525" i="1"/>
  <c r="I526" i="1"/>
  <c r="K526" i="1"/>
  <c r="I527" i="1"/>
  <c r="K527" i="1"/>
  <c r="I528" i="1"/>
  <c r="K528" i="1"/>
  <c r="I529" i="1"/>
  <c r="K529" i="1"/>
  <c r="I530" i="1"/>
  <c r="K530" i="1"/>
  <c r="I531" i="1"/>
  <c r="K531" i="1"/>
  <c r="I532" i="1"/>
  <c r="K532" i="1"/>
  <c r="I533" i="1"/>
  <c r="K533" i="1"/>
  <c r="I534" i="1"/>
  <c r="K534" i="1"/>
  <c r="I535" i="1"/>
  <c r="K535" i="1"/>
  <c r="I536" i="1"/>
  <c r="J536" i="1" s="1"/>
  <c r="K536" i="1"/>
  <c r="I537" i="1"/>
  <c r="J537" i="1" s="1"/>
  <c r="K537" i="1"/>
  <c r="I538" i="1"/>
  <c r="K538" i="1"/>
  <c r="I539" i="1"/>
  <c r="K539" i="1"/>
  <c r="I540" i="1"/>
  <c r="K540" i="1"/>
  <c r="K542" i="1"/>
  <c r="I542" i="1"/>
  <c r="K170" i="1"/>
  <c r="K12" i="1" s="1"/>
  <c r="I170" i="1"/>
  <c r="I12" i="1" s="1"/>
  <c r="K73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J70" i="1" s="1"/>
  <c r="I71" i="1"/>
  <c r="I73" i="1"/>
  <c r="K50" i="1"/>
  <c r="I50" i="1"/>
  <c r="I2805" i="1"/>
  <c r="K2805" i="1"/>
  <c r="J2805" i="1" s="1"/>
  <c r="K2217" i="1"/>
  <c r="K1848" i="1" s="1"/>
  <c r="K1858" i="1"/>
  <c r="I2207" i="1"/>
  <c r="I1838" i="1" s="1"/>
  <c r="I2208" i="1"/>
  <c r="I1839" i="1" s="1"/>
  <c r="I2209" i="1"/>
  <c r="I1840" i="1" s="1"/>
  <c r="I2210" i="1"/>
  <c r="I1841" i="1" s="1"/>
  <c r="I2211" i="1"/>
  <c r="I1842" i="1" s="1"/>
  <c r="I2212" i="1"/>
  <c r="I1843" i="1" s="1"/>
  <c r="I2213" i="1"/>
  <c r="I1844" i="1" s="1"/>
  <c r="I2214" i="1"/>
  <c r="I1845" i="1" s="1"/>
  <c r="I2215" i="1"/>
  <c r="I1846" i="1" s="1"/>
  <c r="I2216" i="1"/>
  <c r="I1847" i="1" s="1"/>
  <c r="I2217" i="1"/>
  <c r="I1862" i="1" s="1"/>
  <c r="I2218" i="1"/>
  <c r="I1849" i="1" s="1"/>
  <c r="I2219" i="1"/>
  <c r="I1850" i="1" s="1"/>
  <c r="I2220" i="1"/>
  <c r="I1851" i="1" s="1"/>
  <c r="I2221" i="1"/>
  <c r="I1852" i="1" s="1"/>
  <c r="I2222" i="1"/>
  <c r="I1853" i="1" s="1"/>
  <c r="I2223" i="1"/>
  <c r="I1854" i="1" s="1"/>
  <c r="I2224" i="1"/>
  <c r="I1855" i="1" s="1"/>
  <c r="I2225" i="1"/>
  <c r="I1856" i="1" s="1"/>
  <c r="I2226" i="1"/>
  <c r="I1857" i="1" s="1"/>
  <c r="I2227" i="1"/>
  <c r="I1858" i="1" s="1"/>
  <c r="I2229" i="1"/>
  <c r="I1860" i="1" s="1"/>
  <c r="K2207" i="1"/>
  <c r="K1838" i="1" s="1"/>
  <c r="K2208" i="1"/>
  <c r="K1839" i="1" s="1"/>
  <c r="K2209" i="1"/>
  <c r="K1840" i="1" s="1"/>
  <c r="K2211" i="1"/>
  <c r="K1842" i="1" s="1"/>
  <c r="K2212" i="1"/>
  <c r="K1843" i="1" s="1"/>
  <c r="K2213" i="1"/>
  <c r="K1844" i="1" s="1"/>
  <c r="K2214" i="1"/>
  <c r="K1845" i="1" s="1"/>
  <c r="K2215" i="1"/>
  <c r="K1846" i="1" s="1"/>
  <c r="K2216" i="1"/>
  <c r="K1847" i="1" s="1"/>
  <c r="K2218" i="1"/>
  <c r="K1849" i="1" s="1"/>
  <c r="K2219" i="1"/>
  <c r="K1850" i="1" s="1"/>
  <c r="K2220" i="1"/>
  <c r="K1851" i="1" s="1"/>
  <c r="K2221" i="1"/>
  <c r="K1852" i="1" s="1"/>
  <c r="K2222" i="1"/>
  <c r="K1853" i="1" s="1"/>
  <c r="K2223" i="1"/>
  <c r="K1854" i="1" s="1"/>
  <c r="K2224" i="1"/>
  <c r="K2225" i="1"/>
  <c r="K1856" i="1" s="1"/>
  <c r="K2226" i="1"/>
  <c r="K1857" i="1" s="1"/>
  <c r="K2227" i="1"/>
  <c r="K2229" i="1"/>
  <c r="K1860" i="1" s="1"/>
  <c r="I2206" i="1"/>
  <c r="I1837" i="1" s="1"/>
  <c r="J2206" i="1"/>
  <c r="K2206" i="1"/>
  <c r="K1837" i="1" s="1"/>
  <c r="I2572" i="1"/>
  <c r="J2572" i="1"/>
  <c r="K2572" i="1"/>
  <c r="I2395" i="1"/>
  <c r="K2395" i="1"/>
  <c r="K2536" i="1"/>
  <c r="I2536" i="1"/>
  <c r="J2091" i="1"/>
  <c r="I2091" i="1"/>
  <c r="K2091" i="1"/>
  <c r="J304" i="1"/>
  <c r="J269" i="1"/>
  <c r="I268" i="1"/>
  <c r="I15" i="1" s="1"/>
  <c r="K268" i="1"/>
  <c r="K15" i="1" s="1"/>
  <c r="J281" i="1"/>
  <c r="J249" i="1"/>
  <c r="J217" i="1"/>
  <c r="J220" i="1"/>
  <c r="J222" i="1"/>
  <c r="J223" i="1"/>
  <c r="J230" i="1"/>
  <c r="J231" i="1"/>
  <c r="J232" i="1"/>
  <c r="J216" i="1"/>
  <c r="J201" i="1"/>
  <c r="J183" i="1"/>
  <c r="J188" i="1"/>
  <c r="J189" i="1"/>
  <c r="J190" i="1"/>
  <c r="J191" i="1"/>
  <c r="J192" i="1"/>
  <c r="J193" i="1"/>
  <c r="J196" i="1"/>
  <c r="J197" i="1"/>
  <c r="J198" i="1"/>
  <c r="J199" i="1"/>
  <c r="J200" i="1"/>
  <c r="J180" i="1"/>
  <c r="J149" i="1"/>
  <c r="J152" i="1"/>
  <c r="J153" i="1"/>
  <c r="J154" i="1"/>
  <c r="J155" i="1"/>
  <c r="J156" i="1"/>
  <c r="J157" i="1"/>
  <c r="J158" i="1"/>
  <c r="J159" i="1"/>
  <c r="J160" i="1"/>
  <c r="J162" i="1"/>
  <c r="J163" i="1"/>
  <c r="J164" i="1"/>
  <c r="J165" i="1"/>
  <c r="J166" i="1"/>
  <c r="J167" i="1"/>
  <c r="J168" i="1"/>
  <c r="J169" i="1"/>
  <c r="J148" i="1"/>
  <c r="J119" i="1"/>
  <c r="J120" i="1"/>
  <c r="J123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16" i="1"/>
  <c r="J86" i="1"/>
  <c r="J87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83" i="1"/>
  <c r="J2770" i="1"/>
  <c r="J2754" i="1"/>
  <c r="J2734" i="1"/>
  <c r="J2721" i="1"/>
  <c r="J2725" i="1"/>
  <c r="J2729" i="1"/>
  <c r="J2732" i="1"/>
  <c r="J2735" i="1"/>
  <c r="J2719" i="1"/>
  <c r="J2683" i="1"/>
  <c r="J2685" i="1"/>
  <c r="J2686" i="1"/>
  <c r="J2691" i="1"/>
  <c r="J2692" i="1"/>
  <c r="J2693" i="1"/>
  <c r="J2694" i="1"/>
  <c r="J2695" i="1"/>
  <c r="J2698" i="1"/>
  <c r="J2699" i="1"/>
  <c r="J2701" i="1"/>
  <c r="J2703" i="1"/>
  <c r="J2682" i="1"/>
  <c r="J2662" i="1"/>
  <c r="J2669" i="1"/>
  <c r="J2654" i="1"/>
  <c r="J2623" i="1"/>
  <c r="J2627" i="1"/>
  <c r="J2628" i="1"/>
  <c r="J2629" i="1"/>
  <c r="J2630" i="1"/>
  <c r="J2637" i="1"/>
  <c r="J2638" i="1"/>
  <c r="J2640" i="1"/>
  <c r="J2622" i="1"/>
  <c r="J2590" i="1"/>
  <c r="J2594" i="1"/>
  <c r="J2595" i="1"/>
  <c r="J2596" i="1"/>
  <c r="J2597" i="1"/>
  <c r="J2604" i="1"/>
  <c r="J2605" i="1"/>
  <c r="J2607" i="1"/>
  <c r="J2589" i="1"/>
  <c r="J1769" i="1"/>
  <c r="J1770" i="1"/>
  <c r="J1771" i="1"/>
  <c r="J1777" i="1"/>
  <c r="J1779" i="1"/>
  <c r="J1781" i="1"/>
  <c r="J1782" i="1"/>
  <c r="J1783" i="1"/>
  <c r="J1784" i="1"/>
  <c r="J1786" i="1"/>
  <c r="J1787" i="1"/>
  <c r="J1789" i="1"/>
  <c r="J1768" i="1"/>
  <c r="J1741" i="1"/>
  <c r="J1746" i="1"/>
  <c r="J1753" i="1"/>
  <c r="J1755" i="1"/>
  <c r="J1756" i="1"/>
  <c r="J1740" i="1"/>
  <c r="J1707" i="1"/>
  <c r="J1708" i="1"/>
  <c r="J1709" i="1"/>
  <c r="J1710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7" i="1"/>
  <c r="J1706" i="1"/>
  <c r="J1677" i="1"/>
  <c r="J1679" i="1"/>
  <c r="J1681" i="1"/>
  <c r="J1682" i="1"/>
  <c r="J1691" i="1"/>
  <c r="J1692" i="1"/>
  <c r="J1676" i="1"/>
  <c r="J1642" i="1"/>
  <c r="J1643" i="1"/>
  <c r="J1644" i="1"/>
  <c r="J1645" i="1"/>
  <c r="J1649" i="1"/>
  <c r="J1650" i="1"/>
  <c r="J1652" i="1"/>
  <c r="J1653" i="1"/>
  <c r="J1654" i="1"/>
  <c r="J1655" i="1"/>
  <c r="J1656" i="1"/>
  <c r="J1657" i="1"/>
  <c r="J1658" i="1"/>
  <c r="J1659" i="1"/>
  <c r="J1660" i="1"/>
  <c r="J1662" i="1"/>
  <c r="J1641" i="1"/>
  <c r="J1609" i="1"/>
  <c r="J1610" i="1"/>
  <c r="J1615" i="1"/>
  <c r="J1616" i="1"/>
  <c r="J1617" i="1"/>
  <c r="J1619" i="1"/>
  <c r="J1620" i="1"/>
  <c r="J1621" i="1"/>
  <c r="J1622" i="1"/>
  <c r="J1623" i="1"/>
  <c r="J1624" i="1"/>
  <c r="J1626" i="1"/>
  <c r="J1629" i="1"/>
  <c r="J1608" i="1"/>
  <c r="J1582" i="1"/>
  <c r="J1586" i="1"/>
  <c r="J1587" i="1"/>
  <c r="J1589" i="1"/>
  <c r="J1591" i="1"/>
  <c r="J1594" i="1"/>
  <c r="J1595" i="1"/>
  <c r="J1596" i="1"/>
  <c r="J1597" i="1"/>
  <c r="J1599" i="1"/>
  <c r="J1581" i="1"/>
  <c r="J1548" i="1"/>
  <c r="J1549" i="1"/>
  <c r="J1553" i="1"/>
  <c r="J1554" i="1"/>
  <c r="J1556" i="1"/>
  <c r="J1557" i="1"/>
  <c r="J1558" i="1"/>
  <c r="J1560" i="1"/>
  <c r="J1561" i="1"/>
  <c r="J1562" i="1"/>
  <c r="J1563" i="1"/>
  <c r="J1564" i="1"/>
  <c r="J1566" i="1"/>
  <c r="J1545" i="1"/>
  <c r="J1513" i="1"/>
  <c r="J1514" i="1"/>
  <c r="J1515" i="1"/>
  <c r="J1516" i="1"/>
  <c r="J1519" i="1"/>
  <c r="J1520" i="1"/>
  <c r="J1521" i="1"/>
  <c r="J1523" i="1"/>
  <c r="J1524" i="1"/>
  <c r="J1525" i="1"/>
  <c r="J1526" i="1"/>
  <c r="J1527" i="1"/>
  <c r="J1528" i="1"/>
  <c r="J1529" i="1"/>
  <c r="J1530" i="1"/>
  <c r="J1531" i="1"/>
  <c r="J1533" i="1"/>
  <c r="J1512" i="1"/>
  <c r="J1480" i="1"/>
  <c r="J1482" i="1"/>
  <c r="J1483" i="1"/>
  <c r="J1487" i="1"/>
  <c r="J1488" i="1"/>
  <c r="J1490" i="1"/>
  <c r="J1492" i="1"/>
  <c r="J1493" i="1"/>
  <c r="J1494" i="1"/>
  <c r="J1495" i="1"/>
  <c r="J1497" i="1"/>
  <c r="J1498" i="1"/>
  <c r="J1500" i="1"/>
  <c r="J1479" i="1"/>
  <c r="J1446" i="1"/>
  <c r="J1447" i="1"/>
  <c r="J1448" i="1"/>
  <c r="J1449" i="1"/>
  <c r="J1452" i="1"/>
  <c r="J1453" i="1"/>
  <c r="J1454" i="1"/>
  <c r="J1456" i="1"/>
  <c r="J1457" i="1"/>
  <c r="J1458" i="1"/>
  <c r="J1459" i="1"/>
  <c r="J1460" i="1"/>
  <c r="J1461" i="1"/>
  <c r="J1462" i="1"/>
  <c r="J1463" i="1"/>
  <c r="J1464" i="1"/>
  <c r="J1466" i="1"/>
  <c r="J1445" i="1"/>
  <c r="J1414" i="1"/>
  <c r="J1415" i="1"/>
  <c r="J1416" i="1"/>
  <c r="J1417" i="1"/>
  <c r="J1420" i="1"/>
  <c r="J1421" i="1"/>
  <c r="J1422" i="1"/>
  <c r="J1424" i="1"/>
  <c r="J1425" i="1"/>
  <c r="J1426" i="1"/>
  <c r="J1427" i="1"/>
  <c r="J1428" i="1"/>
  <c r="J1429" i="1"/>
  <c r="J1430" i="1"/>
  <c r="J1431" i="1"/>
  <c r="J1432" i="1"/>
  <c r="J1434" i="1"/>
  <c r="J1413" i="1"/>
  <c r="J1381" i="1"/>
  <c r="J1382" i="1"/>
  <c r="J1383" i="1"/>
  <c r="J1384" i="1"/>
  <c r="J1388" i="1"/>
  <c r="J1389" i="1"/>
  <c r="J1391" i="1"/>
  <c r="J1392" i="1"/>
  <c r="J1393" i="1"/>
  <c r="J1394" i="1"/>
  <c r="J1395" i="1"/>
  <c r="J1396" i="1"/>
  <c r="J1397" i="1"/>
  <c r="J1398" i="1"/>
  <c r="J1399" i="1"/>
  <c r="J1380" i="1"/>
  <c r="J1348" i="1"/>
  <c r="J1349" i="1"/>
  <c r="J1354" i="1"/>
  <c r="J1358" i="1"/>
  <c r="J1361" i="1"/>
  <c r="J1362" i="1"/>
  <c r="J1363" i="1"/>
  <c r="J1364" i="1"/>
  <c r="J1345" i="1"/>
  <c r="J1313" i="1"/>
  <c r="J1314" i="1"/>
  <c r="J1315" i="1"/>
  <c r="J1316" i="1"/>
  <c r="J1319" i="1"/>
  <c r="J1320" i="1"/>
  <c r="J1321" i="1"/>
  <c r="J1323" i="1"/>
  <c r="J1324" i="1"/>
  <c r="J1325" i="1"/>
  <c r="J1326" i="1"/>
  <c r="J1327" i="1"/>
  <c r="J1329" i="1"/>
  <c r="J1330" i="1"/>
  <c r="J1331" i="1"/>
  <c r="J1333" i="1"/>
  <c r="J1312" i="1"/>
  <c r="J1280" i="1"/>
  <c r="J1281" i="1"/>
  <c r="J1282" i="1"/>
  <c r="J1286" i="1"/>
  <c r="J1287" i="1"/>
  <c r="J1288" i="1"/>
  <c r="J1290" i="1"/>
  <c r="J1291" i="1"/>
  <c r="J1292" i="1"/>
  <c r="J1293" i="1"/>
  <c r="J1294" i="1"/>
  <c r="J1295" i="1"/>
  <c r="J1296" i="1"/>
  <c r="J1297" i="1"/>
  <c r="J1298" i="1"/>
  <c r="J1300" i="1"/>
  <c r="J1279" i="1"/>
  <c r="J1243" i="1"/>
  <c r="J1244" i="1"/>
  <c r="J1245" i="1"/>
  <c r="J1246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42" i="1"/>
  <c r="J1212" i="1"/>
  <c r="J1214" i="1"/>
  <c r="J1215" i="1"/>
  <c r="J1216" i="1"/>
  <c r="J1219" i="1"/>
  <c r="J1220" i="1"/>
  <c r="J1222" i="1"/>
  <c r="J1224" i="1"/>
  <c r="J1228" i="1"/>
  <c r="J1229" i="1"/>
  <c r="J1230" i="1"/>
  <c r="J1211" i="1"/>
  <c r="J1182" i="1"/>
  <c r="J1183" i="1"/>
  <c r="J1184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1" i="1"/>
  <c r="J1180" i="1"/>
  <c r="J1147" i="1"/>
  <c r="J1148" i="1"/>
  <c r="J1149" i="1"/>
  <c r="J1150" i="1"/>
  <c r="J1151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7" i="1"/>
  <c r="J1146" i="1"/>
  <c r="J951" i="1"/>
  <c r="J955" i="1"/>
  <c r="J956" i="1"/>
  <c r="J957" i="1"/>
  <c r="J958" i="1"/>
  <c r="J965" i="1"/>
  <c r="J966" i="1"/>
  <c r="J968" i="1"/>
  <c r="J950" i="1"/>
  <c r="J927" i="1"/>
  <c r="J928" i="1"/>
  <c r="J934" i="1"/>
  <c r="J935" i="1"/>
  <c r="J925" i="1"/>
  <c r="J886" i="1"/>
  <c r="J887" i="1"/>
  <c r="J892" i="1"/>
  <c r="J894" i="1"/>
  <c r="J895" i="1"/>
  <c r="J896" i="1"/>
  <c r="J898" i="1"/>
  <c r="J765" i="1" s="1"/>
  <c r="J899" i="1"/>
  <c r="J900" i="1"/>
  <c r="J901" i="1"/>
  <c r="J902" i="1"/>
  <c r="J883" i="1"/>
  <c r="J854" i="1"/>
  <c r="J858" i="1"/>
  <c r="J861" i="1"/>
  <c r="J862" i="1"/>
  <c r="J863" i="1"/>
  <c r="J864" i="1"/>
  <c r="J764" i="1" s="1"/>
  <c r="J868" i="1"/>
  <c r="J869" i="1"/>
  <c r="J853" i="1"/>
  <c r="J824" i="1"/>
  <c r="J825" i="1"/>
  <c r="J826" i="1"/>
  <c r="J827" i="1"/>
  <c r="J828" i="1"/>
  <c r="J829" i="1"/>
  <c r="J830" i="1"/>
  <c r="J833" i="1"/>
  <c r="J835" i="1"/>
  <c r="J836" i="1"/>
  <c r="J838" i="1"/>
  <c r="J817" i="1"/>
  <c r="J789" i="1"/>
  <c r="J755" i="1" s="1"/>
  <c r="J791" i="1"/>
  <c r="J757" i="1" s="1"/>
  <c r="J792" i="1"/>
  <c r="J793" i="1"/>
  <c r="J794" i="1"/>
  <c r="J760" i="1" s="1"/>
  <c r="J795" i="1"/>
  <c r="J796" i="1"/>
  <c r="J797" i="1"/>
  <c r="J800" i="1"/>
  <c r="J801" i="1"/>
  <c r="J802" i="1"/>
  <c r="J803" i="1"/>
  <c r="J804" i="1"/>
  <c r="J770" i="1" s="1"/>
  <c r="J805" i="1"/>
  <c r="J788" i="1"/>
  <c r="J718" i="1"/>
  <c r="J720" i="1"/>
  <c r="J722" i="1"/>
  <c r="J723" i="1"/>
  <c r="J724" i="1"/>
  <c r="J726" i="1"/>
  <c r="J728" i="1"/>
  <c r="J731" i="1"/>
  <c r="J733" i="1"/>
  <c r="J734" i="1"/>
  <c r="J735" i="1"/>
  <c r="J736" i="1"/>
  <c r="J717" i="1"/>
  <c r="J687" i="1"/>
  <c r="J688" i="1"/>
  <c r="J692" i="1"/>
  <c r="J693" i="1"/>
  <c r="J696" i="1"/>
  <c r="J697" i="1"/>
  <c r="J700" i="1"/>
  <c r="J701" i="1"/>
  <c r="J702" i="1"/>
  <c r="J703" i="1"/>
  <c r="J705" i="1"/>
  <c r="J684" i="1"/>
  <c r="J654" i="1"/>
  <c r="J655" i="1"/>
  <c r="J660" i="1"/>
  <c r="J662" i="1"/>
  <c r="J663" i="1"/>
  <c r="J664" i="1"/>
  <c r="J667" i="1"/>
  <c r="J669" i="1"/>
  <c r="J670" i="1"/>
  <c r="J672" i="1"/>
  <c r="J651" i="1"/>
  <c r="J622" i="1"/>
  <c r="J627" i="1"/>
  <c r="J631" i="1"/>
  <c r="J634" i="1"/>
  <c r="J635" i="1"/>
  <c r="J636" i="1"/>
  <c r="J637" i="1"/>
  <c r="J638" i="1"/>
  <c r="J639" i="1"/>
  <c r="J621" i="1"/>
  <c r="J588" i="1"/>
  <c r="J590" i="1"/>
  <c r="J592" i="1"/>
  <c r="J593" i="1"/>
  <c r="J594" i="1"/>
  <c r="J595" i="1"/>
  <c r="J600" i="1"/>
  <c r="J601" i="1"/>
  <c r="J602" i="1"/>
  <c r="J604" i="1"/>
  <c r="J605" i="1"/>
  <c r="J587" i="1"/>
  <c r="J556" i="1"/>
  <c r="J560" i="1"/>
  <c r="J561" i="1"/>
  <c r="J563" i="1"/>
  <c r="J564" i="1"/>
  <c r="J565" i="1"/>
  <c r="J568" i="1"/>
  <c r="J569" i="1"/>
  <c r="J570" i="1"/>
  <c r="J571" i="1"/>
  <c r="J573" i="1"/>
  <c r="J555" i="1"/>
  <c r="J455" i="1"/>
  <c r="J460" i="1"/>
  <c r="J462" i="1"/>
  <c r="J467" i="1"/>
  <c r="J469" i="1"/>
  <c r="J470" i="1"/>
  <c r="J454" i="1"/>
  <c r="J435" i="1"/>
  <c r="J434" i="1"/>
  <c r="J428" i="1"/>
  <c r="J426" i="1"/>
  <c r="J424" i="1"/>
  <c r="J324" i="1"/>
  <c r="J325" i="1"/>
  <c r="J326" i="1"/>
  <c r="J328" i="1"/>
  <c r="J329" i="1"/>
  <c r="J330" i="1"/>
  <c r="J331" i="1"/>
  <c r="J332" i="1"/>
  <c r="J333" i="1"/>
  <c r="J334" i="1"/>
  <c r="J335" i="1"/>
  <c r="J336" i="1"/>
  <c r="J337" i="1"/>
  <c r="J338" i="1"/>
  <c r="J321" i="1"/>
  <c r="G2906" i="1"/>
  <c r="F2906" i="1"/>
  <c r="E2906" i="1"/>
  <c r="D2906" i="1"/>
  <c r="C2906" i="1"/>
  <c r="C2869" i="1"/>
  <c r="F2839" i="1"/>
  <c r="E2839" i="1"/>
  <c r="D2839" i="1"/>
  <c r="C2839" i="1"/>
  <c r="H2805" i="1"/>
  <c r="F2805" i="1"/>
  <c r="E2805" i="1"/>
  <c r="C2805" i="1"/>
  <c r="G2804" i="1"/>
  <c r="D2804" i="1"/>
  <c r="G2802" i="1"/>
  <c r="D2802" i="1"/>
  <c r="G2801" i="1"/>
  <c r="D2801" i="1"/>
  <c r="G2800" i="1"/>
  <c r="D2800" i="1"/>
  <c r="G2799" i="1"/>
  <c r="D2799" i="1"/>
  <c r="G2798" i="1"/>
  <c r="D2798" i="1"/>
  <c r="G2797" i="1"/>
  <c r="D2797" i="1"/>
  <c r="G2796" i="1"/>
  <c r="D2796" i="1"/>
  <c r="G2795" i="1"/>
  <c r="D2795" i="1"/>
  <c r="G2794" i="1"/>
  <c r="D2794" i="1"/>
  <c r="G2792" i="1"/>
  <c r="D2792" i="1"/>
  <c r="G2791" i="1"/>
  <c r="D2791" i="1"/>
  <c r="G2790" i="1"/>
  <c r="D2790" i="1"/>
  <c r="G2787" i="1"/>
  <c r="D2787" i="1"/>
  <c r="G2786" i="1"/>
  <c r="D2786" i="1"/>
  <c r="G2785" i="1"/>
  <c r="D2785" i="1"/>
  <c r="G2784" i="1"/>
  <c r="D2784" i="1"/>
  <c r="G2783" i="1"/>
  <c r="D2783" i="1"/>
  <c r="G2772" i="1"/>
  <c r="D2772" i="1"/>
  <c r="K2771" i="1"/>
  <c r="J2771" i="1" s="1"/>
  <c r="I2771" i="1"/>
  <c r="H2771" i="1"/>
  <c r="F2771" i="1"/>
  <c r="E2771" i="1"/>
  <c r="C2771" i="1"/>
  <c r="G2770" i="1"/>
  <c r="G2754" i="1"/>
  <c r="G2739" i="1"/>
  <c r="D2739" i="1"/>
  <c r="K2738" i="1"/>
  <c r="I2738" i="1"/>
  <c r="H2738" i="1"/>
  <c r="F2738" i="1"/>
  <c r="E2738" i="1"/>
  <c r="C2738" i="1"/>
  <c r="G2735" i="1"/>
  <c r="G2734" i="1"/>
  <c r="G2732" i="1"/>
  <c r="G2730" i="1"/>
  <c r="G2729" i="1"/>
  <c r="G2725" i="1"/>
  <c r="G2721" i="1"/>
  <c r="G2719" i="1"/>
  <c r="G2705" i="1"/>
  <c r="D2705" i="1"/>
  <c r="K2704" i="1"/>
  <c r="I2704" i="1"/>
  <c r="H2704" i="1"/>
  <c r="F2704" i="1"/>
  <c r="E2704" i="1"/>
  <c r="C2704" i="1"/>
  <c r="K2673" i="1"/>
  <c r="H2673" i="1"/>
  <c r="F2673" i="1"/>
  <c r="E2673" i="1"/>
  <c r="C2673" i="1"/>
  <c r="D2704" i="1" l="1"/>
  <c r="J2738" i="1"/>
  <c r="J762" i="1"/>
  <c r="J542" i="1"/>
  <c r="J67" i="1"/>
  <c r="J535" i="1"/>
  <c r="J532" i="1"/>
  <c r="J529" i="1"/>
  <c r="J526" i="1"/>
  <c r="J523" i="1"/>
  <c r="J771" i="1"/>
  <c r="J763" i="1"/>
  <c r="I1848" i="1"/>
  <c r="I1859" i="1" s="1"/>
  <c r="I23" i="1" s="1"/>
  <c r="J362" i="1"/>
  <c r="G2771" i="1"/>
  <c r="J750" i="1"/>
  <c r="J753" i="1"/>
  <c r="J55" i="1"/>
  <c r="J539" i="1"/>
  <c r="J368" i="1"/>
  <c r="J361" i="1"/>
  <c r="J268" i="1"/>
  <c r="J15" i="1" s="1"/>
  <c r="J530" i="1"/>
  <c r="J527" i="1"/>
  <c r="J524" i="1"/>
  <c r="J371" i="1"/>
  <c r="J358" i="1"/>
  <c r="J769" i="1"/>
  <c r="J761" i="1"/>
  <c r="J373" i="1"/>
  <c r="J366" i="1"/>
  <c r="J370" i="1"/>
  <c r="J64" i="1"/>
  <c r="J767" i="1"/>
  <c r="J759" i="1"/>
  <c r="J768" i="1"/>
  <c r="J170" i="1"/>
  <c r="J12" i="1" s="1"/>
  <c r="K1855" i="1"/>
  <c r="K1859" i="1" s="1"/>
  <c r="K23" i="1" s="1"/>
  <c r="J538" i="1"/>
  <c r="J355" i="1"/>
  <c r="J754" i="1"/>
  <c r="J766" i="1"/>
  <c r="J758" i="1"/>
  <c r="J68" i="1"/>
  <c r="J62" i="1"/>
  <c r="J56" i="1"/>
  <c r="J73" i="1"/>
  <c r="J531" i="1"/>
  <c r="J528" i="1"/>
  <c r="J525" i="1"/>
  <c r="J522" i="1"/>
  <c r="J369" i="1"/>
  <c r="J2673" i="1"/>
  <c r="J66" i="1"/>
  <c r="J60" i="1"/>
  <c r="J54" i="1"/>
  <c r="J65" i="1"/>
  <c r="J59" i="1"/>
  <c r="J53" i="1"/>
  <c r="J58" i="1"/>
  <c r="J69" i="1"/>
  <c r="J63" i="1"/>
  <c r="J57" i="1"/>
  <c r="J51" i="1"/>
  <c r="J540" i="1"/>
  <c r="J519" i="1"/>
  <c r="G2673" i="1"/>
  <c r="G2704" i="1"/>
  <c r="D2771" i="1"/>
  <c r="J521" i="1"/>
  <c r="J61" i="1"/>
  <c r="J1121" i="1"/>
  <c r="J1116" i="1"/>
  <c r="J1130" i="1"/>
  <c r="J1124" i="1"/>
  <c r="J1136" i="1"/>
  <c r="J1131" i="1"/>
  <c r="J1129" i="1"/>
  <c r="J1119" i="1"/>
  <c r="J1118" i="1"/>
  <c r="J1127" i="1"/>
  <c r="J1117" i="1"/>
  <c r="J1120" i="1"/>
  <c r="J1134" i="1"/>
  <c r="J1126" i="1"/>
  <c r="J1115" i="1"/>
  <c r="J1122" i="1"/>
  <c r="J1133" i="1"/>
  <c r="J1125" i="1"/>
  <c r="J1132" i="1"/>
  <c r="J1123" i="1"/>
  <c r="J1114" i="1"/>
  <c r="J1128" i="1"/>
  <c r="J1113" i="1"/>
  <c r="J50" i="1"/>
  <c r="J71" i="1"/>
  <c r="D2805" i="1"/>
  <c r="G2805" i="1"/>
  <c r="G2738" i="1"/>
  <c r="D2673" i="1"/>
  <c r="D2738" i="1"/>
  <c r="J2704" i="1"/>
  <c r="G2669" i="1"/>
  <c r="D2669" i="1"/>
  <c r="G2642" i="1"/>
  <c r="D2642" i="1"/>
  <c r="K2641" i="1"/>
  <c r="J2641" i="1" s="1"/>
  <c r="I2641" i="1"/>
  <c r="H2641" i="1"/>
  <c r="F2641" i="1"/>
  <c r="E2641" i="1"/>
  <c r="C2641" i="1"/>
  <c r="G2640" i="1"/>
  <c r="D2640" i="1"/>
  <c r="G2638" i="1"/>
  <c r="D2638" i="1"/>
  <c r="G2637" i="1"/>
  <c r="D2637" i="1"/>
  <c r="G2630" i="1"/>
  <c r="D2630" i="1"/>
  <c r="G2629" i="1"/>
  <c r="D2629" i="1"/>
  <c r="G2628" i="1"/>
  <c r="D2628" i="1"/>
  <c r="G2627" i="1"/>
  <c r="D2627" i="1"/>
  <c r="G2625" i="1"/>
  <c r="D2625" i="1"/>
  <c r="G2624" i="1"/>
  <c r="D2624" i="1"/>
  <c r="G2623" i="1"/>
  <c r="D2623" i="1"/>
  <c r="G2622" i="1"/>
  <c r="D2622" i="1"/>
  <c r="G2609" i="1"/>
  <c r="D2609" i="1"/>
  <c r="K2608" i="1"/>
  <c r="I2608" i="1"/>
  <c r="I25" i="1" s="1"/>
  <c r="K25" i="1" l="1"/>
  <c r="J2608" i="1"/>
  <c r="J25" i="1" s="1"/>
  <c r="G2641" i="1"/>
  <c r="D2641" i="1"/>
  <c r="H2607" i="1"/>
  <c r="F2607" i="1"/>
  <c r="E2607" i="1"/>
  <c r="C2607" i="1"/>
  <c r="H2605" i="1"/>
  <c r="F2605" i="1"/>
  <c r="E2605" i="1"/>
  <c r="C2605" i="1"/>
  <c r="H2604" i="1"/>
  <c r="F2604" i="1"/>
  <c r="E2604" i="1"/>
  <c r="C2604" i="1"/>
  <c r="H2597" i="1"/>
  <c r="F2597" i="1"/>
  <c r="E2597" i="1"/>
  <c r="C2597" i="1"/>
  <c r="H2596" i="1"/>
  <c r="F2596" i="1"/>
  <c r="E2596" i="1"/>
  <c r="C2596" i="1"/>
  <c r="H2595" i="1"/>
  <c r="F2595" i="1"/>
  <c r="E2595" i="1"/>
  <c r="C2595" i="1"/>
  <c r="H2594" i="1"/>
  <c r="F2594" i="1"/>
  <c r="E2594" i="1"/>
  <c r="C2594" i="1"/>
  <c r="H2592" i="1"/>
  <c r="F2592" i="1"/>
  <c r="E2592" i="1"/>
  <c r="C2592" i="1"/>
  <c r="H2591" i="1"/>
  <c r="F2591" i="1"/>
  <c r="E2591" i="1"/>
  <c r="C2591" i="1"/>
  <c r="H2590" i="1"/>
  <c r="F2590" i="1"/>
  <c r="E2590" i="1"/>
  <c r="G2591" i="1" l="1"/>
  <c r="G2604" i="1"/>
  <c r="D2605" i="1"/>
  <c r="G2595" i="1"/>
  <c r="G2605" i="1"/>
  <c r="G2590" i="1"/>
  <c r="G2594" i="1"/>
  <c r="D2591" i="1"/>
  <c r="D2595" i="1"/>
  <c r="D2604" i="1"/>
  <c r="G2596" i="1"/>
  <c r="G2592" i="1"/>
  <c r="D2594" i="1"/>
  <c r="D2597" i="1"/>
  <c r="D2607" i="1"/>
  <c r="D2592" i="1"/>
  <c r="D2596" i="1"/>
  <c r="G2597" i="1"/>
  <c r="G2607" i="1"/>
  <c r="C2590" i="1"/>
  <c r="D2590" i="1" s="1"/>
  <c r="H2589" i="1"/>
  <c r="H2608" i="1" s="1"/>
  <c r="F2589" i="1"/>
  <c r="F2608" i="1" s="1"/>
  <c r="E2589" i="1"/>
  <c r="E2608" i="1" s="1"/>
  <c r="C2589" i="1"/>
  <c r="H2572" i="1"/>
  <c r="F2572" i="1"/>
  <c r="K2540" i="1"/>
  <c r="J2540" i="1"/>
  <c r="I2540" i="1"/>
  <c r="H2540" i="1"/>
  <c r="F2540" i="1"/>
  <c r="K2501" i="1"/>
  <c r="J2501" i="1"/>
  <c r="I2501" i="1"/>
  <c r="H2501" i="1"/>
  <c r="F2501" i="1"/>
  <c r="K2469" i="1"/>
  <c r="J2469" i="1"/>
  <c r="I2469" i="1"/>
  <c r="H2469" i="1"/>
  <c r="F2469" i="1"/>
  <c r="G2431" i="1"/>
  <c r="D2431" i="1"/>
  <c r="K2430" i="1"/>
  <c r="I2430" i="1"/>
  <c r="H2430" i="1"/>
  <c r="F2430" i="1"/>
  <c r="E2430" i="1"/>
  <c r="C2430" i="1"/>
  <c r="G2427" i="1"/>
  <c r="D2427" i="1"/>
  <c r="G2426" i="1"/>
  <c r="D2426" i="1"/>
  <c r="G2424" i="1"/>
  <c r="D2424" i="1"/>
  <c r="G2423" i="1"/>
  <c r="D2423" i="1"/>
  <c r="G2421" i="1"/>
  <c r="D2421" i="1"/>
  <c r="G2411" i="1"/>
  <c r="D2411" i="1"/>
  <c r="G2408" i="1"/>
  <c r="D2408" i="1"/>
  <c r="H2395" i="1"/>
  <c r="F2395" i="1"/>
  <c r="K2362" i="1"/>
  <c r="J2362" i="1"/>
  <c r="I2362" i="1"/>
  <c r="H2362" i="1"/>
  <c r="F2362" i="1"/>
  <c r="K2330" i="1"/>
  <c r="J2330" i="1"/>
  <c r="I2330" i="1"/>
  <c r="H2330" i="1"/>
  <c r="F2330" i="1"/>
  <c r="K2296" i="1"/>
  <c r="J2296" i="1"/>
  <c r="I2296" i="1"/>
  <c r="H2296" i="1"/>
  <c r="F2296" i="1"/>
  <c r="K2262" i="1"/>
  <c r="J2262" i="1"/>
  <c r="I2262" i="1"/>
  <c r="H2262" i="1"/>
  <c r="F2262" i="1"/>
  <c r="H2227" i="1"/>
  <c r="F2227" i="1"/>
  <c r="E2227" i="1"/>
  <c r="C2227" i="1"/>
  <c r="H2226" i="1"/>
  <c r="F2226" i="1"/>
  <c r="E2226" i="1"/>
  <c r="C2226" i="1"/>
  <c r="H2225" i="1"/>
  <c r="F2225" i="1"/>
  <c r="E2225" i="1"/>
  <c r="C2225" i="1"/>
  <c r="H2224" i="1"/>
  <c r="F2224" i="1"/>
  <c r="E2224" i="1"/>
  <c r="C2224" i="1"/>
  <c r="H2223" i="1"/>
  <c r="F2223" i="1"/>
  <c r="E2223" i="1"/>
  <c r="C2223" i="1"/>
  <c r="H2222" i="1"/>
  <c r="F2222" i="1"/>
  <c r="E2222" i="1"/>
  <c r="C2222" i="1"/>
  <c r="H2221" i="1"/>
  <c r="F2221" i="1"/>
  <c r="E2221" i="1"/>
  <c r="C2221" i="1"/>
  <c r="H2220" i="1"/>
  <c r="F2220" i="1"/>
  <c r="E2220" i="1"/>
  <c r="C2220" i="1"/>
  <c r="H2219" i="1"/>
  <c r="F2219" i="1"/>
  <c r="E2219" i="1"/>
  <c r="C2219" i="1"/>
  <c r="H2218" i="1"/>
  <c r="F2218" i="1"/>
  <c r="E2218" i="1"/>
  <c r="D2218" i="1"/>
  <c r="C2218" i="1"/>
  <c r="H2217" i="1"/>
  <c r="H1848" i="1" s="1"/>
  <c r="F2217" i="1"/>
  <c r="F1848" i="1" s="1"/>
  <c r="E2217" i="1"/>
  <c r="E1848" i="1" s="1"/>
  <c r="D2217" i="1"/>
  <c r="D1848" i="1" s="1"/>
  <c r="C2217" i="1"/>
  <c r="H2216" i="1"/>
  <c r="F2216" i="1"/>
  <c r="E2216" i="1"/>
  <c r="C2216" i="1"/>
  <c r="H2215" i="1"/>
  <c r="F2215" i="1"/>
  <c r="E2215" i="1"/>
  <c r="D2215" i="1"/>
  <c r="C2215" i="1"/>
  <c r="H2214" i="1"/>
  <c r="F2214" i="1"/>
  <c r="E2214" i="1"/>
  <c r="C2214" i="1"/>
  <c r="H2213" i="1"/>
  <c r="F2213" i="1"/>
  <c r="E2213" i="1"/>
  <c r="D2213" i="1"/>
  <c r="C2213" i="1"/>
  <c r="H2212" i="1"/>
  <c r="F2212" i="1"/>
  <c r="E2212" i="1"/>
  <c r="C2212" i="1"/>
  <c r="H2211" i="1"/>
  <c r="F2211" i="1"/>
  <c r="E2211" i="1"/>
  <c r="C2211" i="1"/>
  <c r="H2210" i="1"/>
  <c r="F2210" i="1"/>
  <c r="E2210" i="1"/>
  <c r="C2210" i="1"/>
  <c r="H2209" i="1"/>
  <c r="F2209" i="1"/>
  <c r="E2209" i="1"/>
  <c r="C2209" i="1"/>
  <c r="H2208" i="1"/>
  <c r="F2208" i="1"/>
  <c r="E2208" i="1"/>
  <c r="C2208" i="1"/>
  <c r="H2207" i="1"/>
  <c r="F2207" i="1"/>
  <c r="E2207" i="1"/>
  <c r="C2207" i="1"/>
  <c r="H2206" i="1"/>
  <c r="F2206" i="1"/>
  <c r="E2206" i="1"/>
  <c r="D2206" i="1"/>
  <c r="C2206" i="1"/>
  <c r="K2194" i="1"/>
  <c r="J2194" i="1"/>
  <c r="I2194" i="1"/>
  <c r="H2194" i="1"/>
  <c r="F2194" i="1"/>
  <c r="K2158" i="1"/>
  <c r="J2158" i="1"/>
  <c r="I2158" i="1"/>
  <c r="H2158" i="1"/>
  <c r="F2158" i="1"/>
  <c r="K2125" i="1"/>
  <c r="J2125" i="1"/>
  <c r="I2125" i="1"/>
  <c r="H2125" i="1"/>
  <c r="F2125" i="1"/>
  <c r="J2430" i="1" l="1"/>
  <c r="G2608" i="1"/>
  <c r="D2430" i="1"/>
  <c r="F2228" i="1"/>
  <c r="K2228" i="1"/>
  <c r="I2228" i="1"/>
  <c r="H2228" i="1"/>
  <c r="C2608" i="1"/>
  <c r="D2608" i="1" s="1"/>
  <c r="G2430" i="1"/>
  <c r="G2589" i="1"/>
  <c r="D2589" i="1"/>
  <c r="H2091" i="1"/>
  <c r="F2091" i="1"/>
  <c r="E2091" i="1"/>
  <c r="C2091" i="1"/>
  <c r="K2057" i="1"/>
  <c r="J2057" i="1"/>
  <c r="I2057" i="1"/>
  <c r="H2057" i="1"/>
  <c r="F2057" i="1"/>
  <c r="K2023" i="1"/>
  <c r="J2023" i="1"/>
  <c r="I2023" i="1"/>
  <c r="H2023" i="1"/>
  <c r="F2023" i="1"/>
  <c r="H1990" i="1"/>
  <c r="F1990" i="1"/>
  <c r="K1956" i="1"/>
  <c r="J1956" i="1"/>
  <c r="I1956" i="1"/>
  <c r="H1956" i="1"/>
  <c r="F1956" i="1"/>
  <c r="K1924" i="1"/>
  <c r="J1924" i="1"/>
  <c r="I1924" i="1"/>
  <c r="H1924" i="1"/>
  <c r="F1924" i="1"/>
  <c r="H1860" i="1"/>
  <c r="F1860" i="1"/>
  <c r="E1860" i="1"/>
  <c r="C1860" i="1"/>
  <c r="H1840" i="1"/>
  <c r="F1840" i="1" s="1"/>
  <c r="E1840" i="1" s="1"/>
  <c r="C1840" i="1" s="1"/>
  <c r="H1839" i="1"/>
  <c r="F1839" i="1" s="1"/>
  <c r="E1839" i="1" s="1"/>
  <c r="C1839" i="1" s="1"/>
  <c r="H1838" i="1" s="1"/>
  <c r="F1838" i="1" s="1"/>
  <c r="E1838" i="1" s="1"/>
  <c r="C1838" i="1" s="1"/>
  <c r="H1837" i="1"/>
  <c r="F1837" i="1" s="1"/>
  <c r="E1837" i="1" s="1"/>
  <c r="C1837" i="1" s="1"/>
  <c r="G1823" i="1"/>
  <c r="D1823" i="1"/>
  <c r="H1822" i="1"/>
  <c r="F1822" i="1"/>
  <c r="E1822" i="1"/>
  <c r="C1822" i="1"/>
  <c r="G1821" i="1"/>
  <c r="D1821" i="1"/>
  <c r="G1820" i="1"/>
  <c r="D1820" i="1"/>
  <c r="G1819" i="1"/>
  <c r="D1819" i="1"/>
  <c r="G1818" i="1"/>
  <c r="D1818" i="1"/>
  <c r="G1817" i="1"/>
  <c r="D1817" i="1"/>
  <c r="G1816" i="1"/>
  <c r="D1816" i="1"/>
  <c r="G1815" i="1"/>
  <c r="D1815" i="1"/>
  <c r="G1814" i="1"/>
  <c r="D1814" i="1"/>
  <c r="G1813" i="1"/>
  <c r="G1812" i="1"/>
  <c r="D1812" i="1"/>
  <c r="G1811" i="1"/>
  <c r="D1811" i="1"/>
  <c r="G1810" i="1"/>
  <c r="D1810" i="1"/>
  <c r="G1809" i="1"/>
  <c r="D1809" i="1"/>
  <c r="G1808" i="1"/>
  <c r="D1808" i="1"/>
  <c r="G1807" i="1"/>
  <c r="D1807" i="1"/>
  <c r="G1806" i="1"/>
  <c r="D1806" i="1"/>
  <c r="G1805" i="1"/>
  <c r="D1805" i="1"/>
  <c r="G1804" i="1"/>
  <c r="D1804" i="1"/>
  <c r="G1803" i="1"/>
  <c r="D1803" i="1"/>
  <c r="G1802" i="1"/>
  <c r="G1801" i="1"/>
  <c r="D1801" i="1"/>
  <c r="G1800" i="1"/>
  <c r="D1800" i="1"/>
  <c r="G1791" i="1"/>
  <c r="D1791" i="1"/>
  <c r="K1790" i="1"/>
  <c r="J1790" i="1" s="1"/>
  <c r="I1790" i="1"/>
  <c r="H1790" i="1"/>
  <c r="F1790" i="1"/>
  <c r="E1790" i="1"/>
  <c r="C1790" i="1"/>
  <c r="G1789" i="1"/>
  <c r="G1787" i="1"/>
  <c r="G1786" i="1"/>
  <c r="G1784" i="1"/>
  <c r="D1784" i="1"/>
  <c r="G1783" i="1"/>
  <c r="G1782" i="1"/>
  <c r="G1781" i="1"/>
  <c r="G1779" i="1"/>
  <c r="G1777" i="1"/>
  <c r="G1774" i="1"/>
  <c r="D1774" i="1"/>
  <c r="G1771" i="1"/>
  <c r="G1770" i="1"/>
  <c r="G1769" i="1"/>
  <c r="G1768" i="1"/>
  <c r="G1760" i="1"/>
  <c r="D1760" i="1"/>
  <c r="K1759" i="1"/>
  <c r="J1759" i="1" s="1"/>
  <c r="I1759" i="1"/>
  <c r="H1759" i="1"/>
  <c r="F1759" i="1"/>
  <c r="E1759" i="1"/>
  <c r="C1759" i="1"/>
  <c r="G1756" i="1"/>
  <c r="G1755" i="1"/>
  <c r="G1753" i="1"/>
  <c r="D1753" i="1"/>
  <c r="G1746" i="1"/>
  <c r="G1741" i="1"/>
  <c r="D1741" i="1"/>
  <c r="G1740" i="1"/>
  <c r="G1729" i="1"/>
  <c r="D1729" i="1"/>
  <c r="K1728" i="1"/>
  <c r="J1728" i="1" s="1"/>
  <c r="I1728" i="1"/>
  <c r="H1728" i="1"/>
  <c r="F1728" i="1"/>
  <c r="E1728" i="1"/>
  <c r="C1728" i="1"/>
  <c r="G1727" i="1"/>
  <c r="D1727" i="1"/>
  <c r="G1725" i="1"/>
  <c r="D1725" i="1"/>
  <c r="G1724" i="1"/>
  <c r="D1724" i="1"/>
  <c r="G1723" i="1"/>
  <c r="D1723" i="1"/>
  <c r="G1722" i="1"/>
  <c r="D1722" i="1"/>
  <c r="G1721" i="1"/>
  <c r="D1721" i="1"/>
  <c r="G1720" i="1"/>
  <c r="D1720" i="1"/>
  <c r="G1719" i="1"/>
  <c r="D1719" i="1"/>
  <c r="G1718" i="1"/>
  <c r="D1718" i="1"/>
  <c r="G1717" i="1"/>
  <c r="D1717" i="1"/>
  <c r="G1715" i="1"/>
  <c r="D1715" i="1"/>
  <c r="G1714" i="1"/>
  <c r="D1714" i="1"/>
  <c r="G1713" i="1"/>
  <c r="D1713" i="1"/>
  <c r="G1712" i="1"/>
  <c r="D1712" i="1"/>
  <c r="G1710" i="1"/>
  <c r="D1710" i="1"/>
  <c r="G1709" i="1"/>
  <c r="D1709" i="1"/>
  <c r="G1708" i="1"/>
  <c r="D1708" i="1"/>
  <c r="G1707" i="1"/>
  <c r="D1707" i="1"/>
  <c r="G1706" i="1"/>
  <c r="D1706" i="1"/>
  <c r="G1696" i="1"/>
  <c r="D1696" i="1"/>
  <c r="K1695" i="1"/>
  <c r="J1695" i="1" s="1"/>
  <c r="I1695" i="1"/>
  <c r="H1695" i="1"/>
  <c r="F1695" i="1"/>
  <c r="E1695" i="1"/>
  <c r="C1695" i="1"/>
  <c r="G1692" i="1"/>
  <c r="D1692" i="1"/>
  <c r="G1691" i="1"/>
  <c r="D1691" i="1"/>
  <c r="G1682" i="1"/>
  <c r="D1682" i="1"/>
  <c r="G1681" i="1"/>
  <c r="D1681" i="1"/>
  <c r="G1679" i="1"/>
  <c r="D1679" i="1"/>
  <c r="G1677" i="1"/>
  <c r="D1677" i="1"/>
  <c r="G1676" i="1"/>
  <c r="D1676" i="1"/>
  <c r="G1664" i="1"/>
  <c r="D1664" i="1"/>
  <c r="K1663" i="1"/>
  <c r="J1663" i="1" s="1"/>
  <c r="I1663" i="1"/>
  <c r="H1663" i="1"/>
  <c r="F1663" i="1"/>
  <c r="E1663" i="1"/>
  <c r="C1663" i="1"/>
  <c r="G1662" i="1"/>
  <c r="D1662" i="1"/>
  <c r="G1660" i="1"/>
  <c r="D1660" i="1"/>
  <c r="G1659" i="1"/>
  <c r="D1659" i="1"/>
  <c r="G1658" i="1"/>
  <c r="D1658" i="1"/>
  <c r="G1657" i="1"/>
  <c r="D1657" i="1"/>
  <c r="G1656" i="1"/>
  <c r="D1656" i="1"/>
  <c r="G1655" i="1"/>
  <c r="D1655" i="1"/>
  <c r="G1654" i="1"/>
  <c r="D1654" i="1"/>
  <c r="G1653" i="1"/>
  <c r="D1653" i="1"/>
  <c r="G1652" i="1"/>
  <c r="G1650" i="1"/>
  <c r="D1650" i="1"/>
  <c r="G1649" i="1"/>
  <c r="D1649" i="1"/>
  <c r="G1647" i="1"/>
  <c r="G1645" i="1"/>
  <c r="D1645" i="1"/>
  <c r="G1644" i="1"/>
  <c r="D1644" i="1"/>
  <c r="G1643" i="1"/>
  <c r="G1642" i="1"/>
  <c r="D1642" i="1"/>
  <c r="G1641" i="1"/>
  <c r="D1641" i="1"/>
  <c r="G1631" i="1"/>
  <c r="D1631" i="1"/>
  <c r="K1630" i="1"/>
  <c r="I1630" i="1"/>
  <c r="H1630" i="1"/>
  <c r="F1630" i="1"/>
  <c r="E1630" i="1"/>
  <c r="C1630" i="1"/>
  <c r="G1629" i="1"/>
  <c r="D1629" i="1"/>
  <c r="G1626" i="1"/>
  <c r="D1626" i="1"/>
  <c r="G1624" i="1"/>
  <c r="D1624" i="1"/>
  <c r="G1623" i="1"/>
  <c r="D1623" i="1"/>
  <c r="G1622" i="1"/>
  <c r="D1622" i="1"/>
  <c r="G1621" i="1"/>
  <c r="D1621" i="1"/>
  <c r="G1620" i="1"/>
  <c r="D1620" i="1"/>
  <c r="G1619" i="1"/>
  <c r="D1619" i="1"/>
  <c r="G1617" i="1"/>
  <c r="D1617" i="1"/>
  <c r="G1616" i="1"/>
  <c r="D1616" i="1"/>
  <c r="G1615" i="1"/>
  <c r="D1615" i="1"/>
  <c r="G1614" i="1"/>
  <c r="D1614" i="1"/>
  <c r="G1610" i="1"/>
  <c r="D1610" i="1"/>
  <c r="G1609" i="1"/>
  <c r="D1609" i="1"/>
  <c r="G1608" i="1"/>
  <c r="D1608" i="1"/>
  <c r="K1600" i="1"/>
  <c r="J1600" i="1"/>
  <c r="I1600" i="1"/>
  <c r="H1600" i="1"/>
  <c r="F1600" i="1"/>
  <c r="E1600" i="1"/>
  <c r="C1600" i="1"/>
  <c r="G1596" i="1"/>
  <c r="D1596" i="1"/>
  <c r="G1594" i="1"/>
  <c r="D1594" i="1"/>
  <c r="G1591" i="1"/>
  <c r="D1591" i="1"/>
  <c r="G1589" i="1"/>
  <c r="D1589" i="1"/>
  <c r="G1587" i="1"/>
  <c r="D1587" i="1"/>
  <c r="G1586" i="1"/>
  <c r="D1586" i="1"/>
  <c r="G1584" i="1"/>
  <c r="D1584" i="1"/>
  <c r="G1582" i="1"/>
  <c r="D1582" i="1"/>
  <c r="G1581" i="1"/>
  <c r="D1581" i="1"/>
  <c r="G1578" i="1"/>
  <c r="D1578" i="1"/>
  <c r="G1568" i="1"/>
  <c r="D1568" i="1"/>
  <c r="K1567" i="1"/>
  <c r="J1567" i="1" s="1"/>
  <c r="I1567" i="1"/>
  <c r="H1567" i="1"/>
  <c r="F1567" i="1"/>
  <c r="E1567" i="1"/>
  <c r="C1567" i="1"/>
  <c r="G1566" i="1"/>
  <c r="D1566" i="1"/>
  <c r="G1564" i="1"/>
  <c r="D1564" i="1"/>
  <c r="G1563" i="1"/>
  <c r="D1563" i="1"/>
  <c r="G1562" i="1"/>
  <c r="D1562" i="1"/>
  <c r="G1561" i="1"/>
  <c r="D1561" i="1"/>
  <c r="G1560" i="1"/>
  <c r="D1560" i="1"/>
  <c r="G1558" i="1"/>
  <c r="D1558" i="1"/>
  <c r="G1557" i="1"/>
  <c r="D1557" i="1"/>
  <c r="G1556" i="1"/>
  <c r="D1556" i="1"/>
  <c r="G1554" i="1"/>
  <c r="D1554" i="1"/>
  <c r="G1553" i="1"/>
  <c r="D1553" i="1"/>
  <c r="G1549" i="1"/>
  <c r="D1549" i="1"/>
  <c r="G1548" i="1"/>
  <c r="D1548" i="1"/>
  <c r="G1545" i="1"/>
  <c r="D1545" i="1"/>
  <c r="G1535" i="1"/>
  <c r="D1535" i="1"/>
  <c r="K1534" i="1"/>
  <c r="J1534" i="1" s="1"/>
  <c r="I1534" i="1"/>
  <c r="H1534" i="1"/>
  <c r="F1534" i="1"/>
  <c r="E1534" i="1"/>
  <c r="C1534" i="1"/>
  <c r="G1533" i="1"/>
  <c r="D1533" i="1"/>
  <c r="G1531" i="1"/>
  <c r="D1531" i="1"/>
  <c r="G1530" i="1"/>
  <c r="D1530" i="1"/>
  <c r="G1529" i="1"/>
  <c r="D1529" i="1"/>
  <c r="G1528" i="1"/>
  <c r="D1528" i="1"/>
  <c r="G1527" i="1"/>
  <c r="D1527" i="1"/>
  <c r="G1526" i="1"/>
  <c r="D1526" i="1"/>
  <c r="G1525" i="1"/>
  <c r="D1525" i="1"/>
  <c r="G1524" i="1"/>
  <c r="D1524" i="1"/>
  <c r="G1523" i="1"/>
  <c r="D1523" i="1"/>
  <c r="G1521" i="1"/>
  <c r="D1521" i="1"/>
  <c r="G1520" i="1"/>
  <c r="D1520" i="1"/>
  <c r="G1519" i="1"/>
  <c r="D1519" i="1"/>
  <c r="G1518" i="1"/>
  <c r="D1518" i="1"/>
  <c r="G1516" i="1"/>
  <c r="D1516" i="1"/>
  <c r="G1515" i="1"/>
  <c r="D1515" i="1"/>
  <c r="G1514" i="1"/>
  <c r="D1514" i="1"/>
  <c r="G1513" i="1"/>
  <c r="D1513" i="1"/>
  <c r="G1512" i="1"/>
  <c r="D1512" i="1"/>
  <c r="G1502" i="1"/>
  <c r="D1502" i="1"/>
  <c r="I1501" i="1"/>
  <c r="J1501" i="1" s="1"/>
  <c r="H1501" i="1"/>
  <c r="F1501" i="1"/>
  <c r="E1501" i="1"/>
  <c r="C1501" i="1"/>
  <c r="G1500" i="1"/>
  <c r="D1500" i="1"/>
  <c r="G1498" i="1"/>
  <c r="D1498" i="1"/>
  <c r="G1497" i="1"/>
  <c r="D1497" i="1"/>
  <c r="D1496" i="1"/>
  <c r="G1495" i="1"/>
  <c r="D1495" i="1"/>
  <c r="G1494" i="1"/>
  <c r="D1494" i="1"/>
  <c r="G1493" i="1"/>
  <c r="D1493" i="1"/>
  <c r="G1492" i="1"/>
  <c r="D1492" i="1"/>
  <c r="D1491" i="1"/>
  <c r="G1490" i="1"/>
  <c r="D1490" i="1"/>
  <c r="G1488" i="1"/>
  <c r="D1488" i="1"/>
  <c r="G1487" i="1"/>
  <c r="D1487" i="1"/>
  <c r="G1483" i="1"/>
  <c r="D1483" i="1"/>
  <c r="G1482" i="1"/>
  <c r="G1480" i="1"/>
  <c r="D1480" i="1"/>
  <c r="G1479" i="1"/>
  <c r="D1479" i="1"/>
  <c r="G1468" i="1"/>
  <c r="D1468" i="1"/>
  <c r="K1467" i="1"/>
  <c r="J1467" i="1" s="1"/>
  <c r="I1467" i="1"/>
  <c r="H1467" i="1"/>
  <c r="F1467" i="1"/>
  <c r="E1467" i="1"/>
  <c r="C1467" i="1"/>
  <c r="G1466" i="1"/>
  <c r="D1466" i="1"/>
  <c r="G1464" i="1"/>
  <c r="D1464" i="1"/>
  <c r="G1463" i="1"/>
  <c r="D1463" i="1"/>
  <c r="G1462" i="1"/>
  <c r="D1462" i="1"/>
  <c r="G1461" i="1"/>
  <c r="D1461" i="1"/>
  <c r="G1460" i="1"/>
  <c r="D1460" i="1"/>
  <c r="G1459" i="1"/>
  <c r="D1459" i="1"/>
  <c r="G1458" i="1"/>
  <c r="D1458" i="1"/>
  <c r="G1457" i="1"/>
  <c r="D1457" i="1"/>
  <c r="G1456" i="1"/>
  <c r="D1456" i="1"/>
  <c r="G1454" i="1"/>
  <c r="D1454" i="1"/>
  <c r="G1453" i="1"/>
  <c r="D1453" i="1"/>
  <c r="G1452" i="1"/>
  <c r="D1452" i="1"/>
  <c r="G1451" i="1"/>
  <c r="D1451" i="1"/>
  <c r="G1449" i="1"/>
  <c r="D1449" i="1"/>
  <c r="G1448" i="1"/>
  <c r="D1448" i="1"/>
  <c r="G1447" i="1"/>
  <c r="D1447" i="1"/>
  <c r="G1446" i="1"/>
  <c r="D1446" i="1"/>
  <c r="G1445" i="1"/>
  <c r="D1445" i="1"/>
  <c r="G1436" i="1"/>
  <c r="D1436" i="1"/>
  <c r="K1435" i="1"/>
  <c r="J1435" i="1" s="1"/>
  <c r="I1435" i="1"/>
  <c r="H1435" i="1"/>
  <c r="F1435" i="1"/>
  <c r="E1435" i="1"/>
  <c r="C1435" i="1"/>
  <c r="G1434" i="1"/>
  <c r="D1434" i="1"/>
  <c r="G1432" i="1"/>
  <c r="D1432" i="1"/>
  <c r="G1431" i="1"/>
  <c r="D1431" i="1"/>
  <c r="G1430" i="1"/>
  <c r="D1430" i="1"/>
  <c r="G1429" i="1"/>
  <c r="D1429" i="1"/>
  <c r="G1428" i="1"/>
  <c r="D1428" i="1"/>
  <c r="G1427" i="1"/>
  <c r="D1427" i="1"/>
  <c r="G1426" i="1"/>
  <c r="D1426" i="1"/>
  <c r="G1425" i="1"/>
  <c r="D1425" i="1"/>
  <c r="G1424" i="1"/>
  <c r="D1424" i="1"/>
  <c r="G1422" i="1"/>
  <c r="D1422" i="1"/>
  <c r="G1421" i="1"/>
  <c r="D1421" i="1"/>
  <c r="G1420" i="1"/>
  <c r="D1420" i="1"/>
  <c r="G1419" i="1"/>
  <c r="D1419" i="1"/>
  <c r="G1417" i="1"/>
  <c r="D1417" i="1"/>
  <c r="G1416" i="1"/>
  <c r="D1416" i="1"/>
  <c r="G1415" i="1"/>
  <c r="D1415" i="1"/>
  <c r="G1414" i="1"/>
  <c r="D1414" i="1"/>
  <c r="G1413" i="1"/>
  <c r="D1413" i="1"/>
  <c r="G1403" i="1"/>
  <c r="D1403" i="1"/>
  <c r="K1402" i="1"/>
  <c r="J1402" i="1" s="1"/>
  <c r="I1402" i="1"/>
  <c r="H1402" i="1"/>
  <c r="F1402" i="1"/>
  <c r="E1402" i="1"/>
  <c r="C1402" i="1"/>
  <c r="G1399" i="1"/>
  <c r="D1399" i="1"/>
  <c r="G1398" i="1"/>
  <c r="D1398" i="1"/>
  <c r="G1397" i="1"/>
  <c r="D1397" i="1"/>
  <c r="G1396" i="1"/>
  <c r="D1396" i="1"/>
  <c r="G1395" i="1"/>
  <c r="D1395" i="1"/>
  <c r="G1394" i="1"/>
  <c r="D1394" i="1"/>
  <c r="G1393" i="1"/>
  <c r="D1393" i="1"/>
  <c r="G1392" i="1"/>
  <c r="D1392" i="1"/>
  <c r="G1391" i="1"/>
  <c r="D1391" i="1"/>
  <c r="G1389" i="1"/>
  <c r="D1389" i="1"/>
  <c r="G1388" i="1"/>
  <c r="D1388" i="1"/>
  <c r="G1384" i="1"/>
  <c r="D1384" i="1"/>
  <c r="G1383" i="1"/>
  <c r="D1383" i="1"/>
  <c r="G1382" i="1"/>
  <c r="D1382" i="1"/>
  <c r="G1381" i="1"/>
  <c r="D1381" i="1"/>
  <c r="G1380" i="1"/>
  <c r="D1380" i="1"/>
  <c r="G1368" i="1"/>
  <c r="D1368" i="1"/>
  <c r="K1367" i="1"/>
  <c r="J1367" i="1" s="1"/>
  <c r="I1367" i="1"/>
  <c r="H1367" i="1"/>
  <c r="F1367" i="1"/>
  <c r="E1367" i="1"/>
  <c r="C1367" i="1"/>
  <c r="G1364" i="1"/>
  <c r="D1364" i="1"/>
  <c r="G1363" i="1"/>
  <c r="D1363" i="1"/>
  <c r="G1362" i="1"/>
  <c r="D1362" i="1"/>
  <c r="G1361" i="1"/>
  <c r="D1361" i="1"/>
  <c r="D1359" i="1"/>
  <c r="G1358" i="1"/>
  <c r="D1358" i="1"/>
  <c r="D1356" i="1"/>
  <c r="G1354" i="1"/>
  <c r="D1354" i="1"/>
  <c r="G1353" i="1"/>
  <c r="D1353" i="1"/>
  <c r="G1349" i="1"/>
  <c r="D1349" i="1"/>
  <c r="G1348" i="1"/>
  <c r="D1348" i="1"/>
  <c r="G1345" i="1"/>
  <c r="D1345" i="1"/>
  <c r="G1335" i="1"/>
  <c r="D1335" i="1"/>
  <c r="K1334" i="1"/>
  <c r="J1334" i="1"/>
  <c r="I1334" i="1"/>
  <c r="H1334" i="1"/>
  <c r="F1334" i="1"/>
  <c r="E1334" i="1"/>
  <c r="C1334" i="1"/>
  <c r="G1333" i="1"/>
  <c r="D1333" i="1"/>
  <c r="G1331" i="1"/>
  <c r="D1331" i="1"/>
  <c r="G1330" i="1"/>
  <c r="D1330" i="1"/>
  <c r="G1329" i="1"/>
  <c r="D1329" i="1"/>
  <c r="G1328" i="1"/>
  <c r="D1328" i="1"/>
  <c r="G1327" i="1"/>
  <c r="D1327" i="1"/>
  <c r="G1326" i="1"/>
  <c r="D1326" i="1"/>
  <c r="G1325" i="1"/>
  <c r="D1325" i="1"/>
  <c r="G1324" i="1"/>
  <c r="D1324" i="1"/>
  <c r="G1323" i="1"/>
  <c r="D1323" i="1"/>
  <c r="G1321" i="1"/>
  <c r="D1321" i="1"/>
  <c r="G1320" i="1"/>
  <c r="D1320" i="1"/>
  <c r="G1319" i="1"/>
  <c r="D1319" i="1"/>
  <c r="G1318" i="1"/>
  <c r="D1318" i="1"/>
  <c r="G1316" i="1"/>
  <c r="D1316" i="1"/>
  <c r="G1315" i="1"/>
  <c r="D1315" i="1"/>
  <c r="G1314" i="1"/>
  <c r="D1314" i="1"/>
  <c r="G1313" i="1"/>
  <c r="D1313" i="1"/>
  <c r="G1312" i="1"/>
  <c r="D1312" i="1"/>
  <c r="G1302" i="1"/>
  <c r="D1302" i="1"/>
  <c r="K1301" i="1"/>
  <c r="I1301" i="1"/>
  <c r="H1301" i="1"/>
  <c r="F1301" i="1"/>
  <c r="E1301" i="1"/>
  <c r="C1301" i="1"/>
  <c r="G1300" i="1"/>
  <c r="D1300" i="1"/>
  <c r="G1298" i="1"/>
  <c r="D1298" i="1"/>
  <c r="G1297" i="1"/>
  <c r="D1297" i="1"/>
  <c r="G1296" i="1"/>
  <c r="D1296" i="1"/>
  <c r="G1295" i="1"/>
  <c r="D1295" i="1"/>
  <c r="G1294" i="1"/>
  <c r="D1294" i="1"/>
  <c r="G1293" i="1"/>
  <c r="D1293" i="1"/>
  <c r="G1292" i="1"/>
  <c r="D1292" i="1"/>
  <c r="G1291" i="1"/>
  <c r="D1291" i="1"/>
  <c r="G1290" i="1"/>
  <c r="D1290" i="1"/>
  <c r="G1288" i="1"/>
  <c r="D1288" i="1"/>
  <c r="G1287" i="1"/>
  <c r="D1287" i="1"/>
  <c r="G1286" i="1"/>
  <c r="D1286" i="1"/>
  <c r="G1285" i="1"/>
  <c r="D1285" i="1"/>
  <c r="G1283" i="1"/>
  <c r="G1282" i="1"/>
  <c r="D1282" i="1"/>
  <c r="G1281" i="1"/>
  <c r="D1281" i="1"/>
  <c r="G1280" i="1"/>
  <c r="D1280" i="1"/>
  <c r="G1279" i="1"/>
  <c r="D1279" i="1"/>
  <c r="G1265" i="1"/>
  <c r="D1265" i="1"/>
  <c r="K1264" i="1"/>
  <c r="J1264" i="1" s="1"/>
  <c r="I1264" i="1"/>
  <c r="H1264" i="1"/>
  <c r="F1264" i="1"/>
  <c r="E1264" i="1"/>
  <c r="C1264" i="1"/>
  <c r="G1263" i="1"/>
  <c r="D1263" i="1"/>
  <c r="G1262" i="1"/>
  <c r="D1262" i="1"/>
  <c r="G1261" i="1"/>
  <c r="D1261" i="1"/>
  <c r="G1260" i="1"/>
  <c r="D1260" i="1"/>
  <c r="G1259" i="1"/>
  <c r="D1259" i="1"/>
  <c r="G1258" i="1"/>
  <c r="D1258" i="1"/>
  <c r="G1257" i="1"/>
  <c r="D1257" i="1"/>
  <c r="G1256" i="1"/>
  <c r="D1256" i="1"/>
  <c r="G1255" i="1"/>
  <c r="D1255" i="1"/>
  <c r="G1254" i="1"/>
  <c r="D1254" i="1"/>
  <c r="G1253" i="1"/>
  <c r="D1253" i="1"/>
  <c r="G1252" i="1"/>
  <c r="D1252" i="1"/>
  <c r="G1251" i="1"/>
  <c r="D1251" i="1"/>
  <c r="G1250" i="1"/>
  <c r="D1250" i="1"/>
  <c r="G1249" i="1"/>
  <c r="D1249" i="1"/>
  <c r="G1248" i="1"/>
  <c r="D1248" i="1"/>
  <c r="G1246" i="1"/>
  <c r="D1246" i="1"/>
  <c r="G1245" i="1"/>
  <c r="D1245" i="1"/>
  <c r="G1244" i="1"/>
  <c r="D1244" i="1"/>
  <c r="G1243" i="1"/>
  <c r="D1243" i="1"/>
  <c r="G1242" i="1"/>
  <c r="D1242" i="1"/>
  <c r="G1234" i="1"/>
  <c r="D1234" i="1"/>
  <c r="K1233" i="1"/>
  <c r="J1233" i="1" s="1"/>
  <c r="I1233" i="1"/>
  <c r="H1233" i="1"/>
  <c r="F1233" i="1"/>
  <c r="E1233" i="1"/>
  <c r="C1233" i="1"/>
  <c r="G1230" i="1"/>
  <c r="D1230" i="1"/>
  <c r="G1229" i="1"/>
  <c r="D1229" i="1"/>
  <c r="G1228" i="1"/>
  <c r="D1228" i="1"/>
  <c r="G1227" i="1"/>
  <c r="D1227" i="1"/>
  <c r="G1225" i="1"/>
  <c r="D1225" i="1"/>
  <c r="G1224" i="1"/>
  <c r="D1224" i="1"/>
  <c r="G1222" i="1"/>
  <c r="D1222" i="1"/>
  <c r="G1220" i="1"/>
  <c r="D1220" i="1"/>
  <c r="G1219" i="1"/>
  <c r="D1219" i="1"/>
  <c r="G1217" i="1"/>
  <c r="D1217" i="1"/>
  <c r="G1216" i="1"/>
  <c r="D1216" i="1"/>
  <c r="G1215" i="1"/>
  <c r="G1214" i="1"/>
  <c r="D1214" i="1"/>
  <c r="G1213" i="1"/>
  <c r="D1213" i="1"/>
  <c r="G1212" i="1"/>
  <c r="D1212" i="1"/>
  <c r="G1211" i="1"/>
  <c r="D1211" i="1"/>
  <c r="G1203" i="1"/>
  <c r="D1203" i="1"/>
  <c r="K1202" i="1"/>
  <c r="I1202" i="1"/>
  <c r="H1202" i="1"/>
  <c r="F1202" i="1"/>
  <c r="G1202" i="1" s="1"/>
  <c r="E1202" i="1"/>
  <c r="C1202" i="1"/>
  <c r="G1201" i="1"/>
  <c r="D1201" i="1"/>
  <c r="G1199" i="1"/>
  <c r="D1199" i="1"/>
  <c r="G1198" i="1"/>
  <c r="D1198" i="1"/>
  <c r="G1197" i="1"/>
  <c r="D1197" i="1"/>
  <c r="G1196" i="1"/>
  <c r="D1196" i="1"/>
  <c r="G1195" i="1"/>
  <c r="D1195" i="1"/>
  <c r="G1194" i="1"/>
  <c r="D1194" i="1"/>
  <c r="G1193" i="1"/>
  <c r="D1193" i="1"/>
  <c r="G1192" i="1"/>
  <c r="D1192" i="1"/>
  <c r="G1191" i="1"/>
  <c r="D1191" i="1"/>
  <c r="G1190" i="1"/>
  <c r="D1190" i="1"/>
  <c r="G1189" i="1"/>
  <c r="D1189" i="1"/>
  <c r="G1188" i="1"/>
  <c r="D1188" i="1"/>
  <c r="G1187" i="1"/>
  <c r="D1187" i="1"/>
  <c r="G1185" i="1"/>
  <c r="D1185" i="1"/>
  <c r="G1184" i="1"/>
  <c r="D1184" i="1"/>
  <c r="G1183" i="1"/>
  <c r="D1183" i="1"/>
  <c r="G1182" i="1"/>
  <c r="G1180" i="1"/>
  <c r="D1180" i="1"/>
  <c r="G1169" i="1"/>
  <c r="D1169" i="1"/>
  <c r="K1168" i="1"/>
  <c r="J1168" i="1" s="1"/>
  <c r="I1168" i="1"/>
  <c r="H1168" i="1"/>
  <c r="F1168" i="1"/>
  <c r="E1168" i="1"/>
  <c r="C1168" i="1"/>
  <c r="G1167" i="1"/>
  <c r="D1167" i="1"/>
  <c r="G1165" i="1"/>
  <c r="D1165" i="1"/>
  <c r="G1164" i="1"/>
  <c r="D1164" i="1"/>
  <c r="G1163" i="1"/>
  <c r="D1163" i="1"/>
  <c r="G1162" i="1"/>
  <c r="D1162" i="1"/>
  <c r="G1161" i="1"/>
  <c r="D1161" i="1"/>
  <c r="G1160" i="1"/>
  <c r="D1160" i="1"/>
  <c r="G1159" i="1"/>
  <c r="D1159" i="1"/>
  <c r="G1158" i="1"/>
  <c r="D1158" i="1"/>
  <c r="G1157" i="1"/>
  <c r="D1157" i="1"/>
  <c r="G1156" i="1"/>
  <c r="D1156" i="1"/>
  <c r="G1155" i="1"/>
  <c r="D1155" i="1"/>
  <c r="G1154" i="1"/>
  <c r="D1154" i="1"/>
  <c r="G1153" i="1"/>
  <c r="D1153" i="1"/>
  <c r="G1152" i="1"/>
  <c r="D1152" i="1"/>
  <c r="G1151" i="1"/>
  <c r="D1151" i="1"/>
  <c r="G1150" i="1"/>
  <c r="D1150" i="1"/>
  <c r="G1149" i="1"/>
  <c r="D1149" i="1"/>
  <c r="G1148" i="1"/>
  <c r="D1148" i="1"/>
  <c r="G1147" i="1"/>
  <c r="D1147" i="1"/>
  <c r="G1146" i="1"/>
  <c r="D1146" i="1"/>
  <c r="H1136" i="1"/>
  <c r="F1136" i="1"/>
  <c r="E1136" i="1"/>
  <c r="C1136" i="1"/>
  <c r="H1134" i="1"/>
  <c r="F1134" i="1"/>
  <c r="E1134" i="1"/>
  <c r="C1134" i="1"/>
  <c r="H1133" i="1"/>
  <c r="F1133" i="1"/>
  <c r="E1133" i="1"/>
  <c r="C1133" i="1"/>
  <c r="H1132" i="1"/>
  <c r="F1132" i="1"/>
  <c r="E1132" i="1"/>
  <c r="C1132" i="1"/>
  <c r="H1131" i="1"/>
  <c r="F1131" i="1"/>
  <c r="E1131" i="1"/>
  <c r="C1131" i="1"/>
  <c r="H1130" i="1"/>
  <c r="F1130" i="1"/>
  <c r="E1130" i="1"/>
  <c r="C1130" i="1"/>
  <c r="H1129" i="1"/>
  <c r="F1129" i="1"/>
  <c r="E1129" i="1"/>
  <c r="C1129" i="1"/>
  <c r="H1128" i="1"/>
  <c r="F1128" i="1"/>
  <c r="E1128" i="1"/>
  <c r="C1128" i="1"/>
  <c r="H1127" i="1"/>
  <c r="F1127" i="1"/>
  <c r="E1127" i="1"/>
  <c r="C1127" i="1"/>
  <c r="H1126" i="1"/>
  <c r="F1126" i="1"/>
  <c r="E1126" i="1"/>
  <c r="C1126" i="1"/>
  <c r="H1125" i="1"/>
  <c r="F1125" i="1"/>
  <c r="E1125" i="1"/>
  <c r="C1125" i="1"/>
  <c r="H1124" i="1"/>
  <c r="F1124" i="1"/>
  <c r="E1124" i="1"/>
  <c r="C1124" i="1"/>
  <c r="H1123" i="1"/>
  <c r="F1123" i="1"/>
  <c r="E1123" i="1"/>
  <c r="C1123" i="1"/>
  <c r="H1122" i="1"/>
  <c r="F1122" i="1"/>
  <c r="E1122" i="1"/>
  <c r="C1122" i="1"/>
  <c r="H1121" i="1"/>
  <c r="F1121" i="1"/>
  <c r="E1121" i="1"/>
  <c r="C1121" i="1"/>
  <c r="H1120" i="1"/>
  <c r="F1120" i="1"/>
  <c r="E1120" i="1"/>
  <c r="C1120" i="1"/>
  <c r="H1119" i="1"/>
  <c r="F1119" i="1"/>
  <c r="E1119" i="1"/>
  <c r="C1119" i="1"/>
  <c r="H1118" i="1"/>
  <c r="F1118" i="1"/>
  <c r="E1118" i="1"/>
  <c r="C1118" i="1"/>
  <c r="H1117" i="1"/>
  <c r="F1117" i="1"/>
  <c r="E1117" i="1"/>
  <c r="C1117" i="1"/>
  <c r="H1116" i="1"/>
  <c r="F1116" i="1"/>
  <c r="E1116" i="1"/>
  <c r="C1116" i="1"/>
  <c r="H1115" i="1"/>
  <c r="F1115" i="1"/>
  <c r="E1115" i="1"/>
  <c r="C1115" i="1"/>
  <c r="H1114" i="1"/>
  <c r="F1114" i="1"/>
  <c r="E1114" i="1"/>
  <c r="C1114" i="1"/>
  <c r="H1113" i="1"/>
  <c r="F1113" i="1"/>
  <c r="E1113" i="1"/>
  <c r="C1113" i="1"/>
  <c r="E1097" i="1"/>
  <c r="D1097" i="1"/>
  <c r="C1097" i="1"/>
  <c r="D1096" i="1"/>
  <c r="C1096" i="1"/>
  <c r="E1095" i="1"/>
  <c r="E1094" i="1"/>
  <c r="E1093" i="1"/>
  <c r="E1092" i="1"/>
  <c r="E1091" i="1"/>
  <c r="E1090" i="1"/>
  <c r="E1089" i="1"/>
  <c r="E1088" i="1"/>
  <c r="E1087" i="1"/>
  <c r="E1086" i="1"/>
  <c r="E1084" i="1"/>
  <c r="E1083" i="1"/>
  <c r="E1082" i="1"/>
  <c r="E1081" i="1"/>
  <c r="E1080" i="1"/>
  <c r="E1079" i="1"/>
  <c r="E1078" i="1"/>
  <c r="E1076" i="1"/>
  <c r="E1074" i="1"/>
  <c r="E1065" i="1"/>
  <c r="D1035" i="1"/>
  <c r="C1035" i="1"/>
  <c r="G1001" i="1"/>
  <c r="D1001" i="1"/>
  <c r="H1000" i="1"/>
  <c r="F1000" i="1"/>
  <c r="E1000" i="1"/>
  <c r="C1000" i="1"/>
  <c r="G997" i="1"/>
  <c r="G991" i="1"/>
  <c r="G987" i="1"/>
  <c r="D987" i="1"/>
  <c r="G986" i="1"/>
  <c r="G970" i="1"/>
  <c r="D970" i="1"/>
  <c r="K969" i="1"/>
  <c r="J969" i="1"/>
  <c r="I969" i="1"/>
  <c r="H969" i="1"/>
  <c r="F969" i="1"/>
  <c r="E969" i="1"/>
  <c r="C969" i="1"/>
  <c r="G968" i="1"/>
  <c r="G966" i="1"/>
  <c r="G965" i="1"/>
  <c r="D965" i="1"/>
  <c r="G958" i="1"/>
  <c r="G957" i="1"/>
  <c r="G956" i="1"/>
  <c r="G955" i="1"/>
  <c r="D955" i="1"/>
  <c r="G951" i="1"/>
  <c r="G950" i="1"/>
  <c r="G939" i="1"/>
  <c r="D939" i="1"/>
  <c r="K938" i="1"/>
  <c r="J938" i="1"/>
  <c r="I938" i="1"/>
  <c r="H938" i="1"/>
  <c r="F938" i="1"/>
  <c r="E938" i="1"/>
  <c r="C938" i="1"/>
  <c r="G935" i="1"/>
  <c r="G934" i="1"/>
  <c r="D934" i="1"/>
  <c r="G927" i="1"/>
  <c r="G925" i="1"/>
  <c r="G906" i="1"/>
  <c r="D906" i="1"/>
  <c r="K905" i="1"/>
  <c r="J905" i="1"/>
  <c r="I905" i="1"/>
  <c r="H905" i="1"/>
  <c r="F905" i="1"/>
  <c r="E905" i="1"/>
  <c r="C905" i="1"/>
  <c r="G902" i="1"/>
  <c r="G901" i="1"/>
  <c r="G900" i="1"/>
  <c r="G899" i="1"/>
  <c r="D899" i="1"/>
  <c r="G898" i="1"/>
  <c r="G896" i="1"/>
  <c r="G894" i="1"/>
  <c r="G892" i="1"/>
  <c r="G887" i="1"/>
  <c r="D887" i="1"/>
  <c r="G886" i="1"/>
  <c r="D886" i="1"/>
  <c r="G883" i="1"/>
  <c r="D883" i="1"/>
  <c r="G873" i="1"/>
  <c r="D873" i="1"/>
  <c r="K872" i="1"/>
  <c r="J872" i="1"/>
  <c r="I872" i="1"/>
  <c r="H872" i="1"/>
  <c r="F872" i="1"/>
  <c r="E872" i="1"/>
  <c r="C872" i="1"/>
  <c r="G869" i="1"/>
  <c r="G868" i="1"/>
  <c r="D868" i="1"/>
  <c r="G866" i="1"/>
  <c r="G863" i="1"/>
  <c r="D863" i="1"/>
  <c r="G861" i="1"/>
  <c r="G859" i="1"/>
  <c r="G858" i="1"/>
  <c r="D858" i="1"/>
  <c r="G854" i="1"/>
  <c r="G853" i="1"/>
  <c r="G840" i="1"/>
  <c r="D840" i="1"/>
  <c r="K839" i="1"/>
  <c r="J839" i="1"/>
  <c r="I839" i="1"/>
  <c r="H839" i="1"/>
  <c r="F839" i="1"/>
  <c r="E839" i="1"/>
  <c r="C839" i="1"/>
  <c r="G838" i="1"/>
  <c r="G836" i="1"/>
  <c r="G835" i="1"/>
  <c r="D835" i="1"/>
  <c r="G833" i="1"/>
  <c r="D833" i="1"/>
  <c r="G830" i="1"/>
  <c r="G828" i="1"/>
  <c r="G827" i="1"/>
  <c r="G826" i="1"/>
  <c r="G825" i="1"/>
  <c r="D825" i="1"/>
  <c r="G824" i="1"/>
  <c r="G817" i="1"/>
  <c r="D817" i="1"/>
  <c r="G807" i="1"/>
  <c r="D807" i="1"/>
  <c r="K806" i="1"/>
  <c r="J806" i="1"/>
  <c r="I806" i="1"/>
  <c r="H806" i="1"/>
  <c r="F806" i="1"/>
  <c r="E806" i="1"/>
  <c r="C806" i="1"/>
  <c r="G804" i="1"/>
  <c r="G803" i="1"/>
  <c r="G802" i="1"/>
  <c r="D802" i="1"/>
  <c r="G801" i="1"/>
  <c r="G800" i="1"/>
  <c r="D800" i="1"/>
  <c r="G797" i="1"/>
  <c r="G795" i="1"/>
  <c r="G794" i="1"/>
  <c r="G793" i="1"/>
  <c r="G792" i="1"/>
  <c r="D792" i="1"/>
  <c r="G791" i="1"/>
  <c r="G789" i="1"/>
  <c r="J1301" i="1" l="1"/>
  <c r="D1367" i="1"/>
  <c r="G1567" i="1"/>
  <c r="J1630" i="1"/>
  <c r="G1000" i="1"/>
  <c r="J1202" i="1"/>
  <c r="D1534" i="1"/>
  <c r="D839" i="1"/>
  <c r="G1115" i="1"/>
  <c r="G1118" i="1"/>
  <c r="G1121" i="1"/>
  <c r="G1124" i="1"/>
  <c r="G1127" i="1"/>
  <c r="G1130" i="1"/>
  <c r="G1133" i="1"/>
  <c r="D1233" i="1"/>
  <c r="D1334" i="1"/>
  <c r="D1822" i="1"/>
  <c r="D1114" i="1"/>
  <c r="D1117" i="1"/>
  <c r="D1120" i="1"/>
  <c r="D1123" i="1"/>
  <c r="D1126" i="1"/>
  <c r="D1129" i="1"/>
  <c r="D1132" i="1"/>
  <c r="D1136" i="1"/>
  <c r="G839" i="1"/>
  <c r="G1334" i="1"/>
  <c r="D872" i="1"/>
  <c r="I772" i="1"/>
  <c r="I21" i="1" s="1"/>
  <c r="D938" i="1"/>
  <c r="D1435" i="1"/>
  <c r="D1630" i="1"/>
  <c r="I1135" i="1"/>
  <c r="I22" i="1" s="1"/>
  <c r="D905" i="1"/>
  <c r="F1135" i="1"/>
  <c r="K772" i="1"/>
  <c r="G905" i="1"/>
  <c r="G1264" i="1"/>
  <c r="G1467" i="1"/>
  <c r="D1501" i="1"/>
  <c r="D1567" i="1"/>
  <c r="D1663" i="1"/>
  <c r="G1728" i="1"/>
  <c r="G1435" i="1"/>
  <c r="G1630" i="1"/>
  <c r="E1135" i="1"/>
  <c r="G1114" i="1"/>
  <c r="D1116" i="1"/>
  <c r="G1117" i="1"/>
  <c r="D1119" i="1"/>
  <c r="G1120" i="1"/>
  <c r="D1122" i="1"/>
  <c r="G1123" i="1"/>
  <c r="D1125" i="1"/>
  <c r="G1126" i="1"/>
  <c r="D1128" i="1"/>
  <c r="G1129" i="1"/>
  <c r="D1131" i="1"/>
  <c r="G1132" i="1"/>
  <c r="D1134" i="1"/>
  <c r="G1136" i="1"/>
  <c r="D1202" i="1"/>
  <c r="D1264" i="1"/>
  <c r="G1301" i="1"/>
  <c r="D1728" i="1"/>
  <c r="D1000" i="1"/>
  <c r="K1135" i="1"/>
  <c r="K22" i="1" s="1"/>
  <c r="G938" i="1"/>
  <c r="J772" i="1"/>
  <c r="J21" i="1" s="1"/>
  <c r="G872" i="1"/>
  <c r="D1600" i="1"/>
  <c r="D1695" i="1"/>
  <c r="G1759" i="1"/>
  <c r="D1065" i="1"/>
  <c r="G1534" i="1"/>
  <c r="G1600" i="1"/>
  <c r="D1790" i="1"/>
  <c r="G806" i="1"/>
  <c r="G1113" i="1"/>
  <c r="D1115" i="1"/>
  <c r="G1116" i="1"/>
  <c r="D1118" i="1"/>
  <c r="G1119" i="1"/>
  <c r="D1121" i="1"/>
  <c r="G1122" i="1"/>
  <c r="D1124" i="1"/>
  <c r="G1125" i="1"/>
  <c r="D1127" i="1"/>
  <c r="G1128" i="1"/>
  <c r="D1130" i="1"/>
  <c r="G1131" i="1"/>
  <c r="D1133" i="1"/>
  <c r="G1134" i="1"/>
  <c r="D1168" i="1"/>
  <c r="G1402" i="1"/>
  <c r="G1790" i="1"/>
  <c r="D969" i="1"/>
  <c r="G1168" i="1"/>
  <c r="G1367" i="1"/>
  <c r="G1501" i="1"/>
  <c r="G1663" i="1"/>
  <c r="G1695" i="1"/>
  <c r="D806" i="1"/>
  <c r="G969" i="1"/>
  <c r="C1135" i="1"/>
  <c r="D1135" i="1" s="1"/>
  <c r="G1233" i="1"/>
  <c r="D1301" i="1"/>
  <c r="D1402" i="1"/>
  <c r="D1467" i="1"/>
  <c r="D1759" i="1"/>
  <c r="G1822" i="1"/>
  <c r="H1135" i="1"/>
  <c r="G1135" i="1" s="1"/>
  <c r="D1113" i="1"/>
  <c r="E1096" i="1"/>
  <c r="D789" i="1"/>
  <c r="G788" i="1"/>
  <c r="G773" i="1"/>
  <c r="D773" i="1"/>
  <c r="E772" i="1"/>
  <c r="C772" i="1"/>
  <c r="H771" i="1"/>
  <c r="F771" i="1"/>
  <c r="D771" i="1"/>
  <c r="H770" i="1"/>
  <c r="G770" i="1" s="1"/>
  <c r="F770" i="1"/>
  <c r="D770" i="1"/>
  <c r="H769" i="1"/>
  <c r="F769" i="1"/>
  <c r="D769" i="1"/>
  <c r="H768" i="1"/>
  <c r="F768" i="1"/>
  <c r="D768" i="1"/>
  <c r="H767" i="1"/>
  <c r="F767" i="1"/>
  <c r="D767" i="1"/>
  <c r="H766" i="1"/>
  <c r="F766" i="1"/>
  <c r="D766" i="1"/>
  <c r="H765" i="1"/>
  <c r="F765" i="1"/>
  <c r="D765" i="1"/>
  <c r="H764" i="1"/>
  <c r="F764" i="1"/>
  <c r="H763" i="1"/>
  <c r="F763" i="1"/>
  <c r="D763" i="1"/>
  <c r="H762" i="1"/>
  <c r="F762" i="1"/>
  <c r="D762" i="1"/>
  <c r="H761" i="1"/>
  <c r="F761" i="1"/>
  <c r="D761" i="1"/>
  <c r="H760" i="1"/>
  <c r="F760" i="1"/>
  <c r="D760" i="1"/>
  <c r="H759" i="1"/>
  <c r="F759" i="1"/>
  <c r="D759" i="1"/>
  <c r="H758" i="1"/>
  <c r="F758" i="1"/>
  <c r="D758" i="1"/>
  <c r="H757" i="1"/>
  <c r="F757" i="1"/>
  <c r="D757" i="1"/>
  <c r="H756" i="1"/>
  <c r="F756" i="1"/>
  <c r="H755" i="1"/>
  <c r="F755" i="1"/>
  <c r="D755" i="1"/>
  <c r="H754" i="1"/>
  <c r="F754" i="1"/>
  <c r="D754" i="1"/>
  <c r="H753" i="1"/>
  <c r="F753" i="1"/>
  <c r="D753" i="1"/>
  <c r="H752" i="1"/>
  <c r="F752" i="1"/>
  <c r="H751" i="1"/>
  <c r="F751" i="1"/>
  <c r="H750" i="1"/>
  <c r="F750" i="1"/>
  <c r="D750" i="1"/>
  <c r="G738" i="1"/>
  <c r="D738" i="1"/>
  <c r="K737" i="1"/>
  <c r="J737" i="1"/>
  <c r="I737" i="1"/>
  <c r="H737" i="1"/>
  <c r="F737" i="1"/>
  <c r="E737" i="1"/>
  <c r="C737" i="1"/>
  <c r="G736" i="1"/>
  <c r="G735" i="1"/>
  <c r="G734" i="1"/>
  <c r="G733" i="1"/>
  <c r="G731" i="1"/>
  <c r="D731" i="1"/>
  <c r="G728" i="1"/>
  <c r="G726" i="1"/>
  <c r="G724" i="1"/>
  <c r="D724" i="1"/>
  <c r="G723" i="1"/>
  <c r="D723" i="1"/>
  <c r="G722" i="1"/>
  <c r="G720" i="1"/>
  <c r="G719" i="1"/>
  <c r="D719" i="1"/>
  <c r="G718" i="1"/>
  <c r="G717" i="1"/>
  <c r="G716" i="1"/>
  <c r="G707" i="1"/>
  <c r="D707" i="1"/>
  <c r="K706" i="1"/>
  <c r="J706" i="1"/>
  <c r="I706" i="1"/>
  <c r="H706" i="1"/>
  <c r="F706" i="1"/>
  <c r="E706" i="1"/>
  <c r="C706" i="1"/>
  <c r="G705" i="1"/>
  <c r="G703" i="1"/>
  <c r="G702" i="1"/>
  <c r="D702" i="1"/>
  <c r="G701" i="1"/>
  <c r="G700" i="1"/>
  <c r="D700" i="1"/>
  <c r="G697" i="1"/>
  <c r="G695" i="1"/>
  <c r="G693" i="1"/>
  <c r="D693" i="1"/>
  <c r="G692" i="1"/>
  <c r="D692" i="1"/>
  <c r="G688" i="1"/>
  <c r="G687" i="1"/>
  <c r="G684" i="1"/>
  <c r="D684" i="1"/>
  <c r="G674" i="1"/>
  <c r="D674" i="1"/>
  <c r="K673" i="1"/>
  <c r="J673" i="1"/>
  <c r="I673" i="1"/>
  <c r="H673" i="1"/>
  <c r="F673" i="1"/>
  <c r="E673" i="1"/>
  <c r="C673" i="1"/>
  <c r="G672" i="1"/>
  <c r="G670" i="1"/>
  <c r="G669" i="1"/>
  <c r="D669" i="1"/>
  <c r="G667" i="1"/>
  <c r="D667" i="1"/>
  <c r="G664" i="1"/>
  <c r="D663" i="1"/>
  <c r="G662" i="1"/>
  <c r="G660" i="1"/>
  <c r="D660" i="1"/>
  <c r="G659" i="1"/>
  <c r="G655" i="1"/>
  <c r="D655" i="1"/>
  <c r="G654" i="1"/>
  <c r="G651" i="1"/>
  <c r="G641" i="1"/>
  <c r="D641" i="1"/>
  <c r="K640" i="1"/>
  <c r="J640" i="1"/>
  <c r="I640" i="1"/>
  <c r="H640" i="1"/>
  <c r="F640" i="1"/>
  <c r="E640" i="1"/>
  <c r="C640" i="1"/>
  <c r="G639" i="1"/>
  <c r="G638" i="1"/>
  <c r="G637" i="1"/>
  <c r="G636" i="1"/>
  <c r="G635" i="1"/>
  <c r="G634" i="1"/>
  <c r="G631" i="1"/>
  <c r="G629" i="1"/>
  <c r="G627" i="1"/>
  <c r="G626" i="1"/>
  <c r="G623" i="1"/>
  <c r="D623" i="1"/>
  <c r="G622" i="1"/>
  <c r="D622" i="1"/>
  <c r="G621" i="1"/>
  <c r="G607" i="1"/>
  <c r="D607" i="1"/>
  <c r="K606" i="1"/>
  <c r="J606" i="1"/>
  <c r="I606" i="1"/>
  <c r="H606" i="1"/>
  <c r="F606" i="1"/>
  <c r="E606" i="1"/>
  <c r="C606" i="1"/>
  <c r="G605" i="1"/>
  <c r="G604" i="1"/>
  <c r="G602" i="1"/>
  <c r="G601" i="1"/>
  <c r="G600" i="1"/>
  <c r="D600" i="1"/>
  <c r="G595" i="1"/>
  <c r="G594" i="1"/>
  <c r="G593" i="1"/>
  <c r="G592" i="1"/>
  <c r="G590" i="1"/>
  <c r="G588" i="1"/>
  <c r="D588" i="1"/>
  <c r="G587" i="1"/>
  <c r="G575" i="1"/>
  <c r="D575" i="1"/>
  <c r="K574" i="1"/>
  <c r="J574" i="1"/>
  <c r="I574" i="1"/>
  <c r="H574" i="1"/>
  <c r="F574" i="1"/>
  <c r="E574" i="1"/>
  <c r="C574" i="1"/>
  <c r="G573" i="1"/>
  <c r="G571" i="1"/>
  <c r="G570" i="1"/>
  <c r="D570" i="1"/>
  <c r="G569" i="1"/>
  <c r="G568" i="1"/>
  <c r="D568" i="1"/>
  <c r="G565" i="1"/>
  <c r="G563" i="1"/>
  <c r="G561" i="1"/>
  <c r="D561" i="1"/>
  <c r="G560" i="1"/>
  <c r="G556" i="1"/>
  <c r="D556" i="1"/>
  <c r="G555" i="1"/>
  <c r="G552" i="1"/>
  <c r="G542" i="1"/>
  <c r="D542" i="1"/>
  <c r="H541" i="1"/>
  <c r="F541" i="1"/>
  <c r="E541" i="1"/>
  <c r="C541" i="1"/>
  <c r="G540" i="1"/>
  <c r="D540" i="1"/>
  <c r="G539" i="1"/>
  <c r="D539" i="1"/>
  <c r="G538" i="1"/>
  <c r="D538" i="1"/>
  <c r="G537" i="1"/>
  <c r="D537" i="1"/>
  <c r="G536" i="1"/>
  <c r="D536" i="1"/>
  <c r="G535" i="1"/>
  <c r="D535" i="1"/>
  <c r="G534" i="1"/>
  <c r="D534" i="1"/>
  <c r="D533" i="1"/>
  <c r="G532" i="1"/>
  <c r="D532" i="1"/>
  <c r="G531" i="1"/>
  <c r="D531" i="1"/>
  <c r="G530" i="1"/>
  <c r="D530" i="1"/>
  <c r="G529" i="1"/>
  <c r="D529" i="1"/>
  <c r="G528" i="1"/>
  <c r="D528" i="1"/>
  <c r="G527" i="1"/>
  <c r="D527" i="1"/>
  <c r="G526" i="1"/>
  <c r="D526" i="1"/>
  <c r="G525" i="1"/>
  <c r="D525" i="1"/>
  <c r="G524" i="1"/>
  <c r="D524" i="1"/>
  <c r="G523" i="1"/>
  <c r="D523" i="1"/>
  <c r="G522" i="1"/>
  <c r="D522" i="1"/>
  <c r="G521" i="1"/>
  <c r="D521" i="1"/>
  <c r="G520" i="1"/>
  <c r="G519" i="1"/>
  <c r="D519" i="1"/>
  <c r="E505" i="1"/>
  <c r="D505" i="1"/>
  <c r="C505" i="1"/>
  <c r="J473" i="1"/>
  <c r="I473" i="1"/>
  <c r="H473" i="1"/>
  <c r="F473" i="1"/>
  <c r="E473" i="1"/>
  <c r="C473" i="1"/>
  <c r="K438" i="1"/>
  <c r="J438" i="1"/>
  <c r="I438" i="1"/>
  <c r="H438" i="1"/>
  <c r="F438" i="1"/>
  <c r="E438" i="1"/>
  <c r="C438" i="1"/>
  <c r="H373" i="1"/>
  <c r="F373" i="1"/>
  <c r="E373" i="1"/>
  <c r="C373" i="1"/>
  <c r="D473" i="1" l="1"/>
  <c r="D640" i="1"/>
  <c r="G673" i="1"/>
  <c r="G737" i="1"/>
  <c r="G754" i="1"/>
  <c r="G706" i="1"/>
  <c r="G761" i="1"/>
  <c r="G763" i="1"/>
  <c r="G373" i="1"/>
  <c r="G640" i="1"/>
  <c r="D737" i="1"/>
  <c r="J1135" i="1"/>
  <c r="J22" i="1" s="1"/>
  <c r="G541" i="1"/>
  <c r="G767" i="1"/>
  <c r="G769" i="1"/>
  <c r="G771" i="1"/>
  <c r="D574" i="1"/>
  <c r="K541" i="1"/>
  <c r="K20" i="1" s="1"/>
  <c r="D673" i="1"/>
  <c r="G574" i="1"/>
  <c r="G768" i="1"/>
  <c r="G758" i="1"/>
  <c r="I541" i="1"/>
  <c r="I20" i="1" s="1"/>
  <c r="H772" i="1"/>
  <c r="G759" i="1"/>
  <c r="G753" i="1"/>
  <c r="G606" i="1"/>
  <c r="G757" i="1"/>
  <c r="D438" i="1"/>
  <c r="G755" i="1"/>
  <c r="G765" i="1"/>
  <c r="G438" i="1"/>
  <c r="D706" i="1"/>
  <c r="D373" i="1"/>
  <c r="G473" i="1"/>
  <c r="D541" i="1"/>
  <c r="D606" i="1"/>
  <c r="F772" i="1"/>
  <c r="G760" i="1"/>
  <c r="G766" i="1"/>
  <c r="D772" i="1"/>
  <c r="G750" i="1"/>
  <c r="E372" i="1"/>
  <c r="C372" i="1"/>
  <c r="H371" i="1"/>
  <c r="F371" i="1"/>
  <c r="H370" i="1"/>
  <c r="F370" i="1"/>
  <c r="H369" i="1"/>
  <c r="F369" i="1"/>
  <c r="H368" i="1"/>
  <c r="F368" i="1"/>
  <c r="G368" i="1" s="1"/>
  <c r="H367" i="1"/>
  <c r="F367" i="1"/>
  <c r="G366" i="1"/>
  <c r="D366" i="1"/>
  <c r="H365" i="1"/>
  <c r="F365" i="1"/>
  <c r="H364" i="1"/>
  <c r="F364" i="1"/>
  <c r="H363" i="1"/>
  <c r="F363" i="1"/>
  <c r="H362" i="1"/>
  <c r="F362" i="1"/>
  <c r="G362" i="1" s="1"/>
  <c r="H361" i="1"/>
  <c r="F361" i="1"/>
  <c r="H360" i="1"/>
  <c r="F360" i="1"/>
  <c r="H359" i="1"/>
  <c r="F359" i="1"/>
  <c r="H358" i="1"/>
  <c r="G358" i="1" s="1"/>
  <c r="H357" i="1"/>
  <c r="F357" i="1"/>
  <c r="H356" i="1"/>
  <c r="F356" i="1"/>
  <c r="F355" i="1"/>
  <c r="G355" i="1" s="1"/>
  <c r="H353" i="1"/>
  <c r="F353" i="1"/>
  <c r="H352" i="1"/>
  <c r="F352" i="1"/>
  <c r="H351" i="1"/>
  <c r="G370" i="1" l="1"/>
  <c r="J541" i="1"/>
  <c r="J20" i="1" s="1"/>
  <c r="G772" i="1"/>
  <c r="G365" i="1"/>
  <c r="G360" i="1"/>
  <c r="G369" i="1"/>
  <c r="D372" i="1"/>
  <c r="F351" i="1"/>
  <c r="H372" i="1"/>
  <c r="F350" i="1"/>
  <c r="J339" i="1"/>
  <c r="J17" i="1" s="1"/>
  <c r="I339" i="1"/>
  <c r="I17" i="1" s="1"/>
  <c r="H339" i="1"/>
  <c r="F339" i="1"/>
  <c r="G339" i="1" s="1"/>
  <c r="E339" i="1"/>
  <c r="C339" i="1"/>
  <c r="K303" i="1"/>
  <c r="J303" i="1"/>
  <c r="J16" i="1" s="1"/>
  <c r="I303" i="1"/>
  <c r="I16" i="1" s="1"/>
  <c r="H303" i="1"/>
  <c r="F303" i="1"/>
  <c r="E303" i="1"/>
  <c r="C303" i="1"/>
  <c r="G269" i="1"/>
  <c r="D269" i="1"/>
  <c r="H268" i="1"/>
  <c r="F268" i="1"/>
  <c r="E268" i="1"/>
  <c r="C268" i="1"/>
  <c r="G265" i="1"/>
  <c r="D265" i="1"/>
  <c r="G264" i="1"/>
  <c r="D264" i="1"/>
  <c r="G262" i="1"/>
  <c r="D262" i="1"/>
  <c r="G261" i="1"/>
  <c r="G260" i="1"/>
  <c r="D260" i="1"/>
  <c r="G259" i="1"/>
  <c r="D259" i="1"/>
  <c r="G258" i="1"/>
  <c r="D258" i="1"/>
  <c r="G257" i="1"/>
  <c r="D257" i="1"/>
  <c r="G255" i="1"/>
  <c r="D255" i="1"/>
  <c r="G250" i="1"/>
  <c r="D250" i="1"/>
  <c r="G249" i="1"/>
  <c r="D249" i="1"/>
  <c r="G246" i="1"/>
  <c r="D246" i="1"/>
  <c r="G235" i="1"/>
  <c r="D235" i="1"/>
  <c r="K234" i="1"/>
  <c r="K14" i="1" s="1"/>
  <c r="J234" i="1"/>
  <c r="J14" i="1" s="1"/>
  <c r="I234" i="1"/>
  <c r="I14" i="1" s="1"/>
  <c r="H234" i="1"/>
  <c r="F234" i="1"/>
  <c r="E234" i="1"/>
  <c r="C234" i="1"/>
  <c r="G232" i="1"/>
  <c r="D232" i="1"/>
  <c r="G231" i="1"/>
  <c r="D231" i="1"/>
  <c r="G230" i="1"/>
  <c r="D230" i="1"/>
  <c r="G223" i="1"/>
  <c r="D223" i="1"/>
  <c r="G222" i="1"/>
  <c r="D222" i="1"/>
  <c r="G220" i="1"/>
  <c r="D220" i="1"/>
  <c r="D218" i="1"/>
  <c r="G217" i="1"/>
  <c r="D217" i="1"/>
  <c r="G216" i="1"/>
  <c r="D216" i="1"/>
  <c r="G203" i="1"/>
  <c r="D203" i="1"/>
  <c r="K202" i="1"/>
  <c r="K13" i="1" s="1"/>
  <c r="J202" i="1"/>
  <c r="J13" i="1" s="1"/>
  <c r="I202" i="1"/>
  <c r="I13" i="1" s="1"/>
  <c r="H202" i="1"/>
  <c r="F202" i="1"/>
  <c r="E202" i="1"/>
  <c r="C202" i="1"/>
  <c r="G201" i="1"/>
  <c r="D201" i="1"/>
  <c r="G200" i="1"/>
  <c r="D200" i="1"/>
  <c r="G199" i="1"/>
  <c r="D199" i="1"/>
  <c r="G198" i="1"/>
  <c r="D198" i="1"/>
  <c r="G197" i="1"/>
  <c r="D197" i="1"/>
  <c r="G196" i="1"/>
  <c r="D196" i="1"/>
  <c r="G195" i="1"/>
  <c r="D195" i="1"/>
  <c r="G193" i="1"/>
  <c r="D193" i="1"/>
  <c r="G192" i="1"/>
  <c r="D192" i="1"/>
  <c r="G191" i="1"/>
  <c r="D191" i="1"/>
  <c r="G190" i="1"/>
  <c r="D190" i="1"/>
  <c r="G189" i="1"/>
  <c r="D189" i="1"/>
  <c r="G188" i="1"/>
  <c r="D188" i="1"/>
  <c r="G187" i="1"/>
  <c r="D187" i="1"/>
  <c r="G184" i="1"/>
  <c r="D184" i="1"/>
  <c r="G183" i="1"/>
  <c r="G181" i="1"/>
  <c r="D181" i="1"/>
  <c r="G180" i="1"/>
  <c r="D180" i="1"/>
  <c r="G171" i="1"/>
  <c r="D171" i="1"/>
  <c r="H170" i="1"/>
  <c r="F170" i="1"/>
  <c r="E170" i="1"/>
  <c r="C170" i="1"/>
  <c r="G169" i="1"/>
  <c r="D169" i="1"/>
  <c r="G168" i="1"/>
  <c r="D168" i="1"/>
  <c r="G167" i="1"/>
  <c r="D167" i="1"/>
  <c r="G166" i="1"/>
  <c r="D166" i="1"/>
  <c r="G165" i="1"/>
  <c r="D165" i="1"/>
  <c r="G164" i="1"/>
  <c r="D164" i="1"/>
  <c r="G163" i="1"/>
  <c r="D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D156" i="1"/>
  <c r="G155" i="1"/>
  <c r="D155" i="1"/>
  <c r="G154" i="1"/>
  <c r="D154" i="1"/>
  <c r="G153" i="1"/>
  <c r="D153" i="1"/>
  <c r="G152" i="1"/>
  <c r="D152" i="1"/>
  <c r="G149" i="1"/>
  <c r="D149" i="1"/>
  <c r="G148" i="1"/>
  <c r="D148" i="1"/>
  <c r="G139" i="1"/>
  <c r="D139" i="1"/>
  <c r="J138" i="1"/>
  <c r="J11" i="1" s="1"/>
  <c r="I138" i="1"/>
  <c r="I11" i="1" s="1"/>
  <c r="H138" i="1"/>
  <c r="F138" i="1"/>
  <c r="E138" i="1"/>
  <c r="C138" i="1"/>
  <c r="G137" i="1"/>
  <c r="D137" i="1"/>
  <c r="G136" i="1"/>
  <c r="D136" i="1"/>
  <c r="G135" i="1"/>
  <c r="D135" i="1"/>
  <c r="G134" i="1"/>
  <c r="D134" i="1"/>
  <c r="G133" i="1"/>
  <c r="D133" i="1"/>
  <c r="G132" i="1"/>
  <c r="D132" i="1"/>
  <c r="G131" i="1"/>
  <c r="D131" i="1"/>
  <c r="G130" i="1"/>
  <c r="D130" i="1"/>
  <c r="G129" i="1"/>
  <c r="D129" i="1"/>
  <c r="G128" i="1"/>
  <c r="D128" i="1"/>
  <c r="G127" i="1"/>
  <c r="D127" i="1"/>
  <c r="G125" i="1"/>
  <c r="D125" i="1"/>
  <c r="G123" i="1"/>
  <c r="D123" i="1"/>
  <c r="G120" i="1"/>
  <c r="D120" i="1"/>
  <c r="G119" i="1"/>
  <c r="D119" i="1"/>
  <c r="G117" i="1"/>
  <c r="D117" i="1"/>
  <c r="G116" i="1"/>
  <c r="D116" i="1"/>
  <c r="G106" i="1"/>
  <c r="D106" i="1"/>
  <c r="J105" i="1"/>
  <c r="J10" i="1" s="1"/>
  <c r="I105" i="1"/>
  <c r="I10" i="1" s="1"/>
  <c r="H105" i="1"/>
  <c r="F105" i="1"/>
  <c r="E105" i="1"/>
  <c r="C105" i="1"/>
  <c r="D105" i="1" s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7" i="1"/>
  <c r="D87" i="1"/>
  <c r="G86" i="1"/>
  <c r="D86" i="1"/>
  <c r="G84" i="1"/>
  <c r="D84" i="1"/>
  <c r="G83" i="1"/>
  <c r="D83" i="1"/>
  <c r="G73" i="1"/>
  <c r="D73" i="1"/>
  <c r="H72" i="1"/>
  <c r="F72" i="1"/>
  <c r="G72" i="1" s="1"/>
  <c r="E72" i="1"/>
  <c r="C72" i="1"/>
  <c r="C9" i="1" s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D268" i="1" l="1"/>
  <c r="D303" i="1"/>
  <c r="K372" i="1"/>
  <c r="K16" i="1"/>
  <c r="G138" i="1"/>
  <c r="G170" i="1"/>
  <c r="F372" i="1"/>
  <c r="G372" i="1" s="1"/>
  <c r="D339" i="1"/>
  <c r="D234" i="1"/>
  <c r="I372" i="1"/>
  <c r="G105" i="1"/>
  <c r="D138" i="1"/>
  <c r="I72" i="1"/>
  <c r="I9" i="1" s="1"/>
  <c r="K72" i="1"/>
  <c r="K9" i="1" s="1"/>
  <c r="D170" i="1"/>
  <c r="G234" i="1"/>
  <c r="D72" i="1"/>
  <c r="D202" i="1"/>
  <c r="G202" i="1"/>
  <c r="G268" i="1"/>
  <c r="G303" i="1"/>
  <c r="G51" i="1"/>
  <c r="D51" i="1"/>
  <c r="G50" i="1"/>
  <c r="D50" i="1"/>
  <c r="H29" i="1" s="1"/>
  <c r="G29" i="1" s="1"/>
  <c r="F29" i="1"/>
  <c r="E29" i="1"/>
  <c r="D29" i="1" s="1"/>
  <c r="C29" i="1" s="1"/>
  <c r="H28" i="1" s="1"/>
  <c r="G28" i="1" s="1"/>
  <c r="F28" i="1" s="1"/>
  <c r="E28" i="1" s="1"/>
  <c r="D28" i="1" s="1"/>
  <c r="C28" i="1" s="1"/>
  <c r="H27" i="1" s="1"/>
  <c r="G27" i="1" s="1"/>
  <c r="F27" i="1"/>
  <c r="E27" i="1"/>
  <c r="D27" i="1" s="1"/>
  <c r="C27" i="1" s="1"/>
  <c r="H26" i="1" s="1"/>
  <c r="G26" i="1" s="1"/>
  <c r="F26" i="1"/>
  <c r="E26" i="1"/>
  <c r="D26" i="1" s="1"/>
  <c r="C26" i="1" s="1"/>
  <c r="H25" i="1" s="1"/>
  <c r="G25" i="1" s="1"/>
  <c r="F25" i="1" s="1"/>
  <c r="E25" i="1" s="1"/>
  <c r="D25" i="1" s="1"/>
  <c r="C25" i="1" s="1"/>
  <c r="H24" i="1"/>
  <c r="G24" i="1"/>
  <c r="F24" i="1"/>
  <c r="E24" i="1"/>
  <c r="D24" i="1"/>
  <c r="C24" i="1"/>
  <c r="G23" i="1"/>
  <c r="D23" i="1"/>
  <c r="H22" i="1"/>
  <c r="G22" i="1" s="1"/>
  <c r="F22" i="1" s="1"/>
  <c r="E22" i="1" s="1"/>
  <c r="D22" i="1" s="1"/>
  <c r="C22" i="1" s="1"/>
  <c r="H21" i="1" s="1"/>
  <c r="G21" i="1" s="1"/>
  <c r="F21" i="1" s="1"/>
  <c r="E21" i="1"/>
  <c r="D21" i="1" s="1"/>
  <c r="C21" i="1" s="1"/>
  <c r="H20" i="1"/>
  <c r="G20" i="1" s="1"/>
  <c r="F20" i="1" s="1"/>
  <c r="E20" i="1"/>
  <c r="D20" i="1" s="1"/>
  <c r="C20" i="1" s="1"/>
  <c r="H18" i="1"/>
  <c r="C18" i="1"/>
  <c r="H17" i="1" s="1"/>
  <c r="G17" i="1" s="1"/>
  <c r="F17" i="1" s="1"/>
  <c r="E17" i="1" s="1"/>
  <c r="D17" i="1" s="1"/>
  <c r="C17" i="1" s="1"/>
  <c r="H16" i="1" s="1"/>
  <c r="F16" i="1"/>
  <c r="E16" i="1"/>
  <c r="D16" i="1" s="1"/>
  <c r="C16" i="1" s="1"/>
  <c r="H15" i="1" s="1"/>
  <c r="F14" i="1"/>
  <c r="E14" i="1" s="1"/>
  <c r="C14" i="1"/>
  <c r="H13" i="1" s="1"/>
  <c r="E13" i="1"/>
  <c r="E1841" i="1"/>
  <c r="E1842" i="1"/>
  <c r="E1843" i="1"/>
  <c r="E1844" i="1"/>
  <c r="E1845" i="1"/>
  <c r="E1846" i="1"/>
  <c r="E1847" i="1"/>
  <c r="E1849" i="1"/>
  <c r="E1850" i="1"/>
  <c r="E1851" i="1"/>
  <c r="E1852" i="1"/>
  <c r="E1853" i="1"/>
  <c r="E1854" i="1"/>
  <c r="E1855" i="1"/>
  <c r="E1856" i="1"/>
  <c r="E1857" i="1"/>
  <c r="E1858" i="1"/>
  <c r="F1841" i="1"/>
  <c r="F1842" i="1"/>
  <c r="F1843" i="1"/>
  <c r="F1844" i="1"/>
  <c r="F1845" i="1"/>
  <c r="F1846" i="1"/>
  <c r="F1847" i="1"/>
  <c r="F1849" i="1"/>
  <c r="F1850" i="1"/>
  <c r="F1851" i="1"/>
  <c r="F1852" i="1"/>
  <c r="F1853" i="1"/>
  <c r="F1854" i="1"/>
  <c r="F1855" i="1"/>
  <c r="F1856" i="1"/>
  <c r="F1857" i="1"/>
  <c r="F1858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H1857" i="1"/>
  <c r="H1856" i="1"/>
  <c r="H1855" i="1"/>
  <c r="H1854" i="1"/>
  <c r="H1853" i="1"/>
  <c r="H1852" i="1"/>
  <c r="H1851" i="1"/>
  <c r="H1850" i="1"/>
  <c r="H1849" i="1"/>
  <c r="H1847" i="1"/>
  <c r="H1846" i="1"/>
  <c r="H1845" i="1"/>
  <c r="H1844" i="1"/>
  <c r="H1843" i="1"/>
  <c r="H1842" i="1"/>
  <c r="H1841" i="1"/>
  <c r="H1858" i="1"/>
  <c r="J372" i="1" l="1"/>
  <c r="G16" i="1"/>
  <c r="D14" i="1"/>
  <c r="E1859" i="1"/>
  <c r="E23" i="1" s="1"/>
  <c r="D13" i="1"/>
  <c r="C13" i="1" s="1"/>
  <c r="H12" i="1" s="1"/>
  <c r="G12" i="1" s="1"/>
  <c r="F12" i="1" s="1"/>
  <c r="E12" i="1" s="1"/>
  <c r="D12" i="1" s="1"/>
  <c r="C12" i="1" s="1"/>
  <c r="H11" i="1" s="1"/>
  <c r="G11" i="1" s="1"/>
  <c r="F11" i="1" s="1"/>
  <c r="E11" i="1" s="1"/>
  <c r="D11" i="1" s="1"/>
  <c r="C11" i="1" s="1"/>
  <c r="H10" i="1" s="1"/>
  <c r="G10" i="1" s="1"/>
  <c r="F10" i="1" s="1"/>
  <c r="E10" i="1" s="1"/>
  <c r="D10" i="1" s="1"/>
  <c r="C10" i="1" s="1"/>
  <c r="H9" i="1" s="1"/>
  <c r="G9" i="1" s="1"/>
  <c r="F9" i="1" s="1"/>
  <c r="E9" i="1" s="1"/>
  <c r="D9" i="1" s="1"/>
  <c r="F1859" i="1"/>
  <c r="F23" i="1" s="1"/>
  <c r="C1859" i="1"/>
  <c r="C23" i="1" s="1"/>
  <c r="G18" i="1"/>
  <c r="F18" i="1" s="1"/>
  <c r="J72" i="1"/>
  <c r="J9" i="1" s="1"/>
  <c r="H1859" i="1"/>
  <c r="H23" i="1" s="1"/>
  <c r="G13" i="1"/>
  <c r="F13" i="1" s="1"/>
  <c r="G15" i="1"/>
  <c r="F15" i="1" s="1"/>
  <c r="E15" i="1" s="1"/>
  <c r="D15" i="1" s="1"/>
  <c r="C15" i="1" s="1"/>
  <c r="H14" i="1" s="1"/>
  <c r="G14" i="1" s="1"/>
</calcChain>
</file>

<file path=xl/sharedStrings.xml><?xml version="1.0" encoding="utf-8"?>
<sst xmlns="http://schemas.openxmlformats.org/spreadsheetml/2006/main" count="6423" uniqueCount="504">
  <si>
    <t>جدول (73)</t>
  </si>
  <si>
    <t>Table (73)</t>
  </si>
  <si>
    <t>أهم المجموعات المحصولية</t>
  </si>
  <si>
    <t>MAIN CROP GROUPS</t>
  </si>
  <si>
    <t>المساحة: ألف هكتار     الانتاجية: كجم/هكتار     الانتاج: الف طن</t>
  </si>
  <si>
    <t xml:space="preserve">Area: 1000 Ha    Yield: Kg/Ha Production: 1000MT     </t>
  </si>
  <si>
    <t>البند</t>
  </si>
  <si>
    <t>ITEM</t>
  </si>
  <si>
    <t>المساحة</t>
  </si>
  <si>
    <t>الانتاجية</t>
  </si>
  <si>
    <t>الانتاج</t>
  </si>
  <si>
    <t>Area</t>
  </si>
  <si>
    <t>Yield</t>
  </si>
  <si>
    <t>Prod.</t>
  </si>
  <si>
    <t>الحبوب</t>
  </si>
  <si>
    <t>CEREALS</t>
  </si>
  <si>
    <t>الدرنات والجذور</t>
  </si>
  <si>
    <t>ROOTS &amp; TUBERS</t>
  </si>
  <si>
    <t>المحاصيل السكرية</t>
  </si>
  <si>
    <t>-</t>
  </si>
  <si>
    <t>SUGAR CROPS</t>
  </si>
  <si>
    <t>البقوليات</t>
  </si>
  <si>
    <t>PULSES</t>
  </si>
  <si>
    <t>البذورالزيتية</t>
  </si>
  <si>
    <t>OIL SEED</t>
  </si>
  <si>
    <t>الخضر</t>
  </si>
  <si>
    <t>VEGETABLES</t>
  </si>
  <si>
    <t>الفاكهه</t>
  </si>
  <si>
    <t>FRUITS</t>
  </si>
  <si>
    <t>التمور</t>
  </si>
  <si>
    <t>DATES</t>
  </si>
  <si>
    <t>الالياف</t>
  </si>
  <si>
    <t>FIBERS</t>
  </si>
  <si>
    <t>التبغ</t>
  </si>
  <si>
    <t>TOBACCO</t>
  </si>
  <si>
    <t>الاعلاف الخضراء</t>
  </si>
  <si>
    <t>GREEN FODDERS</t>
  </si>
  <si>
    <t>التوابل</t>
  </si>
  <si>
    <t>Spices</t>
  </si>
  <si>
    <t>جدول (74)</t>
  </si>
  <si>
    <t>Table (74)</t>
  </si>
  <si>
    <t>جملة الحبوب</t>
  </si>
  <si>
    <t>Total Cereals</t>
  </si>
  <si>
    <t>الدول</t>
  </si>
  <si>
    <t>Country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</si>
  <si>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</si>
  <si>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</si>
  <si>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</si>
  <si>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</si>
  <si>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</si>
  <si>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</si>
  <si>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</si>
  <si>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</si>
  <si>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</si>
  <si>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</si>
  <si>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</si>
  <si>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</si>
  <si>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</si>
  <si>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</si>
  <si>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</si>
  <si>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</si>
  <si>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</si>
  <si>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</si>
  <si>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</si>
  <si>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</si>
  <si>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</si>
  <si>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</si>
  <si>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</si>
  <si>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</si>
  <si>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</si>
  <si>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</si>
  <si>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</si>
  <si>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</si>
  <si>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</si>
  <si>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</si>
  <si>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</si>
  <si>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</si>
  <si>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</si>
  <si>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</si>
  <si>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</si>
  <si>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</si>
  <si>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</si>
  <si>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</si>
  <si>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</si>
  <si>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</si>
  <si>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</si>
  <si>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</si>
  <si>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جدول (75)</t>
  </si>
  <si>
    <t>Table (75)</t>
  </si>
  <si>
    <t>القمح</t>
  </si>
  <si>
    <t>WHEAT</t>
  </si>
  <si>
    <t>جدول (76)</t>
  </si>
  <si>
    <t>Table (76)</t>
  </si>
  <si>
    <t>الشعير</t>
  </si>
  <si>
    <t>BARLEY</t>
  </si>
  <si>
    <t>جدول (77)</t>
  </si>
  <si>
    <t>Table (77)</t>
  </si>
  <si>
    <t>الذره الشامية</t>
  </si>
  <si>
    <t>MAIZE</t>
  </si>
  <si>
    <t>الكويت*</t>
  </si>
  <si>
    <t>*</t>
  </si>
  <si>
    <t>جدول (78)</t>
  </si>
  <si>
    <t>Table (78)</t>
  </si>
  <si>
    <t>الذره الرفيعة والدخن</t>
  </si>
  <si>
    <t>SORGHUM AND MILLET</t>
  </si>
  <si>
    <t>جدول (79)</t>
  </si>
  <si>
    <t>Table (79)</t>
  </si>
  <si>
    <t>الارز</t>
  </si>
  <si>
    <t>RICE</t>
  </si>
  <si>
    <t>جدول (80)</t>
  </si>
  <si>
    <t>Table (80)</t>
  </si>
  <si>
    <t>جدول (81)</t>
  </si>
  <si>
    <t>Table (81)</t>
  </si>
  <si>
    <t>ROOTS AND TUBERS</t>
  </si>
  <si>
    <t>جدول (82)</t>
  </si>
  <si>
    <t>Table (82)</t>
  </si>
  <si>
    <t>البطاطس</t>
  </si>
  <si>
    <t>POTATOES</t>
  </si>
  <si>
    <t>جدول (83)</t>
  </si>
  <si>
    <t>Table (83)</t>
  </si>
  <si>
    <t xml:space="preserve">درانات أخري (البطاطا الحلوة، القلقاس، اليام، الكسافا) </t>
  </si>
  <si>
    <t xml:space="preserve">Other TUBERS (Sweet Potato, Taro, Yam, Cassava) </t>
  </si>
  <si>
    <t>جدول (84)</t>
  </si>
  <si>
    <t>Table (84)</t>
  </si>
  <si>
    <t>المساحة : ألف هكتار</t>
  </si>
  <si>
    <t xml:space="preserve">Area : 1000 Ha    </t>
  </si>
  <si>
    <t>الدولة</t>
  </si>
  <si>
    <t>جدول (85)</t>
  </si>
  <si>
    <t>Table (85)</t>
  </si>
  <si>
    <t>قصب السكر</t>
  </si>
  <si>
    <t>SUGAR CANE</t>
  </si>
  <si>
    <t>المساحة: ألف هكتار        الانتاجية: كجم/هكتار     الانتاج: الف طن</t>
  </si>
  <si>
    <t>Area: 1000 Ha        Yield: Kg/Ha          Production: 1000MT</t>
  </si>
  <si>
    <t>جدول (86)</t>
  </si>
  <si>
    <t>Table (86)</t>
  </si>
  <si>
    <t>الشوندر السكري</t>
  </si>
  <si>
    <t>SUGAR BEET</t>
  </si>
  <si>
    <t>جدول (87)</t>
  </si>
  <si>
    <t>Table (87)</t>
  </si>
  <si>
    <t>السكر الخام</t>
  </si>
  <si>
    <t>RAW SUGAR</t>
  </si>
  <si>
    <t>الانتاج : الف طن</t>
  </si>
  <si>
    <t>Production : 1000 M.T</t>
  </si>
  <si>
    <t>جدول (88)</t>
  </si>
  <si>
    <t>Table (88)</t>
  </si>
  <si>
    <t>جدول (89)</t>
  </si>
  <si>
    <t>Table (89)</t>
  </si>
  <si>
    <t>الفول الجاف</t>
  </si>
  <si>
    <t>DRY BROAD BEANS</t>
  </si>
  <si>
    <t>جدول (90)</t>
  </si>
  <si>
    <t>Table (90)</t>
  </si>
  <si>
    <t>الفاصوليا الجافة</t>
  </si>
  <si>
    <t>DRY BEANS</t>
  </si>
  <si>
    <t>جدول (91)</t>
  </si>
  <si>
    <t>Table (91)</t>
  </si>
  <si>
    <t>البازلاء الجافة</t>
  </si>
  <si>
    <t>DRY PEAS</t>
  </si>
  <si>
    <t>جدول (92)</t>
  </si>
  <si>
    <t>Table (92)</t>
  </si>
  <si>
    <t>العدس</t>
  </si>
  <si>
    <t>LENTILS</t>
  </si>
  <si>
    <t>جدول (93)</t>
  </si>
  <si>
    <t>Table (93)</t>
  </si>
  <si>
    <t>الحمص</t>
  </si>
  <si>
    <t>Area, Production &amp; Yield of Chick peas</t>
  </si>
  <si>
    <t>جدول (94)</t>
  </si>
  <si>
    <t>Table (94)</t>
  </si>
  <si>
    <t>جدول (95)</t>
  </si>
  <si>
    <t>Table (95)</t>
  </si>
  <si>
    <t>البذور الزيتية والزيتون</t>
  </si>
  <si>
    <t>جدول (96)</t>
  </si>
  <si>
    <t>Table (96)</t>
  </si>
  <si>
    <t>الفول السوداني</t>
  </si>
  <si>
    <t>Groundnuts</t>
  </si>
  <si>
    <t>جدول (97)</t>
  </si>
  <si>
    <t>Table (97)</t>
  </si>
  <si>
    <t>السمسم</t>
  </si>
  <si>
    <t>SESAME SEED</t>
  </si>
  <si>
    <t>جدول (98)</t>
  </si>
  <si>
    <t>Table (98)</t>
  </si>
  <si>
    <t>زهرة الشمس</t>
  </si>
  <si>
    <t>SUNFLOWER</t>
  </si>
  <si>
    <t>جدول (99)</t>
  </si>
  <si>
    <t>Table (99)</t>
  </si>
  <si>
    <t>الزيتون</t>
  </si>
  <si>
    <t>جدول (100)</t>
  </si>
  <si>
    <t>Table (100)</t>
  </si>
  <si>
    <t>فول الصويا</t>
  </si>
  <si>
    <t>SOYABEANS</t>
  </si>
  <si>
    <t>Table (101)</t>
  </si>
  <si>
    <t>بذرة القطن</t>
  </si>
  <si>
    <t>Table (102)</t>
  </si>
  <si>
    <t>بذور زيتية أخري</t>
  </si>
  <si>
    <t>Other Oil Seeds</t>
  </si>
  <si>
    <t>Table (103)</t>
  </si>
  <si>
    <t>انتاج زيت الزيتون</t>
  </si>
  <si>
    <t>Olive Oil Production</t>
  </si>
  <si>
    <t>الانتاج: الف طن</t>
  </si>
  <si>
    <t>Production: 1000MT</t>
  </si>
  <si>
    <t>Table (104)</t>
  </si>
  <si>
    <t xml:space="preserve"> الزيوت النباتية</t>
  </si>
  <si>
    <t>Vegetable Oils</t>
  </si>
  <si>
    <t>Table (105)</t>
  </si>
  <si>
    <t>إجمالي الزيوت النباتية</t>
  </si>
  <si>
    <t>Total Vegetable Oils</t>
  </si>
  <si>
    <t>Table (106)</t>
  </si>
  <si>
    <t>Table (107)</t>
  </si>
  <si>
    <t>الطماطم</t>
  </si>
  <si>
    <t>TOMATOES</t>
  </si>
  <si>
    <t>جدول (108)</t>
  </si>
  <si>
    <t>Table (108)</t>
  </si>
  <si>
    <t>البصل الجاف</t>
  </si>
  <si>
    <t>Area, Production &amp; Yield of Dry Onion</t>
  </si>
  <si>
    <t>جدول (109)</t>
  </si>
  <si>
    <t>Table (109)</t>
  </si>
  <si>
    <t>البصل الأخضر</t>
  </si>
  <si>
    <t>Green ONIONS</t>
  </si>
  <si>
    <t>جدول (110)</t>
  </si>
  <si>
    <t>Table (110)</t>
  </si>
  <si>
    <t>البطيخ</t>
  </si>
  <si>
    <t>WATERMELONS</t>
  </si>
  <si>
    <t>فى الجزائر يشمل علي البطيخ والشمام.</t>
  </si>
  <si>
    <t>*يشمل البطيخ والدلاع</t>
  </si>
  <si>
    <t>جدول (111)</t>
  </si>
  <si>
    <t>Table (111)</t>
  </si>
  <si>
    <t>الشمام والكنتالوب</t>
  </si>
  <si>
    <t>MELONS</t>
  </si>
  <si>
    <t>جدول (112)</t>
  </si>
  <si>
    <t>Table (112)</t>
  </si>
  <si>
    <t>الباذنجان</t>
  </si>
  <si>
    <t>Area, Production &amp; Yield of Eggplant</t>
  </si>
  <si>
    <t>جدول (113)</t>
  </si>
  <si>
    <t>Table (113)</t>
  </si>
  <si>
    <t>البازلاء الخضراء</t>
  </si>
  <si>
    <t>GREEN PEAS</t>
  </si>
  <si>
    <t>جدول (114)</t>
  </si>
  <si>
    <t>Table (114)</t>
  </si>
  <si>
    <t>الزهرة</t>
  </si>
  <si>
    <t>جدول (115)</t>
  </si>
  <si>
    <t>Table (115)</t>
  </si>
  <si>
    <t>الملفوف (الكرنب)</t>
  </si>
  <si>
    <t>جدول (116)</t>
  </si>
  <si>
    <t>Table (116)</t>
  </si>
  <si>
    <t>الخيار والقثاء</t>
  </si>
  <si>
    <t xml:space="preserve"> Area, Production &amp; Yield of CUCUMBERS AND GHERKINS</t>
  </si>
  <si>
    <t>جدول (117)</t>
  </si>
  <si>
    <t>Table (117)</t>
  </si>
  <si>
    <t>فاصوليا خضراء</t>
  </si>
  <si>
    <t>Area, Production &amp; Yield of Green Beans</t>
  </si>
  <si>
    <t>جدول (118)</t>
  </si>
  <si>
    <t>Table (118)</t>
  </si>
  <si>
    <t>الجزر</t>
  </si>
  <si>
    <t>جدول (119)</t>
  </si>
  <si>
    <t>Table (119)</t>
  </si>
  <si>
    <t>الثوم</t>
  </si>
  <si>
    <t>Area, Production &amp; Yield of Dry Garlic</t>
  </si>
  <si>
    <t>جدول (120)</t>
  </si>
  <si>
    <t>Table (120)</t>
  </si>
  <si>
    <t>الفول الاخضر</t>
  </si>
  <si>
    <t>BROAD BEANS, GREEN</t>
  </si>
  <si>
    <t>جدول (121)</t>
  </si>
  <si>
    <t>Table (121)</t>
  </si>
  <si>
    <t>الباميا</t>
  </si>
  <si>
    <t>Area, Production &amp; Yield of Okra</t>
  </si>
  <si>
    <t>جدول (122)</t>
  </si>
  <si>
    <t>Table (122)</t>
  </si>
  <si>
    <t>الفلفل الأخضر</t>
  </si>
  <si>
    <t>جدول (123)</t>
  </si>
  <si>
    <t>Table (123)</t>
  </si>
  <si>
    <t>الكوسة والقرع</t>
  </si>
  <si>
    <t>جدول (124)</t>
  </si>
  <si>
    <t>Table (124)</t>
  </si>
  <si>
    <t>الخرشوف</t>
  </si>
  <si>
    <t>Artichokes</t>
  </si>
  <si>
    <t>جدول (125)</t>
  </si>
  <si>
    <t>Table (125)</t>
  </si>
  <si>
    <t>الخس</t>
  </si>
  <si>
    <t>Lettuce and chicory</t>
  </si>
  <si>
    <t>جدول (126)</t>
  </si>
  <si>
    <t>Table (126)</t>
  </si>
  <si>
    <t>خضر أخري</t>
  </si>
  <si>
    <t>Other Vegetables</t>
  </si>
  <si>
    <t>جدول (127)</t>
  </si>
  <si>
    <t>Table (127)</t>
  </si>
  <si>
    <t>الفاكهة</t>
  </si>
  <si>
    <t>الانتاج : ألف طن  المساحة : الف هكتار    الاشجار :بالالف شجرة</t>
  </si>
  <si>
    <t xml:space="preserve">Production : 1000 MT      Area:1000 Ha    Trees: 1000     </t>
  </si>
  <si>
    <t>المساحة المثمرة</t>
  </si>
  <si>
    <t>الاشجار المثمرة</t>
  </si>
  <si>
    <t>جدول (128)</t>
  </si>
  <si>
    <t>Table (128)</t>
  </si>
  <si>
    <t>جدول (129)</t>
  </si>
  <si>
    <t>Table (129)</t>
  </si>
  <si>
    <t>التفاح</t>
  </si>
  <si>
    <t>جدول (130)</t>
  </si>
  <si>
    <t>Table (130)</t>
  </si>
  <si>
    <t>أجاص (كمثري)</t>
  </si>
  <si>
    <t>Pears</t>
  </si>
  <si>
    <t>جدول (131)</t>
  </si>
  <si>
    <t>Table (131)</t>
  </si>
  <si>
    <t>الخوخ والبرقوق</t>
  </si>
  <si>
    <t>جدول (132)</t>
  </si>
  <si>
    <t>Table (132)</t>
  </si>
  <si>
    <t>مشمش</t>
  </si>
  <si>
    <t>Apricots</t>
  </si>
  <si>
    <t>جدول (133)</t>
  </si>
  <si>
    <t>Table (133)</t>
  </si>
  <si>
    <t>التين</t>
  </si>
  <si>
    <t>FIGS</t>
  </si>
  <si>
    <t>الرمان</t>
  </si>
  <si>
    <t>العنب</t>
  </si>
  <si>
    <t>GRAPES</t>
  </si>
  <si>
    <t>المانجو</t>
  </si>
  <si>
    <t>الموز</t>
  </si>
  <si>
    <t>الموالح</t>
  </si>
  <si>
    <t>CITRUS</t>
  </si>
  <si>
    <t>البرتقال</t>
  </si>
  <si>
    <t>ORANGES</t>
  </si>
  <si>
    <t>يوسفى</t>
  </si>
  <si>
    <t>جريب فروت</t>
  </si>
  <si>
    <t>الليمون</t>
  </si>
  <si>
    <t>موالح اخرى</t>
  </si>
  <si>
    <t>OTHER CITRUS</t>
  </si>
  <si>
    <t>فراولة</t>
  </si>
  <si>
    <t>ليمون حلو (سفرجل)</t>
  </si>
  <si>
    <t>فافاي (باباي)</t>
  </si>
  <si>
    <t>Papayas</t>
  </si>
  <si>
    <t>لوز وفستق ومكسرات أخري</t>
  </si>
  <si>
    <t>فاكهة أخري</t>
  </si>
  <si>
    <t>Other Fruits</t>
  </si>
  <si>
    <t>محاصيل الألياف</t>
  </si>
  <si>
    <t>Area, Production &amp; Yield of Cotton</t>
  </si>
  <si>
    <t>القطن الزهر</t>
  </si>
  <si>
    <t>التوابل والبهارات (اليانسون والكزبرة والشمر والكمون والحبة السوداء والقرفة والقرنفل والنعناع)</t>
  </si>
  <si>
    <t>Spices (Aniseed, badian, fennel, coriander, Black cumin, Cinnamon, Clove, Peppermint)</t>
  </si>
  <si>
    <t>(Grazing clover, Grazing barley,Grazing flowering, Other Grazing Crops)</t>
  </si>
  <si>
    <t xml:space="preserve">المساحة: ألف هكتار       </t>
  </si>
  <si>
    <t xml:space="preserve">Area: 1000 Ha        </t>
  </si>
  <si>
    <t>تونس*</t>
  </si>
  <si>
    <t>تشمل القرط واعلاف مستديمة وموسمية اخري وهندي وأشجار علفية</t>
  </si>
  <si>
    <t>الزرعات المحمية</t>
  </si>
  <si>
    <t>PROTECTED AGRICULTURE</t>
  </si>
  <si>
    <t>المساحة: ألف هكتار         الانتاج: الف طن</t>
  </si>
  <si>
    <t>Area: 1000 Ha        Production: 1000MT</t>
  </si>
  <si>
    <t>الدولـة</t>
  </si>
  <si>
    <t>الري الحديث</t>
  </si>
  <si>
    <t>MODREN IRRIGATION</t>
  </si>
  <si>
    <t xml:space="preserve">المساحة: ألف هكتار         </t>
  </si>
  <si>
    <t>COUNTRY</t>
  </si>
  <si>
    <t>جدول (60)</t>
  </si>
  <si>
    <t>Table (60)</t>
  </si>
  <si>
    <t>جدول (61)</t>
  </si>
  <si>
    <t>Table (61)</t>
  </si>
  <si>
    <t>جدول (62)</t>
  </si>
  <si>
    <t>Table (62)</t>
  </si>
  <si>
    <t>جدول (63)</t>
  </si>
  <si>
    <t>Table (63)</t>
  </si>
  <si>
    <t>جدول (64)</t>
  </si>
  <si>
    <t>Table (64)</t>
  </si>
  <si>
    <t>جدول (65)</t>
  </si>
  <si>
    <t>Table (65)</t>
  </si>
  <si>
    <t>جدول (66)</t>
  </si>
  <si>
    <t>Table (66)</t>
  </si>
  <si>
    <t>جدول (67)</t>
  </si>
  <si>
    <t>Table (67)</t>
  </si>
  <si>
    <t>جدول (68)</t>
  </si>
  <si>
    <t>Table (68)</t>
  </si>
  <si>
    <t>جدول (69)</t>
  </si>
  <si>
    <t>Table (69)</t>
  </si>
  <si>
    <t>جدول (70)</t>
  </si>
  <si>
    <t>Table (70)</t>
  </si>
  <si>
    <t>جدول (71)</t>
  </si>
  <si>
    <t>Table (71)</t>
  </si>
  <si>
    <t>جدول (72)</t>
  </si>
  <si>
    <t>Table (72)</t>
  </si>
  <si>
    <t>Pomegranate</t>
  </si>
  <si>
    <t xml:space="preserve"> Quince </t>
  </si>
  <si>
    <t xml:space="preserve"> Pistachio and Almond and Other nuts</t>
  </si>
  <si>
    <t>الأعلاف الخضراء</t>
  </si>
  <si>
    <t xml:space="preserve"> GREEN FODDERS</t>
  </si>
  <si>
    <t>الإنتاج النبــــــــاتي</t>
  </si>
  <si>
    <t>القسم الثالث</t>
  </si>
  <si>
    <t>Zucchini and Pumpkins</t>
  </si>
  <si>
    <t>Oil Seeds and Olive</t>
  </si>
  <si>
    <t>Olives</t>
  </si>
  <si>
    <t>World</t>
  </si>
  <si>
    <t>الوطن العربي</t>
  </si>
  <si>
    <t>العالم</t>
  </si>
  <si>
    <t>Arab Region</t>
  </si>
  <si>
    <t>Palestine*</t>
  </si>
  <si>
    <t>*Maize, green</t>
  </si>
  <si>
    <t>Qatar*</t>
  </si>
  <si>
    <t>فلسطين*</t>
  </si>
  <si>
    <t>قطر*</t>
  </si>
  <si>
    <t>تشمل الذرة الخضراء</t>
  </si>
  <si>
    <t>Other Cereals (Oats,Rye, Cereals, nes)</t>
  </si>
  <si>
    <t>Pulses,Total</t>
  </si>
  <si>
    <t>إجمالي البقوليات</t>
  </si>
  <si>
    <t>OTHER PULSES ( Cow peas dry,Pigeon peas,Pulses, nes)</t>
  </si>
  <si>
    <t>Seed cotton</t>
  </si>
  <si>
    <t>Cauliflowers and broccoli</t>
  </si>
  <si>
    <t>Cabbages and other brassicas</t>
  </si>
  <si>
    <t>Carrots and turnips</t>
  </si>
  <si>
    <t>الفلفل الجاف</t>
  </si>
  <si>
    <t>Chillies and peppers, dry</t>
  </si>
  <si>
    <t>Chillies and peppers, green</t>
  </si>
  <si>
    <t>Apples</t>
  </si>
  <si>
    <t xml:space="preserve">Peaches and Plum </t>
  </si>
  <si>
    <t>Mangoes, mangosteens, guavas</t>
  </si>
  <si>
    <t>Bananas</t>
  </si>
  <si>
    <t>Tangerines, mandarins, clementines, satsumas</t>
  </si>
  <si>
    <t>Grapefruit (inc. pomelos)</t>
  </si>
  <si>
    <t>Lemons and limes</t>
  </si>
  <si>
    <t>Strawberries</t>
  </si>
  <si>
    <t>FIBRE CROPS (cotton,Jute,Fibre crops nes,Flax fibre and tow)</t>
  </si>
  <si>
    <t>بذرة تعدل لقطن زهر</t>
  </si>
  <si>
    <t>Tobacco, unmanufactured</t>
  </si>
  <si>
    <t>Cocoa beans, Coffee green, Tea</t>
  </si>
  <si>
    <t>حبوب الكاكاو والبن الأخضر والشاي</t>
  </si>
  <si>
    <t>حبوب أخري (الشوفان، التريتكال)</t>
  </si>
  <si>
    <t>بقول أخري (اللوبيا الجافة وبقول أخري)</t>
  </si>
  <si>
    <t>تشمل ذرة علفية</t>
  </si>
  <si>
    <t>الكتان</t>
  </si>
  <si>
    <t>الذرة الشامية</t>
  </si>
  <si>
    <t>الذرة الرفيعة والدخن</t>
  </si>
  <si>
    <t>الأرز</t>
  </si>
  <si>
    <t>حبوب أخري</t>
  </si>
  <si>
    <t>درنات وجذور أخري</t>
  </si>
  <si>
    <t>البن والكاكاو والشاي</t>
  </si>
  <si>
    <t>Other Cereals</t>
  </si>
  <si>
    <t>Other ROOTS &amp; TUBERS</t>
  </si>
  <si>
    <t>Cocoa, Coffee, Tea</t>
  </si>
  <si>
    <t>المصدر: الموقع الإلكتروني للمجلس العالمي لزيت الزيتون، والاستمارات الواردة من الدول العربية عام 2019م</t>
  </si>
  <si>
    <r>
      <t>PART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III</t>
    </r>
  </si>
  <si>
    <t>Production</t>
  </si>
  <si>
    <t xml:space="preserve">   Fruiting Trees</t>
  </si>
  <si>
    <t>الزراعة العضوية</t>
  </si>
  <si>
    <t>Organic Agriculture</t>
  </si>
  <si>
    <t>FiBL and IFOAM, The World of Organic Agriculture Statistics and Emerging Trends,2013-2020</t>
  </si>
  <si>
    <t xml:space="preserve">المساحة:  هكتار         </t>
  </si>
  <si>
    <t xml:space="preserve">Area: Ha        </t>
  </si>
  <si>
    <t>8'660.00</t>
  </si>
  <si>
    <t>جدول (53)</t>
  </si>
  <si>
    <t>جدول (54)</t>
  </si>
  <si>
    <t>جدول (55)</t>
  </si>
  <si>
    <t>جدول (56)</t>
  </si>
  <si>
    <t>جدول (57)</t>
  </si>
  <si>
    <t>جدول (58)</t>
  </si>
  <si>
    <t>جدول (59)</t>
  </si>
  <si>
    <t>جدول (101)</t>
  </si>
  <si>
    <t>جدول (102)</t>
  </si>
  <si>
    <t>جدول (103)</t>
  </si>
  <si>
    <t>جدول (104)</t>
  </si>
  <si>
    <t>جدول (105)</t>
  </si>
  <si>
    <t>جدول (106)</t>
  </si>
  <si>
    <t>جدول (107)</t>
  </si>
  <si>
    <t>Table (53)</t>
  </si>
  <si>
    <t>Table (54)</t>
  </si>
  <si>
    <t>Table (55)</t>
  </si>
  <si>
    <t>Table (56)</t>
  </si>
  <si>
    <t>Table (57)</t>
  </si>
  <si>
    <t>Table (58)</t>
  </si>
  <si>
    <t>Table (59)</t>
  </si>
  <si>
    <t>Linen</t>
  </si>
  <si>
    <t>United Arab Emirates</t>
  </si>
  <si>
    <t>Syrian Arab Republic</t>
  </si>
  <si>
    <r>
      <t>PLANT(</t>
    </r>
    <r>
      <rPr>
        <b/>
        <sz val="11"/>
        <rFont val="Cambria"/>
        <family val="1"/>
      </rPr>
      <t>CROPS)</t>
    </r>
    <r>
      <rPr>
        <b/>
        <sz val="11"/>
        <rFont val="Times New Roman"/>
        <family val="1"/>
      </rPr>
      <t xml:space="preserve"> PRODUCTION</t>
    </r>
  </si>
  <si>
    <t>228.25 </t>
  </si>
  <si>
    <t>16 137 388</t>
  </si>
  <si>
    <t>(</t>
  </si>
  <si>
    <t>Fruit, citrus nes</t>
  </si>
  <si>
    <t>38(2015)</t>
  </si>
  <si>
    <t>3 981 219</t>
  </si>
  <si>
    <t>1 080 250 </t>
  </si>
  <si>
    <t>1 957 327  </t>
  </si>
  <si>
    <t>5512,5 </t>
  </si>
  <si>
    <t>3 621</t>
  </si>
  <si>
    <t> 10 686</t>
  </si>
  <si>
    <t>860 784.4 </t>
  </si>
  <si>
    <t>341 676</t>
  </si>
  <si>
    <t>17 999</t>
  </si>
  <si>
    <t>47 282</t>
  </si>
  <si>
    <t>17 941</t>
  </si>
  <si>
    <t>431 883,4</t>
  </si>
  <si>
    <t>12 945</t>
  </si>
  <si>
    <t>202 201</t>
  </si>
  <si>
    <t>5 784</t>
  </si>
  <si>
    <t>124 659</t>
  </si>
  <si>
    <t>168 855</t>
  </si>
  <si>
    <t>10 947 000</t>
  </si>
  <si>
    <t>49857 </t>
  </si>
  <si>
    <t>738629 </t>
  </si>
  <si>
    <t>جدول (47)</t>
  </si>
  <si>
    <t>Table (47)</t>
  </si>
  <si>
    <t>جدول (48)</t>
  </si>
  <si>
    <t>Table (48)</t>
  </si>
  <si>
    <t>جدول (49)</t>
  </si>
  <si>
    <t>Table (49)</t>
  </si>
  <si>
    <t>جدول (50)</t>
  </si>
  <si>
    <t>Table (50)</t>
  </si>
  <si>
    <t>جدول (51)</t>
  </si>
  <si>
    <t>Table (51)</t>
  </si>
  <si>
    <t>جدول (52)</t>
  </si>
  <si>
    <t>Table (52)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</si>
</sst>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0.000"/>
    <numFmt numFmtId="166" formatCode="0.00000000000000"/>
    <numFmt numFmtId="167" formatCode="0.0000000000000"/>
    <numFmt numFmtId="168" formatCode="0.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charset val="178"/>
      <scheme val="minor"/>
    </font>
    <font>
      <sz val="11"/>
      <name val="Times New Roman"/>
      <family val="1"/>
    </font>
    <font>
      <sz val="11"/>
      <name val="Arial"/>
      <family val="2"/>
    </font>
    <font>
      <sz val="11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name val="Cambria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8"/>
      <name val="Calibri"/>
      <family val="2"/>
      <charset val="17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38">
      <alignment horizontal="right" vertical="center" indent="1"/>
    </xf>
    <xf numFmtId="0" fontId="18" fillId="31" borderId="0" applyNumberFormat="0" applyBorder="0" applyAlignment="0" applyProtection="0"/>
    <xf numFmtId="0" fontId="32" fillId="0" borderId="0"/>
    <xf numFmtId="0" fontId="19" fillId="0" borderId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18" fillId="0" borderId="0"/>
    <xf numFmtId="0" fontId="33" fillId="0" borderId="0"/>
    <xf numFmtId="0" fontId="18" fillId="0" borderId="0"/>
    <xf numFmtId="0" fontId="1" fillId="0" borderId="0"/>
    <xf numFmtId="0" fontId="18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2" fontId="21" fillId="0" borderId="21" xfId="0" applyNumberFormat="1" applyFont="1" applyFill="1" applyBorder="1" applyAlignment="1">
      <alignment horizontal="center"/>
    </xf>
    <xf numFmtId="2" fontId="21" fillId="0" borderId="14" xfId="0" applyNumberFormat="1" applyFont="1" applyFill="1" applyBorder="1" applyAlignment="1">
      <alignment horizontal="center"/>
    </xf>
    <xf numFmtId="2" fontId="24" fillId="0" borderId="26" xfId="0" applyNumberFormat="1" applyFont="1" applyFill="1" applyBorder="1" applyAlignment="1">
      <alignment horizontal="center" vertical="center"/>
    </xf>
    <xf numFmtId="2" fontId="23" fillId="0" borderId="21" xfId="0" applyNumberFormat="1" applyFont="1" applyFill="1" applyBorder="1" applyAlignment="1">
      <alignment horizontal="center" readingOrder="1"/>
    </xf>
    <xf numFmtId="2" fontId="23" fillId="0" borderId="14" xfId="0" applyNumberFormat="1" applyFont="1" applyFill="1" applyBorder="1" applyAlignment="1">
      <alignment horizontal="center" readingOrder="1"/>
    </xf>
    <xf numFmtId="0" fontId="23" fillId="0" borderId="13" xfId="0" applyFont="1" applyFill="1" applyBorder="1" applyAlignment="1">
      <alignment horizontal="center" readingOrder="1"/>
    </xf>
    <xf numFmtId="2" fontId="23" fillId="0" borderId="13" xfId="0" applyNumberFormat="1" applyFont="1" applyFill="1" applyBorder="1" applyAlignment="1">
      <alignment horizontal="center" readingOrder="2"/>
    </xf>
    <xf numFmtId="2" fontId="23" fillId="0" borderId="12" xfId="0" applyNumberFormat="1" applyFont="1" applyFill="1" applyBorder="1" applyAlignment="1">
      <alignment horizontal="center" readingOrder="2"/>
    </xf>
    <xf numFmtId="2" fontId="23" fillId="0" borderId="11" xfId="0" applyNumberFormat="1" applyFont="1" applyFill="1" applyBorder="1" applyAlignment="1">
      <alignment horizontal="center" readingOrder="2"/>
    </xf>
    <xf numFmtId="165" fontId="23" fillId="0" borderId="13" xfId="0" applyNumberFormat="1" applyFont="1" applyFill="1" applyBorder="1" applyAlignment="1">
      <alignment horizontal="center" readingOrder="2"/>
    </xf>
    <xf numFmtId="165" fontId="23" fillId="0" borderId="12" xfId="0" applyNumberFormat="1" applyFont="1" applyFill="1" applyBorder="1" applyAlignment="1">
      <alignment horizontal="center" readingOrder="2"/>
    </xf>
    <xf numFmtId="165" fontId="23" fillId="0" borderId="11" xfId="0" applyNumberFormat="1" applyFont="1" applyFill="1" applyBorder="1" applyAlignment="1">
      <alignment horizontal="center" readingOrder="2"/>
    </xf>
    <xf numFmtId="2" fontId="23" fillId="0" borderId="24" xfId="0" applyNumberFormat="1" applyFont="1" applyFill="1" applyBorder="1" applyAlignment="1">
      <alignment horizontal="center" readingOrder="1"/>
    </xf>
    <xf numFmtId="2" fontId="23" fillId="0" borderId="25" xfId="0" applyNumberFormat="1" applyFont="1" applyFill="1" applyBorder="1" applyAlignment="1">
      <alignment horizontal="center" readingOrder="1"/>
    </xf>
    <xf numFmtId="2" fontId="23" fillId="0" borderId="22" xfId="0" applyNumberFormat="1" applyFont="1" applyFill="1" applyBorder="1" applyAlignment="1">
      <alignment horizontal="center" readingOrder="1"/>
    </xf>
    <xf numFmtId="2" fontId="23" fillId="0" borderId="29" xfId="0" applyNumberFormat="1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center" readingOrder="2"/>
    </xf>
    <xf numFmtId="2" fontId="23" fillId="0" borderId="32" xfId="0" applyNumberFormat="1" applyFont="1" applyFill="1" applyBorder="1" applyAlignment="1">
      <alignment horizontal="center" readingOrder="1"/>
    </xf>
    <xf numFmtId="0" fontId="23" fillId="0" borderId="0" xfId="0" applyFont="1" applyFill="1" applyBorder="1" applyAlignment="1">
      <alignment readingOrder="1"/>
    </xf>
    <xf numFmtId="0" fontId="23" fillId="0" borderId="30" xfId="0" applyFont="1" applyFill="1" applyBorder="1" applyAlignment="1">
      <alignment horizontal="center" readingOrder="2"/>
    </xf>
    <xf numFmtId="165" fontId="23" fillId="0" borderId="31" xfId="0" applyNumberFormat="1" applyFont="1" applyFill="1" applyBorder="1" applyAlignment="1">
      <alignment horizontal="center" readingOrder="1"/>
    </xf>
    <xf numFmtId="2" fontId="23" fillId="0" borderId="17" xfId="0" applyNumberFormat="1" applyFont="1" applyFill="1" applyBorder="1" applyAlignment="1">
      <alignment horizontal="center" readingOrder="1"/>
    </xf>
    <xf numFmtId="2" fontId="23" fillId="0" borderId="15" xfId="0" applyNumberFormat="1" applyFont="1" applyFill="1" applyBorder="1" applyAlignment="1">
      <alignment horizontal="center" readingOrder="2"/>
    </xf>
    <xf numFmtId="165" fontId="23" fillId="0" borderId="13" xfId="0" applyNumberFormat="1" applyFont="1" applyFill="1" applyBorder="1" applyAlignment="1">
      <alignment horizontal="center" readingOrder="1"/>
    </xf>
    <xf numFmtId="165" fontId="23" fillId="0" borderId="17" xfId="0" applyNumberFormat="1" applyFont="1" applyFill="1" applyBorder="1" applyAlignment="1">
      <alignment horizontal="center" readingOrder="1"/>
    </xf>
    <xf numFmtId="165" fontId="23" fillId="0" borderId="15" xfId="0" applyNumberFormat="1" applyFont="1" applyFill="1" applyBorder="1" applyAlignment="1">
      <alignment horizontal="center" readingOrder="2"/>
    </xf>
    <xf numFmtId="2" fontId="23" fillId="0" borderId="12" xfId="0" applyNumberFormat="1" applyFont="1" applyFill="1" applyBorder="1" applyAlignment="1">
      <alignment horizontal="center" readingOrder="1"/>
    </xf>
    <xf numFmtId="0" fontId="23" fillId="0" borderId="10" xfId="0" applyFont="1" applyFill="1" applyBorder="1" applyAlignment="1">
      <alignment horizontal="center" readingOrder="2"/>
    </xf>
    <xf numFmtId="0" fontId="23" fillId="0" borderId="0" xfId="0" applyFont="1" applyFill="1" applyAlignment="1">
      <alignment vertical="top" readingOrder="2"/>
    </xf>
    <xf numFmtId="0" fontId="23" fillId="0" borderId="0" xfId="0" applyFont="1" applyFill="1" applyAlignment="1">
      <alignment vertical="top" readingOrder="1"/>
    </xf>
    <xf numFmtId="0" fontId="23" fillId="0" borderId="11" xfId="0" applyFont="1" applyFill="1" applyBorder="1" applyAlignment="1">
      <alignment vertical="top" readingOrder="2"/>
    </xf>
    <xf numFmtId="0" fontId="23" fillId="0" borderId="0" xfId="0" applyFont="1" applyFill="1" applyBorder="1" applyAlignment="1">
      <alignment vertical="top" readingOrder="2"/>
    </xf>
    <xf numFmtId="2" fontId="23" fillId="0" borderId="0" xfId="0" applyNumberFormat="1" applyFont="1" applyFill="1" applyAlignment="1">
      <alignment vertical="top" readingOrder="1"/>
    </xf>
    <xf numFmtId="0" fontId="23" fillId="0" borderId="0" xfId="0" applyFont="1" applyFill="1" applyAlignment="1">
      <alignment horizontal="center" vertical="top" readingOrder="2"/>
    </xf>
    <xf numFmtId="0" fontId="23" fillId="0" borderId="35" xfId="0" applyFont="1" applyFill="1" applyBorder="1" applyAlignment="1">
      <alignment vertical="top" readingOrder="2"/>
    </xf>
    <xf numFmtId="0" fontId="23" fillId="0" borderId="35" xfId="0" applyFont="1" applyFill="1" applyBorder="1" applyAlignment="1">
      <alignment vertical="top" readingOrder="1"/>
    </xf>
    <xf numFmtId="0" fontId="23" fillId="0" borderId="0" xfId="0" applyFont="1" applyFill="1" applyAlignment="1">
      <alignment horizontal="right" vertical="top" readingOrder="2"/>
    </xf>
    <xf numFmtId="0" fontId="23" fillId="0" borderId="0" xfId="0" applyFont="1" applyFill="1" applyBorder="1" applyAlignment="1">
      <alignment horizontal="right" vertical="top" readingOrder="2"/>
    </xf>
    <xf numFmtId="0" fontId="23" fillId="0" borderId="0" xfId="0" applyFont="1" applyFill="1" applyAlignment="1">
      <alignment horizontal="left" vertical="top" readingOrder="1"/>
    </xf>
    <xf numFmtId="0" fontId="23" fillId="0" borderId="0" xfId="0" applyFont="1" applyFill="1" applyAlignment="1">
      <alignment horizontal="left" vertical="top" readingOrder="2"/>
    </xf>
    <xf numFmtId="0" fontId="23" fillId="0" borderId="0" xfId="0" applyFont="1" applyFill="1" applyAlignment="1">
      <alignment vertical="center" readingOrder="1"/>
    </xf>
    <xf numFmtId="2" fontId="26" fillId="0" borderId="0" xfId="0" applyNumberFormat="1" applyFont="1" applyFill="1" applyBorder="1" applyAlignment="1">
      <alignment horizontal="center" readingOrder="1"/>
    </xf>
    <xf numFmtId="165" fontId="23" fillId="0" borderId="41" xfId="0" applyNumberFormat="1" applyFont="1" applyFill="1" applyBorder="1" applyAlignment="1">
      <alignment horizontal="center" readingOrder="1"/>
    </xf>
    <xf numFmtId="165" fontId="23" fillId="0" borderId="40" xfId="0" applyNumberFormat="1" applyFont="1" applyFill="1" applyBorder="1" applyAlignment="1">
      <alignment horizontal="center" readingOrder="1"/>
    </xf>
    <xf numFmtId="165" fontId="23" fillId="0" borderId="0" xfId="0" applyNumberFormat="1" applyFont="1" applyFill="1" applyBorder="1" applyAlignment="1">
      <alignment horizontal="center" readingOrder="1"/>
    </xf>
    <xf numFmtId="2" fontId="23" fillId="0" borderId="0" xfId="0" applyNumberFormat="1" applyFont="1" applyFill="1" applyBorder="1" applyAlignment="1">
      <alignment horizontal="center" readingOrder="1"/>
    </xf>
    <xf numFmtId="2" fontId="23" fillId="0" borderId="0" xfId="0" applyNumberFormat="1" applyFont="1" applyFill="1" applyBorder="1" applyAlignment="1">
      <alignment horizontal="center" readingOrder="2"/>
    </xf>
    <xf numFmtId="2" fontId="23" fillId="0" borderId="0" xfId="0" applyNumberFormat="1" applyFont="1" applyFill="1" applyBorder="1" applyAlignment="1">
      <alignment readingOrder="2"/>
    </xf>
    <xf numFmtId="2" fontId="23" fillId="0" borderId="31" xfId="0" applyNumberFormat="1" applyFont="1" applyFill="1" applyBorder="1" applyAlignment="1">
      <alignment horizontal="center" readingOrder="2"/>
    </xf>
    <xf numFmtId="165" fontId="23" fillId="0" borderId="31" xfId="0" applyNumberFormat="1" applyFont="1" applyFill="1" applyBorder="1" applyAlignment="1">
      <alignment horizontal="center" readingOrder="2"/>
    </xf>
    <xf numFmtId="165" fontId="23" fillId="0" borderId="0" xfId="0" applyNumberFormat="1" applyFont="1" applyFill="1" applyAlignment="1">
      <alignment vertical="top" readingOrder="2"/>
    </xf>
    <xf numFmtId="0" fontId="21" fillId="0" borderId="0" xfId="0" applyFont="1" applyFill="1" applyAlignment="1"/>
    <xf numFmtId="2" fontId="23" fillId="0" borderId="13" xfId="0" applyNumberFormat="1" applyFont="1" applyFill="1" applyBorder="1" applyAlignment="1">
      <alignment horizontal="center" readingOrder="1"/>
    </xf>
    <xf numFmtId="0" fontId="27" fillId="0" borderId="0" xfId="0" applyFont="1" applyFill="1" applyAlignment="1"/>
    <xf numFmtId="165" fontId="21" fillId="0" borderId="0" xfId="0" applyNumberFormat="1" applyFont="1" applyFill="1" applyAlignment="1"/>
    <xf numFmtId="2" fontId="21" fillId="0" borderId="0" xfId="0" applyNumberFormat="1" applyFont="1" applyFill="1" applyAlignment="1"/>
    <xf numFmtId="0" fontId="21" fillId="0" borderId="0" xfId="0" applyFont="1" applyFill="1" applyAlignment="1">
      <alignment vertical="center"/>
    </xf>
    <xf numFmtId="166" fontId="21" fillId="0" borderId="0" xfId="0" applyNumberFormat="1" applyFont="1" applyFill="1" applyAlignment="1"/>
    <xf numFmtId="167" fontId="21" fillId="0" borderId="0" xfId="0" applyNumberFormat="1" applyFont="1" applyFill="1" applyAlignment="1"/>
    <xf numFmtId="0" fontId="22" fillId="0" borderId="0" xfId="0" applyFont="1" applyFill="1" applyAlignment="1">
      <alignment horizontal="right" readingOrder="2"/>
    </xf>
    <xf numFmtId="0" fontId="23" fillId="33" borderId="18" xfId="0" applyFont="1" applyFill="1" applyBorder="1" applyAlignment="1">
      <alignment horizontal="center" readingOrder="2"/>
    </xf>
    <xf numFmtId="0" fontId="23" fillId="33" borderId="18" xfId="0" applyFont="1" applyFill="1" applyBorder="1" applyAlignment="1">
      <alignment readingOrder="2"/>
    </xf>
    <xf numFmtId="0" fontId="23" fillId="33" borderId="19" xfId="0" applyFont="1" applyFill="1" applyBorder="1" applyAlignment="1">
      <alignment horizontal="center" readingOrder="2"/>
    </xf>
    <xf numFmtId="0" fontId="23" fillId="33" borderId="13" xfId="0" applyFont="1" applyFill="1" applyBorder="1" applyAlignment="1">
      <alignment horizontal="center" readingOrder="1"/>
    </xf>
    <xf numFmtId="0" fontId="23" fillId="33" borderId="11" xfId="0" applyFont="1" applyFill="1" applyBorder="1" applyAlignment="1">
      <alignment horizontal="center" readingOrder="1"/>
    </xf>
    <xf numFmtId="2" fontId="23" fillId="33" borderId="12" xfId="0" applyNumberFormat="1" applyFont="1" applyFill="1" applyBorder="1" applyAlignment="1">
      <alignment horizontal="center" readingOrder="2"/>
    </xf>
    <xf numFmtId="0" fontId="23" fillId="34" borderId="14" xfId="0" applyFont="1" applyFill="1" applyBorder="1" applyAlignment="1">
      <alignment horizontal="center" readingOrder="2"/>
    </xf>
    <xf numFmtId="0" fontId="23" fillId="34" borderId="25" xfId="0" applyFont="1" applyFill="1" applyBorder="1" applyAlignment="1">
      <alignment horizontal="center" readingOrder="2"/>
    </xf>
    <xf numFmtId="0" fontId="23" fillId="34" borderId="23" xfId="0" applyFont="1" applyFill="1" applyBorder="1" applyAlignment="1">
      <alignment horizontal="center" readingOrder="1"/>
    </xf>
    <xf numFmtId="0" fontId="23" fillId="34" borderId="20" xfId="0" applyFont="1" applyFill="1" applyBorder="1" applyAlignment="1">
      <alignment horizontal="center" readingOrder="1"/>
    </xf>
    <xf numFmtId="0" fontId="23" fillId="34" borderId="26" xfId="0" applyFont="1" applyFill="1" applyBorder="1" applyAlignment="1">
      <alignment horizontal="center" readingOrder="2"/>
    </xf>
    <xf numFmtId="0" fontId="23" fillId="34" borderId="27" xfId="0" applyFont="1" applyFill="1" applyBorder="1" applyAlignment="1">
      <alignment horizontal="center" readingOrder="2"/>
    </xf>
    <xf numFmtId="0" fontId="23" fillId="34" borderId="28" xfId="0" applyFont="1" applyFill="1" applyBorder="1" applyAlignment="1">
      <alignment horizontal="center" readingOrder="2"/>
    </xf>
    <xf numFmtId="0" fontId="23" fillId="34" borderId="26" xfId="0" applyFont="1" applyFill="1" applyBorder="1" applyAlignment="1">
      <alignment horizontal="center" readingOrder="1"/>
    </xf>
    <xf numFmtId="0" fontId="23" fillId="34" borderId="27" xfId="0" applyFont="1" applyFill="1" applyBorder="1" applyAlignment="1">
      <alignment horizontal="center" readingOrder="1"/>
    </xf>
    <xf numFmtId="0" fontId="23" fillId="34" borderId="28" xfId="0" applyFont="1" applyFill="1" applyBorder="1" applyAlignment="1">
      <alignment horizontal="center" readingOrder="1"/>
    </xf>
    <xf numFmtId="2" fontId="26" fillId="34" borderId="33" xfId="0" applyNumberFormat="1" applyFont="1" applyFill="1" applyBorder="1" applyAlignment="1">
      <alignment horizontal="center" readingOrder="1"/>
    </xf>
    <xf numFmtId="0" fontId="23" fillId="34" borderId="23" xfId="0" applyFont="1" applyFill="1" applyBorder="1" applyAlignment="1">
      <alignment horizontal="center" readingOrder="2"/>
    </xf>
    <xf numFmtId="0" fontId="23" fillId="34" borderId="23" xfId="0" applyFont="1" applyFill="1" applyBorder="1" applyAlignment="1">
      <alignment horizontal="center" wrapText="1" readingOrder="2"/>
    </xf>
    <xf numFmtId="0" fontId="23" fillId="34" borderId="20" xfId="0" applyFont="1" applyFill="1" applyBorder="1" applyAlignment="1">
      <alignment horizontal="center" readingOrder="2"/>
    </xf>
    <xf numFmtId="0" fontId="23" fillId="34" borderId="32" xfId="0" applyFont="1" applyFill="1" applyBorder="1" applyAlignment="1">
      <alignment horizontal="center" readingOrder="2"/>
    </xf>
    <xf numFmtId="168" fontId="23" fillId="0" borderId="12" xfId="0" applyNumberFormat="1" applyFont="1" applyFill="1" applyBorder="1" applyAlignment="1">
      <alignment horizontal="center" readingOrder="1"/>
    </xf>
    <xf numFmtId="168" fontId="23" fillId="0" borderId="32" xfId="0" applyNumberFormat="1" applyFont="1" applyFill="1" applyBorder="1" applyAlignment="1">
      <alignment horizontal="center" readingOrder="1"/>
    </xf>
    <xf numFmtId="168" fontId="26" fillId="34" borderId="33" xfId="0" applyNumberFormat="1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1"/>
    </xf>
    <xf numFmtId="0" fontId="23" fillId="34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1"/>
    </xf>
    <xf numFmtId="0" fontId="26" fillId="0" borderId="0" xfId="0" applyFont="1" applyFill="1" applyAlignment="1"/>
    <xf numFmtId="0" fontId="26" fillId="34" borderId="32" xfId="0" applyFont="1" applyFill="1" applyBorder="1" applyAlignment="1">
      <alignment horizontal="center" readingOrder="2"/>
    </xf>
    <xf numFmtId="3" fontId="0" fillId="0" borderId="0" xfId="0" applyNumberFormat="1" applyFont="1"/>
    <xf numFmtId="0" fontId="26" fillId="0" borderId="0" xfId="0" applyFont="1" applyFill="1" applyBorder="1" applyAlignment="1">
      <alignment horizontal="center" readingOrder="2"/>
    </xf>
    <xf numFmtId="2" fontId="23" fillId="0" borderId="14" xfId="0" applyNumberFormat="1" applyFont="1" applyFill="1" applyBorder="1" applyAlignment="1">
      <alignment horizontal="center"/>
    </xf>
    <xf numFmtId="0" fontId="21" fillId="35" borderId="0" xfId="0" applyFont="1" applyFill="1" applyAlignment="1"/>
    <xf numFmtId="0" fontId="31" fillId="0" borderId="13" xfId="0" applyFont="1" applyBorder="1" applyAlignment="1">
      <alignment horizontal="center" vertical="center" wrapText="1"/>
    </xf>
    <xf numFmtId="0" fontId="23" fillId="0" borderId="0" xfId="0" applyFont="1" applyFill="1" applyAlignment="1"/>
    <xf numFmtId="0" fontId="30" fillId="0" borderId="0" xfId="0" applyFont="1"/>
    <xf numFmtId="0" fontId="30" fillId="0" borderId="13" xfId="0" applyFont="1" applyBorder="1" applyAlignment="1">
      <alignment horizontal="center" vertical="center" wrapText="1"/>
    </xf>
    <xf numFmtId="0" fontId="21" fillId="0" borderId="14" xfId="0" applyFont="1" applyFill="1" applyBorder="1" applyAlignment="1"/>
    <xf numFmtId="2" fontId="23" fillId="0" borderId="41" xfId="0" applyNumberFormat="1" applyFont="1" applyFill="1" applyBorder="1" applyAlignment="1">
      <alignment horizontal="center" readingOrder="1"/>
    </xf>
    <xf numFmtId="0" fontId="23" fillId="34" borderId="14" xfId="0" applyFont="1" applyFill="1" applyBorder="1" applyAlignment="1">
      <alignment horizontal="center" readingOrder="1"/>
    </xf>
    <xf numFmtId="2" fontId="23" fillId="36" borderId="22" xfId="0" applyNumberFormat="1" applyFont="1" applyFill="1" applyBorder="1" applyAlignment="1">
      <alignment horizontal="center" readingOrder="1"/>
    </xf>
    <xf numFmtId="0" fontId="21" fillId="36" borderId="0" xfId="0" applyFont="1" applyFill="1" applyAlignment="1"/>
    <xf numFmtId="0" fontId="23" fillId="33" borderId="27" xfId="0" applyFont="1" applyFill="1" applyBorder="1" applyAlignment="1">
      <alignment horizontal="center" readingOrder="1"/>
    </xf>
    <xf numFmtId="0" fontId="30" fillId="0" borderId="1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23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30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0" xfId="0" applyFont="1" applyFill="1"/>
    <xf numFmtId="0" fontId="30" fillId="0" borderId="0" xfId="0" applyFont="1" applyFill="1" applyAlignment="1">
      <alignment horizontal="center"/>
    </xf>
    <xf numFmtId="165" fontId="23" fillId="0" borderId="21" xfId="0" applyNumberFormat="1" applyFont="1" applyFill="1" applyBorder="1" applyAlignment="1">
      <alignment horizontal="center" readingOrder="1"/>
    </xf>
    <xf numFmtId="2" fontId="26" fillId="0" borderId="33" xfId="0" applyNumberFormat="1" applyFont="1" applyFill="1" applyBorder="1" applyAlignment="1">
      <alignment horizontal="center" readingOrder="1"/>
    </xf>
    <xf numFmtId="0" fontId="21" fillId="37" borderId="0" xfId="0" applyFont="1" applyFill="1" applyAlignment="1"/>
    <xf numFmtId="2" fontId="21" fillId="36" borderId="0" xfId="0" applyNumberFormat="1" applyFont="1" applyFill="1" applyAlignment="1"/>
    <xf numFmtId="0" fontId="23" fillId="34" borderId="16" xfId="0" applyFont="1" applyFill="1" applyBorder="1" applyAlignment="1">
      <alignment horizontal="center" wrapText="1" readingOrder="1"/>
    </xf>
    <xf numFmtId="0" fontId="23" fillId="34" borderId="10" xfId="0" applyFont="1" applyFill="1" applyBorder="1" applyAlignment="1">
      <alignment horizontal="center" wrapText="1" readingOrder="1"/>
    </xf>
    <xf numFmtId="0" fontId="23" fillId="34" borderId="12" xfId="0" applyFont="1" applyFill="1" applyBorder="1" applyAlignment="1">
      <alignment horizontal="center" wrapText="1" readingOrder="1"/>
    </xf>
    <xf numFmtId="0" fontId="23" fillId="34" borderId="16" xfId="0" applyFont="1" applyFill="1" applyBorder="1" applyAlignment="1">
      <alignment horizontal="center" readingOrder="1"/>
    </xf>
    <xf numFmtId="0" fontId="23" fillId="34" borderId="10" xfId="0" applyFont="1" applyFill="1" applyBorder="1" applyAlignment="1">
      <alignment horizontal="center" readingOrder="1"/>
    </xf>
    <xf numFmtId="0" fontId="23" fillId="34" borderId="12" xfId="0" applyFont="1" applyFill="1" applyBorder="1" applyAlignment="1">
      <alignment horizontal="center" readingOrder="1"/>
    </xf>
    <xf numFmtId="0" fontId="23" fillId="34" borderId="39" xfId="0" applyFont="1" applyFill="1" applyBorder="1" applyAlignment="1">
      <alignment horizontal="center" readingOrder="2"/>
    </xf>
    <xf numFmtId="0" fontId="23" fillId="34" borderId="37" xfId="0" applyFont="1" applyFill="1" applyBorder="1" applyAlignment="1">
      <alignment horizontal="center" readingOrder="2"/>
    </xf>
    <xf numFmtId="0" fontId="23" fillId="33" borderId="31" xfId="0" applyFont="1" applyFill="1" applyBorder="1" applyAlignment="1">
      <alignment horizontal="center" readingOrder="1"/>
    </xf>
    <xf numFmtId="0" fontId="23" fillId="33" borderId="36" xfId="0" applyFont="1" applyFill="1" applyBorder="1" applyAlignment="1">
      <alignment horizontal="center" readingOrder="1"/>
    </xf>
    <xf numFmtId="0" fontId="23" fillId="33" borderId="34" xfId="0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2"/>
    </xf>
    <xf numFmtId="0" fontId="23" fillId="34" borderId="10" xfId="0" applyFont="1" applyFill="1" applyBorder="1" applyAlignment="1">
      <alignment horizontal="center" readingOrder="2"/>
    </xf>
    <xf numFmtId="0" fontId="23" fillId="34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2"/>
    </xf>
    <xf numFmtId="0" fontId="23" fillId="33" borderId="10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1"/>
    </xf>
    <xf numFmtId="0" fontId="23" fillId="33" borderId="10" xfId="0" applyFont="1" applyFill="1" applyBorder="1" applyAlignment="1">
      <alignment horizontal="center" readingOrder="1"/>
    </xf>
    <xf numFmtId="0" fontId="23" fillId="33" borderId="12" xfId="0" applyFont="1" applyFill="1" applyBorder="1" applyAlignment="1">
      <alignment horizontal="center" readingOrder="1"/>
    </xf>
  </cellXfs>
  <cellStyles count="7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50" xr:uid="{00000000-0005-0000-0000-00001E000000}"/>
    <cellStyle name="Comma 2 3" xfId="54" xr:uid="{00000000-0005-0000-0000-00001F000000}"/>
    <cellStyle name="Comma 2 4" xfId="56" xr:uid="{00000000-0005-0000-0000-000020000000}"/>
    <cellStyle name="Comma 2 5" xfId="66" xr:uid="{00000000-0005-0000-0000-000021000000}"/>
    <cellStyle name="Comma 2 6" xfId="68" xr:uid="{00000000-0005-0000-0000-000022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1" xr:uid="{00000000-0005-0000-0000-00002D000000}"/>
    <cellStyle name="Normal 10 2" xfId="59" xr:uid="{00000000-0005-0000-0000-00002E000000}"/>
    <cellStyle name="Normal 2" xfId="43" xr:uid="{00000000-0005-0000-0000-00002F000000}"/>
    <cellStyle name="Normal 2 2" xfId="49" xr:uid="{00000000-0005-0000-0000-000030000000}"/>
    <cellStyle name="Normal 2 2 2" xfId="69" xr:uid="{00000000-0005-0000-0000-000031000000}"/>
    <cellStyle name="Normal 2 3" xfId="53" xr:uid="{00000000-0005-0000-0000-000032000000}"/>
    <cellStyle name="Normal 2 4" xfId="55" xr:uid="{00000000-0005-0000-0000-000033000000}"/>
    <cellStyle name="Normal 2 5" xfId="65" xr:uid="{00000000-0005-0000-0000-000034000000}"/>
    <cellStyle name="Normal 2 6" xfId="67" xr:uid="{00000000-0005-0000-0000-000035000000}"/>
    <cellStyle name="Normal 3" xfId="42" xr:uid="{00000000-0005-0000-0000-000036000000}"/>
    <cellStyle name="Normal 3 10" xfId="73" xr:uid="{00000000-0005-0000-0000-000037000000}"/>
    <cellStyle name="Normal 3 11" xfId="75" xr:uid="{00000000-0005-0000-0000-000038000000}"/>
    <cellStyle name="Normal 3 12" xfId="76" xr:uid="{00000000-0005-0000-0000-000039000000}"/>
    <cellStyle name="Normal 3 13" xfId="74" xr:uid="{00000000-0005-0000-0000-00003A000000}"/>
    <cellStyle name="Normal 3 14" xfId="77" xr:uid="{00000000-0005-0000-0000-00003B000000}"/>
    <cellStyle name="Normal 3 2" xfId="51" xr:uid="{00000000-0005-0000-0000-00003C000000}"/>
    <cellStyle name="Normal 3 3" xfId="60" xr:uid="{00000000-0005-0000-0000-00003D000000}"/>
    <cellStyle name="Normal 3 4" xfId="58" xr:uid="{00000000-0005-0000-0000-00003E000000}"/>
    <cellStyle name="Normal 3 5" xfId="71" xr:uid="{00000000-0005-0000-0000-00003F000000}"/>
    <cellStyle name="Normal 3 6" xfId="57" xr:uid="{00000000-0005-0000-0000-000040000000}"/>
    <cellStyle name="Normal 3 7" xfId="63" xr:uid="{00000000-0005-0000-0000-000041000000}"/>
    <cellStyle name="Normal 3 8" xfId="70" xr:uid="{00000000-0005-0000-0000-000042000000}"/>
    <cellStyle name="Normal 3 9" xfId="72" xr:uid="{00000000-0005-0000-0000-000043000000}"/>
    <cellStyle name="Normal 4" xfId="52" xr:uid="{00000000-0005-0000-0000-000044000000}"/>
    <cellStyle name="Normal 5" xfId="62" xr:uid="{00000000-0005-0000-0000-000045000000}"/>
    <cellStyle name="Normal 6" xfId="64" xr:uid="{00000000-0005-0000-0000-000046000000}"/>
    <cellStyle name="Note" xfId="15" builtinId="10" customBuiltin="1"/>
    <cellStyle name="Output" xfId="10" builtinId="21" customBuiltin="1"/>
    <cellStyle name="Percent 3" xfId="44" xr:uid="{00000000-0005-0000-0000-000049000000}"/>
    <cellStyle name="Title" xfId="1" builtinId="15" customBuiltin="1"/>
    <cellStyle name="Total" xfId="17" builtinId="25" customBuiltin="1"/>
    <cellStyle name="TXT2" xfId="46" xr:uid="{00000000-0005-0000-0000-00004C000000}"/>
    <cellStyle name="Warning Text" xfId="14" builtinId="11" customBuiltin="1"/>
    <cellStyle name="عادي_INDICATO" xfId="48" xr:uid="{00000000-0005-0000-0000-00004E000000}"/>
  </cellStyles>
  <dxfs count="0"/>
  <tableStyles count="0" defaultTableStyle="TableStyleMedium9" defaultPivotStyle="PivotStyleLight16"/>
  <colors>
    <mruColors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08"/>
  <sheetViews>
    <sheetView rightToLeft="1" tabSelected="1" topLeftCell="B2855" zoomScale="86" zoomScaleNormal="86" workbookViewId="0">
      <selection activeCell="J1058" sqref="J1058"/>
    </sheetView>
  </sheetViews>
  <sheetFormatPr defaultColWidth="9.140625" defaultRowHeight="15"/>
  <cols>
    <col min="1" max="1" width="9.140625" style="53"/>
    <col min="2" max="2" width="15.140625" style="53" customWidth="1"/>
    <col min="3" max="3" width="16.42578125" style="53" customWidth="1"/>
    <col min="4" max="4" width="15.140625" style="53" customWidth="1"/>
    <col min="5" max="5" width="18.7109375" style="53" customWidth="1"/>
    <col min="6" max="6" width="21.42578125" style="53" customWidth="1"/>
    <col min="7" max="7" width="20" style="53" customWidth="1"/>
    <col min="8" max="8" width="17.140625" style="53" customWidth="1"/>
    <col min="9" max="9" width="19.140625" style="53" customWidth="1"/>
    <col min="10" max="10" width="13.28515625" style="53" customWidth="1"/>
    <col min="11" max="11" width="15.140625" style="53" customWidth="1"/>
    <col min="12" max="12" width="25.7109375" style="53" customWidth="1"/>
    <col min="13" max="13" width="10.85546875" style="53" customWidth="1"/>
    <col min="14" max="14" width="22.140625" style="53" customWidth="1"/>
    <col min="15" max="15" width="11.5703125" style="53" customWidth="1"/>
    <col min="16" max="16" width="10.140625" style="53" customWidth="1"/>
    <col min="17" max="17" width="13.28515625" style="53" customWidth="1"/>
    <col min="18" max="18" width="10" style="53" bestFit="1" customWidth="1"/>
    <col min="19" max="19" width="10.140625" style="53" customWidth="1"/>
    <col min="20" max="21" width="9.140625" style="53"/>
    <col min="22" max="22" width="13" style="53" bestFit="1" customWidth="1"/>
    <col min="23" max="16384" width="9.140625" style="53"/>
  </cols>
  <sheetData>
    <row r="1" spans="2:13">
      <c r="B1" s="91" t="s">
        <v>381</v>
      </c>
      <c r="L1" s="55" t="s">
        <v>433</v>
      </c>
    </row>
    <row r="2" spans="2:13">
      <c r="B2" s="91" t="s">
        <v>380</v>
      </c>
      <c r="L2" s="55" t="s">
        <v>466</v>
      </c>
    </row>
    <row r="3" spans="2:13">
      <c r="B3" s="30" t="s">
        <v>492</v>
      </c>
      <c r="C3" s="30"/>
      <c r="D3" s="30"/>
      <c r="E3" s="30"/>
      <c r="F3" s="30"/>
      <c r="G3" s="30"/>
      <c r="H3" s="30"/>
      <c r="I3" s="30"/>
      <c r="J3" s="30"/>
      <c r="K3" s="30"/>
      <c r="L3" s="31" t="s">
        <v>493</v>
      </c>
      <c r="M3" s="30"/>
    </row>
    <row r="4" spans="2:13" ht="15" customHeight="1">
      <c r="B4" s="30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 t="s">
        <v>3</v>
      </c>
      <c r="M4" s="30"/>
    </row>
    <row r="5" spans="2:13" ht="15.75" customHeight="1" thickBot="1">
      <c r="B5" s="32" t="s">
        <v>4</v>
      </c>
      <c r="C5" s="32"/>
      <c r="D5" s="32"/>
      <c r="E5" s="32"/>
      <c r="F5" s="32"/>
      <c r="G5" s="32"/>
      <c r="H5" s="32"/>
      <c r="I5" s="33"/>
      <c r="J5" s="33"/>
      <c r="K5" s="33"/>
      <c r="L5" s="32" t="s">
        <v>5</v>
      </c>
      <c r="M5" s="30"/>
    </row>
    <row r="6" spans="2:13" ht="15.75" thickBot="1">
      <c r="B6" s="137" t="s">
        <v>6</v>
      </c>
      <c r="C6" s="131">
        <v>2016</v>
      </c>
      <c r="D6" s="132"/>
      <c r="E6" s="133"/>
      <c r="F6" s="131">
        <v>2017</v>
      </c>
      <c r="G6" s="132"/>
      <c r="H6" s="133"/>
      <c r="I6" s="131">
        <v>2018</v>
      </c>
      <c r="J6" s="132"/>
      <c r="K6" s="133"/>
      <c r="L6" s="140" t="s">
        <v>7</v>
      </c>
      <c r="M6" s="30"/>
    </row>
    <row r="7" spans="2:13">
      <c r="B7" s="138"/>
      <c r="C7" s="62" t="s">
        <v>8</v>
      </c>
      <c r="D7" s="88" t="s">
        <v>9</v>
      </c>
      <c r="E7" s="88" t="s">
        <v>10</v>
      </c>
      <c r="F7" s="63" t="s">
        <v>8</v>
      </c>
      <c r="G7" s="88" t="s">
        <v>9</v>
      </c>
      <c r="H7" s="88" t="s">
        <v>10</v>
      </c>
      <c r="I7" s="64" t="s">
        <v>8</v>
      </c>
      <c r="J7" s="88" t="s">
        <v>9</v>
      </c>
      <c r="K7" s="64" t="s">
        <v>10</v>
      </c>
      <c r="L7" s="141"/>
      <c r="M7" s="30"/>
    </row>
    <row r="8" spans="2:13" ht="15.75" thickBot="1">
      <c r="B8" s="139"/>
      <c r="C8" s="65" t="s">
        <v>11</v>
      </c>
      <c r="D8" s="90" t="s">
        <v>12</v>
      </c>
      <c r="E8" s="90" t="s">
        <v>13</v>
      </c>
      <c r="F8" s="65" t="s">
        <v>11</v>
      </c>
      <c r="G8" s="90" t="s">
        <v>12</v>
      </c>
      <c r="H8" s="90" t="s">
        <v>13</v>
      </c>
      <c r="I8" s="66" t="s">
        <v>11</v>
      </c>
      <c r="J8" s="90" t="s">
        <v>12</v>
      </c>
      <c r="K8" s="66" t="s">
        <v>13</v>
      </c>
      <c r="L8" s="142"/>
      <c r="M8" s="30"/>
    </row>
    <row r="9" spans="2:13" ht="15.75" thickBot="1">
      <c r="B9" s="89" t="s">
        <v>14</v>
      </c>
      <c r="C9" s="7">
        <f>C72</f>
        <v>32660.945664871582</v>
      </c>
      <c r="D9" s="7">
        <f t="shared" ref="D9:K9" si="0">D72</f>
        <v>1519.5505365577899</v>
      </c>
      <c r="E9" s="8">
        <f t="shared" si="0"/>
        <v>49629.957509540436</v>
      </c>
      <c r="F9" s="9">
        <f t="shared" si="0"/>
        <v>34819.387447453664</v>
      </c>
      <c r="G9" s="7">
        <f t="shared" si="0"/>
        <v>1582.259788979122</v>
      </c>
      <c r="H9" s="7">
        <f t="shared" si="0"/>
        <v>55093.316634990326</v>
      </c>
      <c r="I9" s="7">
        <f t="shared" si="0"/>
        <v>29881.745700000003</v>
      </c>
      <c r="J9" s="7">
        <f t="shared" si="0"/>
        <v>1816.0783290515719</v>
      </c>
      <c r="K9" s="7">
        <f t="shared" si="0"/>
        <v>54267.590799999998</v>
      </c>
      <c r="L9" s="90" t="s">
        <v>15</v>
      </c>
    </row>
    <row r="10" spans="2:13" ht="15.75" thickBot="1">
      <c r="B10" s="89" t="s">
        <v>89</v>
      </c>
      <c r="C10" s="7">
        <f t="shared" ref="C10:K10" si="1">C105</f>
        <v>9347.9329300000009</v>
      </c>
      <c r="D10" s="7">
        <f t="shared" si="1"/>
        <v>2366.8792379750203</v>
      </c>
      <c r="E10" s="8">
        <f t="shared" si="1"/>
        <v>22125.428369999998</v>
      </c>
      <c r="F10" s="9">
        <f t="shared" si="1"/>
        <v>10277.84669</v>
      </c>
      <c r="G10" s="7">
        <f t="shared" si="1"/>
        <v>2504.5027393768214</v>
      </c>
      <c r="H10" s="7">
        <f t="shared" si="1"/>
        <v>25740.895189999999</v>
      </c>
      <c r="I10" s="7">
        <f t="shared" si="1"/>
        <v>9839.1245999999992</v>
      </c>
      <c r="J10" s="7">
        <f t="shared" si="1"/>
        <v>43423.428636314056</v>
      </c>
      <c r="K10" s="7">
        <f t="shared" si="1"/>
        <v>25772.348000000002</v>
      </c>
      <c r="L10" s="90" t="s">
        <v>90</v>
      </c>
    </row>
    <row r="11" spans="2:13" ht="15.75" thickBot="1">
      <c r="B11" s="89" t="s">
        <v>93</v>
      </c>
      <c r="C11" s="7">
        <f t="shared" ref="C11:K11" si="2">C138</f>
        <v>4742.3370000000004</v>
      </c>
      <c r="D11" s="7">
        <f t="shared" si="2"/>
        <v>761.09642545436975</v>
      </c>
      <c r="E11" s="8">
        <f t="shared" si="2"/>
        <v>3609.3757389999996</v>
      </c>
      <c r="F11" s="9">
        <f t="shared" si="2"/>
        <v>5548.9317000000001</v>
      </c>
      <c r="G11" s="7">
        <f t="shared" si="2"/>
        <v>1108.6768647738088</v>
      </c>
      <c r="H11" s="7">
        <f t="shared" si="2"/>
        <v>6151.9722000000011</v>
      </c>
      <c r="I11" s="7">
        <f t="shared" si="2"/>
        <v>4979.5590999999995</v>
      </c>
      <c r="J11" s="7">
        <f t="shared" si="2"/>
        <v>30411.332904425639</v>
      </c>
      <c r="K11" s="7">
        <f t="shared" si="2"/>
        <v>6513.978000000001</v>
      </c>
      <c r="L11" s="90" t="s">
        <v>94</v>
      </c>
    </row>
    <row r="12" spans="2:13" ht="15.75" thickBot="1">
      <c r="B12" s="89" t="s">
        <v>423</v>
      </c>
      <c r="C12" s="7">
        <f t="shared" ref="C12:K12" si="3">C170</f>
        <v>1683.3098515945851</v>
      </c>
      <c r="D12" s="7">
        <f t="shared" si="3"/>
        <v>5169.0467505420647</v>
      </c>
      <c r="E12" s="8">
        <f t="shared" si="3"/>
        <v>8701.1073185404348</v>
      </c>
      <c r="F12" s="9">
        <f t="shared" si="3"/>
        <v>1370.1817374536661</v>
      </c>
      <c r="G12" s="7">
        <f t="shared" si="3"/>
        <v>5714.5643114040595</v>
      </c>
      <c r="H12" s="7">
        <f t="shared" si="3"/>
        <v>7829.9916569903262</v>
      </c>
      <c r="I12" s="7">
        <f t="shared" si="3"/>
        <v>1518.4224999999999</v>
      </c>
      <c r="J12" s="7">
        <f t="shared" si="3"/>
        <v>135999.59711840493</v>
      </c>
      <c r="K12" s="7">
        <f t="shared" si="3"/>
        <v>9011.0511999999999</v>
      </c>
      <c r="L12" s="90" t="s">
        <v>98</v>
      </c>
    </row>
    <row r="13" spans="2:13" ht="15.75" thickBot="1">
      <c r="B13" s="89" t="s">
        <v>424</v>
      </c>
      <c r="C13" s="7">
        <f t="shared" ref="C13:K13" si="4">C202</f>
        <v>16009.173603276995</v>
      </c>
      <c r="D13" s="7">
        <f t="shared" si="4"/>
        <v>562.59273109240235</v>
      </c>
      <c r="E13" s="8">
        <f t="shared" si="4"/>
        <v>9006.6447000000007</v>
      </c>
      <c r="F13" s="9">
        <f t="shared" si="4"/>
        <v>16718.354039999998</v>
      </c>
      <c r="G13" s="7">
        <f t="shared" si="4"/>
        <v>562.22795781874697</v>
      </c>
      <c r="H13" s="7">
        <f t="shared" si="4"/>
        <v>9399.5260499999986</v>
      </c>
      <c r="I13" s="7">
        <f t="shared" si="4"/>
        <v>12852.745400000002</v>
      </c>
      <c r="J13" s="7">
        <f t="shared" si="4"/>
        <v>58666.627121060919</v>
      </c>
      <c r="K13" s="7">
        <f t="shared" si="4"/>
        <v>7102.8025999999991</v>
      </c>
      <c r="L13" s="90" t="s">
        <v>104</v>
      </c>
    </row>
    <row r="14" spans="2:13" ht="15.75" thickBot="1">
      <c r="B14" s="89" t="s">
        <v>425</v>
      </c>
      <c r="C14" s="7">
        <f t="shared" ref="C14:K14" si="5">C234</f>
        <v>692.45600000000002</v>
      </c>
      <c r="D14" s="7">
        <f t="shared" si="5"/>
        <v>8419.9097126748857</v>
      </c>
      <c r="E14" s="8">
        <f t="shared" si="5"/>
        <v>5830.4170000000004</v>
      </c>
      <c r="F14" s="9">
        <f t="shared" si="5"/>
        <v>702.72800000000007</v>
      </c>
      <c r="G14" s="7">
        <f t="shared" si="5"/>
        <v>7972.8856684236289</v>
      </c>
      <c r="H14" s="7">
        <f t="shared" si="5"/>
        <v>5602.77</v>
      </c>
      <c r="I14" s="7">
        <f t="shared" si="5"/>
        <v>523.98199999999997</v>
      </c>
      <c r="J14" s="7">
        <f t="shared" si="5"/>
        <v>37419.362723726037</v>
      </c>
      <c r="K14" s="7">
        <f t="shared" si="5"/>
        <v>5594.8180000000002</v>
      </c>
      <c r="L14" s="90" t="s">
        <v>108</v>
      </c>
    </row>
    <row r="15" spans="2:13" ht="15.75" thickBot="1">
      <c r="B15" s="89" t="s">
        <v>426</v>
      </c>
      <c r="C15" s="7">
        <f t="shared" ref="C15:K15" si="6">C268</f>
        <v>185.73627999999999</v>
      </c>
      <c r="D15" s="7">
        <f t="shared" si="6"/>
        <v>1921.9959719232022</v>
      </c>
      <c r="E15" s="8">
        <f t="shared" si="6"/>
        <v>356.98438200000004</v>
      </c>
      <c r="F15" s="9">
        <f t="shared" si="6"/>
        <v>201.34527999999997</v>
      </c>
      <c r="G15" s="7">
        <f t="shared" si="6"/>
        <v>1828.5084110240878</v>
      </c>
      <c r="H15" s="7">
        <f t="shared" si="6"/>
        <v>368.16153799999995</v>
      </c>
      <c r="I15" s="7">
        <f t="shared" si="6"/>
        <v>167.91210000000001</v>
      </c>
      <c r="J15" s="7">
        <f t="shared" si="6"/>
        <v>1623.42678103603</v>
      </c>
      <c r="K15" s="7">
        <f t="shared" si="6"/>
        <v>272.59299999999996</v>
      </c>
      <c r="L15" s="90" t="s">
        <v>429</v>
      </c>
    </row>
    <row r="16" spans="2:13" ht="15.75" thickBot="1">
      <c r="B16" s="89" t="s">
        <v>16</v>
      </c>
      <c r="C16" s="50">
        <f t="shared" ref="C16:K16" si="7">C303</f>
        <v>602.0798034383688</v>
      </c>
      <c r="D16" s="7">
        <f t="shared" si="7"/>
        <v>24786.092873031565</v>
      </c>
      <c r="E16" s="8">
        <f t="shared" si="7"/>
        <v>14923.205924999998</v>
      </c>
      <c r="F16" s="9">
        <f t="shared" si="7"/>
        <v>623.26398000000006</v>
      </c>
      <c r="G16" s="7">
        <f t="shared" si="7"/>
        <v>24625.97453489932</v>
      </c>
      <c r="H16" s="7">
        <f t="shared" si="7"/>
        <v>15348.482900000001</v>
      </c>
      <c r="I16" s="7">
        <f t="shared" si="7"/>
        <v>726.53399999999999</v>
      </c>
      <c r="J16" s="7">
        <f t="shared" si="7"/>
        <v>433244.35</v>
      </c>
      <c r="K16" s="7">
        <f t="shared" si="7"/>
        <v>16640.938999999998</v>
      </c>
      <c r="L16" s="90" t="s">
        <v>17</v>
      </c>
    </row>
    <row r="17" spans="2:12" ht="15.75" thickBot="1">
      <c r="B17" s="89" t="s">
        <v>116</v>
      </c>
      <c r="C17" s="7">
        <f t="shared" ref="C17:K17" si="8">C339</f>
        <v>534.78516343836884</v>
      </c>
      <c r="D17" s="7">
        <f t="shared" si="8"/>
        <v>26335.425677199222</v>
      </c>
      <c r="E17" s="8">
        <f t="shared" si="8"/>
        <v>14083.794925000002</v>
      </c>
      <c r="F17" s="9">
        <f t="shared" si="8"/>
        <v>550.37497999999994</v>
      </c>
      <c r="G17" s="7">
        <f t="shared" si="8"/>
        <v>26111.186776695413</v>
      </c>
      <c r="H17" s="7">
        <f t="shared" si="8"/>
        <v>14370.9439</v>
      </c>
      <c r="I17" s="7">
        <f t="shared" si="8"/>
        <v>551.16724000000011</v>
      </c>
      <c r="J17" s="7">
        <f t="shared" si="8"/>
        <v>463452.62966322107</v>
      </c>
      <c r="K17" s="7">
        <f t="shared" si="8"/>
        <v>15026.505999999998</v>
      </c>
      <c r="L17" s="90" t="s">
        <v>117</v>
      </c>
    </row>
    <row r="18" spans="2:12" ht="15.75" thickBot="1">
      <c r="B18" s="89" t="s">
        <v>427</v>
      </c>
      <c r="C18" s="7">
        <f t="shared" ref="C18:G18" si="9">C372</f>
        <v>67.647639999999996</v>
      </c>
      <c r="D18" s="7">
        <f t="shared" ref="D18:E18" si="10">D372</f>
        <v>12534.435791108162</v>
      </c>
      <c r="E18" s="7">
        <f t="shared" si="10"/>
        <v>847.92500000000007</v>
      </c>
      <c r="F18" s="9">
        <f t="shared" si="9"/>
        <v>73.109000000000009</v>
      </c>
      <c r="G18" s="7">
        <f t="shared" si="9"/>
        <v>13445.252978429467</v>
      </c>
      <c r="H18" s="7">
        <f>H372</f>
        <v>982.96900000000005</v>
      </c>
      <c r="I18" s="7">
        <f t="shared" ref="I18:K18" si="11">I372</f>
        <v>175.36675999999989</v>
      </c>
      <c r="J18" s="7">
        <f t="shared" si="11"/>
        <v>9206.0376778358805</v>
      </c>
      <c r="K18" s="7">
        <f t="shared" si="11"/>
        <v>1614.4330000000009</v>
      </c>
      <c r="L18" s="90" t="s">
        <v>430</v>
      </c>
    </row>
    <row r="19" spans="2:12" ht="15.75" thickBot="1">
      <c r="B19" s="89" t="s">
        <v>18</v>
      </c>
      <c r="C19" s="8">
        <f>C438</f>
        <v>236.17549044692734</v>
      </c>
      <c r="D19" s="8">
        <f>D438</f>
        <v>92850.718584314032</v>
      </c>
      <c r="E19" s="8">
        <f>E438</f>
        <v>21929.063999999998</v>
      </c>
      <c r="F19" s="8">
        <f>F438</f>
        <v>230.22755044692741</v>
      </c>
      <c r="G19" s="8">
        <f t="shared" ref="G19:K19" si="12">G438</f>
        <v>95926.073821868878</v>
      </c>
      <c r="H19" s="8">
        <f t="shared" si="12"/>
        <v>22084.825000000001</v>
      </c>
      <c r="I19" s="8">
        <f t="shared" si="12"/>
        <v>226.76200000000003</v>
      </c>
      <c r="J19" s="8">
        <f>J438</f>
        <v>315486.83833576582</v>
      </c>
      <c r="K19" s="8">
        <f t="shared" si="12"/>
        <v>22754.92</v>
      </c>
      <c r="L19" s="90" t="s">
        <v>20</v>
      </c>
    </row>
    <row r="20" spans="2:12" ht="15.75" thickBot="1">
      <c r="B20" s="89" t="s">
        <v>21</v>
      </c>
      <c r="C20" s="50">
        <f t="shared" ref="C20:K20" si="13">C541</f>
        <v>1422.1182331034483</v>
      </c>
      <c r="D20" s="7">
        <f t="shared" si="13"/>
        <v>864.79415098712013</v>
      </c>
      <c r="E20" s="8">
        <f t="shared" si="13"/>
        <v>1229.83953</v>
      </c>
      <c r="F20" s="9">
        <f t="shared" si="13"/>
        <v>1637.2406899999996</v>
      </c>
      <c r="G20" s="7">
        <f t="shared" si="13"/>
        <v>911.52405331436034</v>
      </c>
      <c r="H20" s="7">
        <f t="shared" si="13"/>
        <v>1492.3842699999998</v>
      </c>
      <c r="I20" s="7">
        <f t="shared" si="13"/>
        <v>1529.6527000000001</v>
      </c>
      <c r="J20" s="7">
        <f t="shared" si="13"/>
        <v>1124.4643963953386</v>
      </c>
      <c r="K20" s="7">
        <f t="shared" si="13"/>
        <v>1720.04</v>
      </c>
      <c r="L20" s="90" t="s">
        <v>22</v>
      </c>
    </row>
    <row r="21" spans="2:12" ht="15.75" thickBot="1">
      <c r="B21" s="89" t="s">
        <v>23</v>
      </c>
      <c r="C21" s="50">
        <f t="shared" ref="C21:J21" si="14">C772</f>
        <v>9505.4166399999976</v>
      </c>
      <c r="D21" s="7">
        <f t="shared" si="14"/>
        <v>693.92599573625853</v>
      </c>
      <c r="E21" s="8">
        <f t="shared" si="14"/>
        <v>6596.0557067999998</v>
      </c>
      <c r="F21" s="9">
        <f t="shared" si="14"/>
        <v>9369.3216000000011</v>
      </c>
      <c r="G21" s="7">
        <f t="shared" si="14"/>
        <v>909.85173142098108</v>
      </c>
      <c r="H21" s="7">
        <f t="shared" si="14"/>
        <v>8524.6934799999981</v>
      </c>
      <c r="I21" s="7">
        <f t="shared" si="14"/>
        <v>11816.536699999999</v>
      </c>
      <c r="J21" s="7">
        <f t="shared" si="14"/>
        <v>103466.19899235404</v>
      </c>
      <c r="K21" s="7">
        <f>K772</f>
        <v>10751.643400000001</v>
      </c>
      <c r="L21" s="90" t="s">
        <v>24</v>
      </c>
    </row>
    <row r="22" spans="2:12" ht="15.75" thickBot="1">
      <c r="B22" s="89" t="s">
        <v>25</v>
      </c>
      <c r="C22" s="51">
        <f t="shared" ref="C22:K22" si="15">C1135</f>
        <v>2893.7949874155915</v>
      </c>
      <c r="D22" s="10">
        <f t="shared" si="15"/>
        <v>18612.726717292338</v>
      </c>
      <c r="E22" s="11">
        <f t="shared" si="15"/>
        <v>53861.415276636835</v>
      </c>
      <c r="F22" s="12">
        <f t="shared" si="15"/>
        <v>2507.0819022720957</v>
      </c>
      <c r="G22" s="10">
        <f t="shared" si="15"/>
        <v>20116.622025215667</v>
      </c>
      <c r="H22" s="10">
        <f t="shared" si="15"/>
        <v>50434.019014266429</v>
      </c>
      <c r="I22" s="10">
        <f t="shared" si="15"/>
        <v>2636.9323999999997</v>
      </c>
      <c r="J22" s="10">
        <f t="shared" si="15"/>
        <v>18838.964624197426</v>
      </c>
      <c r="K22" s="10">
        <f t="shared" si="15"/>
        <v>49677.07620000001</v>
      </c>
      <c r="L22" s="90" t="s">
        <v>26</v>
      </c>
    </row>
    <row r="23" spans="2:12" ht="15.75" thickBot="1">
      <c r="B23" s="89" t="s">
        <v>27</v>
      </c>
      <c r="C23" s="7">
        <f t="shared" ref="C23:K23" si="16">C1859</f>
        <v>4034.5260583063268</v>
      </c>
      <c r="D23" s="7" t="str">
        <f t="shared" si="16"/>
        <v>-</v>
      </c>
      <c r="E23" s="8">
        <f t="shared" si="16"/>
        <v>35916.090050904189</v>
      </c>
      <c r="F23" s="9">
        <f t="shared" si="16"/>
        <v>3902.8801578633997</v>
      </c>
      <c r="G23" s="7" t="str">
        <f t="shared" si="16"/>
        <v>-</v>
      </c>
      <c r="H23" s="7">
        <f t="shared" si="16"/>
        <v>35034.845561682087</v>
      </c>
      <c r="I23" s="7">
        <f t="shared" si="16"/>
        <v>4539.4606383339697</v>
      </c>
      <c r="J23" s="7">
        <f t="shared" si="16"/>
        <v>0</v>
      </c>
      <c r="K23" s="7">
        <f t="shared" si="16"/>
        <v>46514.592444046189</v>
      </c>
      <c r="L23" s="67" t="s">
        <v>28</v>
      </c>
    </row>
    <row r="24" spans="2:12" ht="15.75" thickBot="1">
      <c r="B24" s="89" t="s">
        <v>29</v>
      </c>
      <c r="C24" s="7">
        <f t="shared" ref="C24:K24" si="17">C1891</f>
        <v>969.82815915848971</v>
      </c>
      <c r="D24" s="7" t="str">
        <f t="shared" si="17"/>
        <v>-</v>
      </c>
      <c r="E24" s="8">
        <f t="shared" si="17"/>
        <v>6168.6426550000006</v>
      </c>
      <c r="F24" s="9">
        <f t="shared" si="17"/>
        <v>987.83625999999992</v>
      </c>
      <c r="G24" s="7" t="str">
        <f t="shared" si="17"/>
        <v>-</v>
      </c>
      <c r="H24" s="7">
        <f t="shared" si="17"/>
        <v>5927.3369999999995</v>
      </c>
      <c r="I24" s="7">
        <f t="shared" si="17"/>
        <v>5927.3369999999995</v>
      </c>
      <c r="J24" s="7">
        <f t="shared" si="17"/>
        <v>5927.3369999999995</v>
      </c>
      <c r="K24" s="7">
        <f t="shared" si="17"/>
        <v>5927.3369999999995</v>
      </c>
      <c r="L24" s="67" t="s">
        <v>30</v>
      </c>
    </row>
    <row r="25" spans="2:12" ht="15.75" thickBot="1">
      <c r="B25" s="89" t="s">
        <v>31</v>
      </c>
      <c r="C25" s="50">
        <f t="shared" ref="C25:K25" si="18">C2608</f>
        <v>218.33557453616135</v>
      </c>
      <c r="D25" s="7">
        <f t="shared" si="18"/>
        <v>1767.3341779568011</v>
      </c>
      <c r="E25" s="8">
        <f t="shared" si="18"/>
        <v>385.87192314159256</v>
      </c>
      <c r="F25" s="9">
        <f t="shared" si="18"/>
        <v>326.37784589294517</v>
      </c>
      <c r="G25" s="7">
        <f t="shared" si="18"/>
        <v>2856.5033188735561</v>
      </c>
      <c r="H25" s="7">
        <f t="shared" si="18"/>
        <v>932.29939999999988</v>
      </c>
      <c r="I25" s="7">
        <f t="shared" si="18"/>
        <v>414.38499999999999</v>
      </c>
      <c r="J25" s="7">
        <f t="shared" si="18"/>
        <v>1916.2493816137167</v>
      </c>
      <c r="K25" s="7">
        <f t="shared" si="18"/>
        <v>794.06499999999994</v>
      </c>
      <c r="L25" s="67" t="s">
        <v>32</v>
      </c>
    </row>
    <row r="26" spans="2:12" ht="15.75" thickBot="1">
      <c r="B26" s="89" t="s">
        <v>33</v>
      </c>
      <c r="C26" s="50">
        <f t="shared" ref="C26:G26" si="19">C2704</f>
        <v>36.438579999999995</v>
      </c>
      <c r="D26" s="7">
        <f t="shared" si="19"/>
        <v>1640.2956152517472</v>
      </c>
      <c r="E26" s="8">
        <f t="shared" si="19"/>
        <v>59.770043000000001</v>
      </c>
      <c r="F26" s="9">
        <f t="shared" si="19"/>
        <v>37.275999999999996</v>
      </c>
      <c r="G26" s="7">
        <f t="shared" si="19"/>
        <v>1600.8691919733878</v>
      </c>
      <c r="H26" s="7">
        <f>H2704</f>
        <v>59.674000000000007</v>
      </c>
      <c r="I26" s="7">
        <f t="shared" ref="I26:K26" si="20">I2704</f>
        <v>37.357000000000006</v>
      </c>
      <c r="J26" s="7">
        <f t="shared" si="20"/>
        <v>35412.671246014739</v>
      </c>
      <c r="K26" s="7">
        <f t="shared" si="20"/>
        <v>51.277000000000001</v>
      </c>
      <c r="L26" s="90" t="s">
        <v>34</v>
      </c>
    </row>
    <row r="27" spans="2:12" ht="15.75" thickBot="1">
      <c r="B27" s="89" t="s">
        <v>35</v>
      </c>
      <c r="C27" s="50">
        <f t="shared" ref="C27:K27" si="21">C2805</f>
        <v>3281.2021479999994</v>
      </c>
      <c r="D27" s="7">
        <f t="shared" si="21"/>
        <v>14649.896699994481</v>
      </c>
      <c r="E27" s="8">
        <f t="shared" si="21"/>
        <v>48069.272519999991</v>
      </c>
      <c r="F27" s="9">
        <f t="shared" si="21"/>
        <v>3197.9536480000006</v>
      </c>
      <c r="G27" s="7">
        <f t="shared" si="21"/>
        <v>12815.837361815813</v>
      </c>
      <c r="H27" s="7">
        <f t="shared" si="21"/>
        <v>40984.453843393581</v>
      </c>
      <c r="I27" s="7">
        <f t="shared" si="21"/>
        <v>2267.6894679999996</v>
      </c>
      <c r="J27" s="7">
        <f t="shared" si="21"/>
        <v>12919.058082155343</v>
      </c>
      <c r="K27" s="7">
        <f t="shared" si="21"/>
        <v>29296.411949383946</v>
      </c>
      <c r="L27" s="90" t="s">
        <v>36</v>
      </c>
    </row>
    <row r="28" spans="2:12" ht="15.75" thickBot="1">
      <c r="B28" s="89" t="s">
        <v>37</v>
      </c>
      <c r="C28" s="50">
        <f t="shared" ref="C28:K28" si="22">C2738</f>
        <v>171.232</v>
      </c>
      <c r="D28" s="7">
        <f t="shared" si="22"/>
        <v>1434.4748645113061</v>
      </c>
      <c r="E28" s="8">
        <f t="shared" si="22"/>
        <v>245.62799999999999</v>
      </c>
      <c r="F28" s="9">
        <f t="shared" si="22"/>
        <v>157.667</v>
      </c>
      <c r="G28" s="7">
        <f t="shared" si="22"/>
        <v>1289.8323682190946</v>
      </c>
      <c r="H28" s="7">
        <f t="shared" si="22"/>
        <v>203.364</v>
      </c>
      <c r="I28" s="7">
        <f t="shared" si="22"/>
        <v>286.995</v>
      </c>
      <c r="J28" s="7">
        <f t="shared" si="22"/>
        <v>1102.8240910120387</v>
      </c>
      <c r="K28" s="7">
        <f t="shared" si="22"/>
        <v>316.505</v>
      </c>
      <c r="L28" s="90" t="s">
        <v>38</v>
      </c>
    </row>
    <row r="29" spans="2:12" ht="15.75" thickBot="1">
      <c r="B29" s="89" t="s">
        <v>428</v>
      </c>
      <c r="C29" s="50">
        <f t="shared" ref="C29:K29" si="23">C2771</f>
        <v>36.097000000000001</v>
      </c>
      <c r="D29" s="7">
        <f t="shared" si="23"/>
        <v>594.56464526137904</v>
      </c>
      <c r="E29" s="8">
        <f t="shared" si="23"/>
        <v>21.462</v>
      </c>
      <c r="F29" s="9">
        <f t="shared" si="23"/>
        <v>35.225999999999999</v>
      </c>
      <c r="G29" s="7">
        <f t="shared" si="23"/>
        <v>559.0756827343439</v>
      </c>
      <c r="H29" s="7">
        <f t="shared" si="23"/>
        <v>19.693999999999999</v>
      </c>
      <c r="I29" s="7">
        <f t="shared" si="23"/>
        <v>34.207000000000001</v>
      </c>
      <c r="J29" s="7">
        <f t="shared" si="23"/>
        <v>550.50135937088896</v>
      </c>
      <c r="K29" s="7">
        <f t="shared" si="23"/>
        <v>18.831</v>
      </c>
      <c r="L29" s="90" t="s">
        <v>431</v>
      </c>
    </row>
    <row r="30" spans="2:12">
      <c r="B30" s="18"/>
      <c r="C30" s="48"/>
      <c r="D30" s="48"/>
      <c r="E30" s="48"/>
      <c r="F30" s="49"/>
      <c r="G30" s="48"/>
      <c r="H30" s="48"/>
      <c r="I30" s="48"/>
      <c r="J30" s="48"/>
      <c r="K30" s="48"/>
      <c r="L30" s="17"/>
    </row>
    <row r="31" spans="2:12">
      <c r="B31" s="18"/>
      <c r="C31" s="48"/>
      <c r="D31" s="48"/>
      <c r="E31" s="48"/>
      <c r="F31" s="49"/>
      <c r="G31" s="48"/>
      <c r="H31" s="48"/>
      <c r="I31" s="48"/>
      <c r="J31" s="48"/>
      <c r="K31" s="48"/>
      <c r="L31" s="17"/>
    </row>
    <row r="32" spans="2:12">
      <c r="B32" s="18"/>
      <c r="L32" s="17"/>
    </row>
    <row r="33" spans="2:12">
      <c r="B33" s="18"/>
      <c r="L33" s="17"/>
    </row>
    <row r="34" spans="2:12">
      <c r="B34" s="18"/>
      <c r="L34" s="17"/>
    </row>
    <row r="35" spans="2:12">
      <c r="B35" s="18"/>
      <c r="L35" s="17"/>
    </row>
    <row r="36" spans="2:12">
      <c r="B36" s="18"/>
      <c r="L36" s="17"/>
    </row>
    <row r="37" spans="2:12">
      <c r="B37" s="18"/>
      <c r="C37" s="48"/>
      <c r="D37" s="48"/>
      <c r="E37" s="48"/>
      <c r="F37" s="49"/>
      <c r="G37" s="48"/>
      <c r="H37" s="48"/>
      <c r="I37" s="48"/>
      <c r="J37" s="48"/>
      <c r="K37" s="48"/>
      <c r="L37" s="17"/>
    </row>
    <row r="38" spans="2:12">
      <c r="B38" s="18"/>
      <c r="C38" s="48"/>
      <c r="D38" s="48"/>
      <c r="E38" s="48"/>
      <c r="F38" s="49"/>
      <c r="G38" s="48"/>
      <c r="H38" s="48"/>
      <c r="I38" s="48"/>
      <c r="J38" s="48"/>
      <c r="K38" s="48"/>
      <c r="L38" s="17"/>
    </row>
    <row r="39" spans="2:12">
      <c r="B39" s="18"/>
      <c r="C39" s="48"/>
      <c r="D39" s="48"/>
      <c r="E39" s="48"/>
      <c r="F39" s="49"/>
      <c r="G39" s="48"/>
      <c r="H39" s="48"/>
      <c r="I39" s="48"/>
      <c r="J39" s="48"/>
      <c r="K39" s="48"/>
      <c r="L39" s="17"/>
    </row>
    <row r="40" spans="2:12">
      <c r="B40" s="18"/>
      <c r="C40" s="48"/>
      <c r="D40" s="48"/>
      <c r="E40" s="48"/>
      <c r="F40" s="49"/>
      <c r="G40" s="48"/>
      <c r="H40" s="48"/>
      <c r="I40" s="48"/>
      <c r="J40" s="48"/>
      <c r="K40" s="48"/>
      <c r="L40" s="17"/>
    </row>
    <row r="44" spans="2:12">
      <c r="B44" s="30" t="s">
        <v>494</v>
      </c>
      <c r="C44" s="30"/>
      <c r="D44" s="30"/>
      <c r="E44" s="30"/>
      <c r="F44" s="30"/>
      <c r="H44" s="30"/>
      <c r="I44" s="30"/>
      <c r="J44" s="30"/>
      <c r="K44" s="30"/>
      <c r="L44" s="31" t="s">
        <v>495</v>
      </c>
    </row>
    <row r="45" spans="2:12" ht="21" customHeight="1">
      <c r="B45" s="30" t="s">
        <v>41</v>
      </c>
      <c r="C45" s="30"/>
      <c r="D45" s="30"/>
      <c r="E45" s="30"/>
      <c r="F45" s="30"/>
      <c r="H45" s="31"/>
      <c r="I45" s="31"/>
      <c r="J45" s="34"/>
      <c r="K45" s="31"/>
      <c r="L45" s="31" t="s">
        <v>42</v>
      </c>
    </row>
    <row r="46" spans="2:12" ht="15.75" customHeight="1" thickBot="1">
      <c r="B46" s="32" t="s">
        <v>4</v>
      </c>
      <c r="C46" s="32"/>
      <c r="D46" s="32"/>
      <c r="E46" s="32"/>
      <c r="F46" s="32"/>
      <c r="I46" s="32"/>
      <c r="J46" s="32"/>
      <c r="K46" s="32"/>
      <c r="L46" s="32" t="s">
        <v>5</v>
      </c>
    </row>
    <row r="47" spans="2:12" ht="15.75" thickBot="1">
      <c r="B47" s="134" t="s">
        <v>43</v>
      </c>
      <c r="C47" s="131">
        <v>2016</v>
      </c>
      <c r="D47" s="132"/>
      <c r="E47" s="133"/>
      <c r="F47" s="131">
        <v>2017</v>
      </c>
      <c r="G47" s="132"/>
      <c r="H47" s="133"/>
      <c r="I47" s="131">
        <v>2018</v>
      </c>
      <c r="J47" s="132"/>
      <c r="K47" s="133"/>
      <c r="L47" s="126" t="s">
        <v>44</v>
      </c>
    </row>
    <row r="48" spans="2:12">
      <c r="B48" s="135"/>
      <c r="C48" s="68" t="s">
        <v>8</v>
      </c>
      <c r="D48" s="68" t="s">
        <v>9</v>
      </c>
      <c r="E48" s="68" t="s">
        <v>10</v>
      </c>
      <c r="F48" s="68" t="s">
        <v>8</v>
      </c>
      <c r="G48" s="68" t="s">
        <v>9</v>
      </c>
      <c r="H48" s="69" t="s">
        <v>10</v>
      </c>
      <c r="I48" s="68" t="s">
        <v>8</v>
      </c>
      <c r="J48" s="68" t="s">
        <v>9</v>
      </c>
      <c r="K48" s="69" t="s">
        <v>10</v>
      </c>
      <c r="L48" s="127"/>
    </row>
    <row r="49" spans="2:12" ht="15.75" thickBot="1">
      <c r="B49" s="136"/>
      <c r="C49" s="70" t="s">
        <v>11</v>
      </c>
      <c r="D49" s="70" t="s">
        <v>12</v>
      </c>
      <c r="E49" s="70" t="s">
        <v>13</v>
      </c>
      <c r="F49" s="70" t="s">
        <v>11</v>
      </c>
      <c r="G49" s="70" t="s">
        <v>12</v>
      </c>
      <c r="H49" s="71" t="s">
        <v>13</v>
      </c>
      <c r="I49" s="70" t="s">
        <v>11</v>
      </c>
      <c r="J49" s="70" t="s">
        <v>12</v>
      </c>
      <c r="K49" s="71" t="s">
        <v>13</v>
      </c>
      <c r="L49" s="128"/>
    </row>
    <row r="50" spans="2:12">
      <c r="B50" s="72" t="s">
        <v>45</v>
      </c>
      <c r="C50" s="4">
        <v>70.71266</v>
      </c>
      <c r="D50" s="2">
        <f>E50/C50*1000</f>
        <v>1030.1691380298805</v>
      </c>
      <c r="E50" s="4">
        <v>72.846000000000004</v>
      </c>
      <c r="F50" s="4">
        <v>61.011199999999995</v>
      </c>
      <c r="G50" s="4">
        <f>H50/F50*1000</f>
        <v>995.51721651106686</v>
      </c>
      <c r="H50" s="4">
        <v>60.737699999999997</v>
      </c>
      <c r="I50" s="4">
        <f>I83+I116+I148+I180+I212+I246</f>
        <v>91.629000000000019</v>
      </c>
      <c r="J50" s="4">
        <f>K50/I50*1000</f>
        <v>928.93079701841111</v>
      </c>
      <c r="K50" s="4">
        <f t="shared" ref="K50" si="24">K83+K116+K148+K180+K212+K246</f>
        <v>85.117000000000004</v>
      </c>
      <c r="L50" s="75" t="s">
        <v>46</v>
      </c>
    </row>
    <row r="51" spans="2:12">
      <c r="B51" s="73" t="s">
        <v>47</v>
      </c>
      <c r="C51" s="4">
        <v>1.073251594584947</v>
      </c>
      <c r="D51" s="2">
        <f>E51/C51*1000</f>
        <v>6211.3977506015026</v>
      </c>
      <c r="E51" s="4">
        <v>6.6663925404344155</v>
      </c>
      <c r="F51" s="4">
        <v>2.0193974536660337</v>
      </c>
      <c r="G51" s="4">
        <f>H51/F51*1000</f>
        <v>8826.6165523620421</v>
      </c>
      <c r="H51" s="4">
        <v>17.824446990326372</v>
      </c>
      <c r="I51" s="4">
        <f t="shared" ref="I51:K73" si="25">I84+I117+I149+I181+I213+I247</f>
        <v>0.39100000000000001</v>
      </c>
      <c r="J51" s="4">
        <f t="shared" ref="J51:J73" si="26">K51/I51*1000</f>
        <v>20895.140664961637</v>
      </c>
      <c r="K51" s="4">
        <f t="shared" si="25"/>
        <v>8.17</v>
      </c>
      <c r="L51" s="76" t="s">
        <v>464</v>
      </c>
    </row>
    <row r="52" spans="2:12">
      <c r="B52" s="73" t="s">
        <v>48</v>
      </c>
      <c r="C52" s="4">
        <v>0</v>
      </c>
      <c r="D52" s="2">
        <v>0</v>
      </c>
      <c r="E52" s="4">
        <v>0</v>
      </c>
      <c r="F52" s="4">
        <v>0</v>
      </c>
      <c r="G52" s="4">
        <v>0</v>
      </c>
      <c r="H52" s="4">
        <v>0</v>
      </c>
      <c r="I52" s="4">
        <f t="shared" si="25"/>
        <v>0</v>
      </c>
      <c r="J52" s="4">
        <v>0</v>
      </c>
      <c r="K52" s="4">
        <f t="shared" si="25"/>
        <v>0</v>
      </c>
      <c r="L52" s="76" t="s">
        <v>49</v>
      </c>
    </row>
    <row r="53" spans="2:12">
      <c r="B53" s="73" t="s">
        <v>50</v>
      </c>
      <c r="C53" s="4">
        <v>1148.2159999999999</v>
      </c>
      <c r="D53" s="2">
        <f t="shared" ref="D53:D73" si="27">E53/C53*1000</f>
        <v>1185.1437360217938</v>
      </c>
      <c r="E53" s="4">
        <v>1360.8009999999999</v>
      </c>
      <c r="F53" s="4">
        <v>1253.3789999999999</v>
      </c>
      <c r="G53" s="4">
        <f t="shared" ref="G53:G73" si="28">H53/F53*1000</f>
        <v>1338.7415139395187</v>
      </c>
      <c r="H53" s="4">
        <v>1677.9504999999999</v>
      </c>
      <c r="I53" s="4">
        <f t="shared" si="25"/>
        <v>1165.501</v>
      </c>
      <c r="J53" s="4">
        <f t="shared" si="26"/>
        <v>1221.8908435085</v>
      </c>
      <c r="K53" s="4">
        <f t="shared" si="25"/>
        <v>1424.1150000000002</v>
      </c>
      <c r="L53" s="76" t="s">
        <v>51</v>
      </c>
    </row>
    <row r="54" spans="2:12">
      <c r="B54" s="73" t="s">
        <v>52</v>
      </c>
      <c r="C54" s="4">
        <v>3379.5731100000003</v>
      </c>
      <c r="D54" s="2">
        <f t="shared" si="27"/>
        <v>1019.4057885020868</v>
      </c>
      <c r="E54" s="4">
        <v>3445.156391</v>
      </c>
      <c r="F54" s="4">
        <v>3513.4442900000004</v>
      </c>
      <c r="G54" s="4">
        <f t="shared" si="28"/>
        <v>989.93230884557431</v>
      </c>
      <c r="H54" s="4">
        <v>3478.0720179999998</v>
      </c>
      <c r="I54" s="4">
        <f t="shared" si="25"/>
        <v>3111.4279999999994</v>
      </c>
      <c r="J54" s="4">
        <f t="shared" si="26"/>
        <v>1949.5667262748814</v>
      </c>
      <c r="K54" s="4">
        <f t="shared" si="25"/>
        <v>6065.9365000000007</v>
      </c>
      <c r="L54" s="76" t="s">
        <v>53</v>
      </c>
    </row>
    <row r="55" spans="2:12">
      <c r="B55" s="73" t="s">
        <v>54</v>
      </c>
      <c r="C55" s="4">
        <v>29.576999999999998</v>
      </c>
      <c r="D55" s="2">
        <f t="shared" si="27"/>
        <v>1514.653277884843</v>
      </c>
      <c r="E55" s="4">
        <v>44.798899999999996</v>
      </c>
      <c r="F55" s="4">
        <v>29.741999999999997</v>
      </c>
      <c r="G55" s="4">
        <f t="shared" si="28"/>
        <v>1512.6054064958646</v>
      </c>
      <c r="H55" s="4">
        <v>44.987909999999999</v>
      </c>
      <c r="I55" s="4">
        <f t="shared" si="25"/>
        <v>30.227</v>
      </c>
      <c r="J55" s="4">
        <f t="shared" si="26"/>
        <v>1362.9867337148908</v>
      </c>
      <c r="K55" s="4">
        <f t="shared" si="25"/>
        <v>41.198999999999998</v>
      </c>
      <c r="L55" s="76" t="s">
        <v>55</v>
      </c>
    </row>
    <row r="56" spans="2:12">
      <c r="B56" s="73" t="s">
        <v>56</v>
      </c>
      <c r="C56" s="4">
        <v>1.4E-2</v>
      </c>
      <c r="D56" s="2">
        <f t="shared" si="27"/>
        <v>2000</v>
      </c>
      <c r="E56" s="4">
        <v>2.8000000000000001E-2</v>
      </c>
      <c r="F56" s="4">
        <v>7.0000000000000001E-3</v>
      </c>
      <c r="G56" s="4">
        <f t="shared" si="28"/>
        <v>1857.1428571428569</v>
      </c>
      <c r="H56" s="4">
        <v>1.2999999999999999E-2</v>
      </c>
      <c r="I56" s="4">
        <f t="shared" si="25"/>
        <v>0.01</v>
      </c>
      <c r="J56" s="4">
        <f t="shared" si="26"/>
        <v>2100</v>
      </c>
      <c r="K56" s="4">
        <f t="shared" si="25"/>
        <v>2.1000000000000001E-2</v>
      </c>
      <c r="L56" s="76" t="s">
        <v>57</v>
      </c>
    </row>
    <row r="57" spans="2:12">
      <c r="B57" s="73" t="s">
        <v>58</v>
      </c>
      <c r="C57" s="4">
        <v>200.166</v>
      </c>
      <c r="D57" s="2">
        <f t="shared" si="27"/>
        <v>5233.2913681644241</v>
      </c>
      <c r="E57" s="4">
        <v>1047.527</v>
      </c>
      <c r="F57" s="4">
        <v>255.15899999999999</v>
      </c>
      <c r="G57" s="4">
        <f t="shared" si="28"/>
        <v>5600.5157568418108</v>
      </c>
      <c r="H57" s="4">
        <v>1429.0219999999997</v>
      </c>
      <c r="I57" s="4">
        <f t="shared" si="25"/>
        <v>247.62600000000003</v>
      </c>
      <c r="J57" s="4">
        <f t="shared" si="26"/>
        <v>4844.9556993207498</v>
      </c>
      <c r="K57" s="4">
        <f t="shared" si="25"/>
        <v>1199.7370000000001</v>
      </c>
      <c r="L57" s="76" t="s">
        <v>59</v>
      </c>
    </row>
    <row r="58" spans="2:12">
      <c r="B58" s="73" t="s">
        <v>60</v>
      </c>
      <c r="C58" s="4">
        <v>15516.899999999998</v>
      </c>
      <c r="D58" s="2">
        <f t="shared" si="27"/>
        <v>549.01430053683407</v>
      </c>
      <c r="E58" s="4">
        <v>8519</v>
      </c>
      <c r="F58" s="4">
        <v>15873.08</v>
      </c>
      <c r="G58" s="4">
        <f t="shared" si="28"/>
        <v>552.19276914121258</v>
      </c>
      <c r="H58" s="4">
        <v>8765</v>
      </c>
      <c r="I58" s="4">
        <f t="shared" si="25"/>
        <v>12132.37</v>
      </c>
      <c r="J58" s="4">
        <f t="shared" si="26"/>
        <v>518.58787689462144</v>
      </c>
      <c r="K58" s="4">
        <f t="shared" si="25"/>
        <v>6291.7</v>
      </c>
      <c r="L58" s="76" t="s">
        <v>61</v>
      </c>
    </row>
    <row r="59" spans="2:12">
      <c r="B59" s="73" t="s">
        <v>62</v>
      </c>
      <c r="C59" s="4">
        <v>2441.1940000000004</v>
      </c>
      <c r="D59" s="2">
        <f t="shared" si="27"/>
        <v>1131.1153476536476</v>
      </c>
      <c r="E59" s="4">
        <v>2761.2719999999995</v>
      </c>
      <c r="F59" s="4">
        <v>2402.3759999999997</v>
      </c>
      <c r="G59" s="4">
        <f t="shared" si="28"/>
        <v>1262.0002031322326</v>
      </c>
      <c r="H59" s="4">
        <v>3031.799</v>
      </c>
      <c r="I59" s="4">
        <f t="shared" si="25"/>
        <v>2313.6449999999995</v>
      </c>
      <c r="J59" s="4">
        <f t="shared" si="26"/>
        <v>750.67393658059041</v>
      </c>
      <c r="K59" s="4">
        <f t="shared" si="25"/>
        <v>1736.7929999999999</v>
      </c>
      <c r="L59" s="76" t="s">
        <v>465</v>
      </c>
    </row>
    <row r="60" spans="2:12">
      <c r="B60" s="73" t="s">
        <v>63</v>
      </c>
      <c r="C60" s="4">
        <v>280.637</v>
      </c>
      <c r="D60" s="2">
        <f t="shared" si="27"/>
        <v>507.26026860321338</v>
      </c>
      <c r="E60" s="4">
        <v>142.35599999999999</v>
      </c>
      <c r="F60" s="4">
        <v>343.661</v>
      </c>
      <c r="G60" s="4">
        <f t="shared" si="28"/>
        <v>546.98380089681393</v>
      </c>
      <c r="H60" s="4">
        <v>187.977</v>
      </c>
      <c r="I60" s="4">
        <f t="shared" si="25"/>
        <v>330.55</v>
      </c>
      <c r="J60" s="4">
        <f t="shared" si="26"/>
        <v>709.05763122069277</v>
      </c>
      <c r="K60" s="4">
        <f t="shared" si="25"/>
        <v>234.37899999999999</v>
      </c>
      <c r="L60" s="76" t="s">
        <v>64</v>
      </c>
    </row>
    <row r="61" spans="2:12">
      <c r="B61" s="73" t="s">
        <v>65</v>
      </c>
      <c r="C61" s="4">
        <v>1311.511563276998</v>
      </c>
      <c r="D61" s="2">
        <f t="shared" si="27"/>
        <v>3061.0305790739721</v>
      </c>
      <c r="E61" s="4">
        <v>4014.5769999999998</v>
      </c>
      <c r="F61" s="4">
        <v>1376.6599999999999</v>
      </c>
      <c r="G61" s="4">
        <f t="shared" si="28"/>
        <v>2761.0688187351998</v>
      </c>
      <c r="H61" s="4">
        <v>3801.0529999999999</v>
      </c>
      <c r="I61" s="4">
        <f t="shared" si="25"/>
        <v>1047.9109999999998</v>
      </c>
      <c r="J61" s="4">
        <f t="shared" si="26"/>
        <v>2654.8710720662352</v>
      </c>
      <c r="K61" s="4">
        <f t="shared" si="25"/>
        <v>2782.0686000000001</v>
      </c>
      <c r="L61" s="76" t="s">
        <v>66</v>
      </c>
    </row>
    <row r="62" spans="2:12">
      <c r="B62" s="73" t="s">
        <v>67</v>
      </c>
      <c r="C62" s="4">
        <v>4.2583799999999998</v>
      </c>
      <c r="D62" s="2">
        <f t="shared" si="27"/>
        <v>4429.6187752149881</v>
      </c>
      <c r="E62" s="4">
        <v>18.863</v>
      </c>
      <c r="F62" s="4">
        <v>4.26206</v>
      </c>
      <c r="G62" s="4">
        <f t="shared" si="28"/>
        <v>4444.5643655884714</v>
      </c>
      <c r="H62" s="4">
        <v>18.943000000000001</v>
      </c>
      <c r="I62" s="4">
        <f t="shared" si="25"/>
        <v>3.5329999999999999</v>
      </c>
      <c r="J62" s="4">
        <f t="shared" si="26"/>
        <v>4730.2575714690065</v>
      </c>
      <c r="K62" s="4">
        <f t="shared" si="25"/>
        <v>16.712</v>
      </c>
      <c r="L62" s="76" t="s">
        <v>68</v>
      </c>
    </row>
    <row r="63" spans="2:12">
      <c r="B63" s="73" t="s">
        <v>69</v>
      </c>
      <c r="C63" s="4">
        <v>23.494100000000003</v>
      </c>
      <c r="D63" s="2">
        <f t="shared" si="27"/>
        <v>2452.2497137579217</v>
      </c>
      <c r="E63" s="4">
        <v>57.613399999999999</v>
      </c>
      <c r="F63" s="4">
        <v>28.353000000000002</v>
      </c>
      <c r="G63" s="4">
        <f t="shared" si="28"/>
        <v>2537.2292173667688</v>
      </c>
      <c r="H63" s="4">
        <v>71.938060000000007</v>
      </c>
      <c r="I63" s="4">
        <f t="shared" si="25"/>
        <v>38.817</v>
      </c>
      <c r="J63" s="4">
        <f t="shared" si="26"/>
        <v>2273.2565628461757</v>
      </c>
      <c r="K63" s="4">
        <f t="shared" si="25"/>
        <v>88.241</v>
      </c>
      <c r="L63" s="76" t="s">
        <v>70</v>
      </c>
    </row>
    <row r="64" spans="2:12">
      <c r="B64" s="73" t="s">
        <v>71</v>
      </c>
      <c r="C64" s="4">
        <v>0.29400000000000004</v>
      </c>
      <c r="D64" s="2">
        <f t="shared" si="27"/>
        <v>4683.6734693877543</v>
      </c>
      <c r="E64" s="4">
        <v>1.377</v>
      </c>
      <c r="F64" s="4">
        <v>0.38</v>
      </c>
      <c r="G64" s="4">
        <f t="shared" si="28"/>
        <v>6673.684210526314</v>
      </c>
      <c r="H64" s="4">
        <v>2.5359999999999996</v>
      </c>
      <c r="I64" s="4">
        <f t="shared" si="25"/>
        <v>0.28369999999999995</v>
      </c>
      <c r="J64" s="4">
        <f t="shared" si="26"/>
        <v>8138.1741275995782</v>
      </c>
      <c r="K64" s="4">
        <f t="shared" si="25"/>
        <v>2.3088000000000002</v>
      </c>
      <c r="L64" s="76" t="s">
        <v>72</v>
      </c>
    </row>
    <row r="65" spans="2:13">
      <c r="B65" s="73" t="s">
        <v>73</v>
      </c>
      <c r="C65" s="4">
        <v>1.0026999999999999</v>
      </c>
      <c r="D65" s="2">
        <f t="shared" si="27"/>
        <v>4848.608756357834</v>
      </c>
      <c r="E65" s="4">
        <v>4.8616999999999999</v>
      </c>
      <c r="F65" s="4">
        <v>1.2224999999999999</v>
      </c>
      <c r="G65" s="4">
        <f t="shared" si="28"/>
        <v>6082.6175869120643</v>
      </c>
      <c r="H65" s="4">
        <v>7.4359999999999991</v>
      </c>
      <c r="I65" s="4">
        <f t="shared" si="25"/>
        <v>1.0699999999999998</v>
      </c>
      <c r="J65" s="4">
        <f t="shared" si="26"/>
        <v>10482.242990654207</v>
      </c>
      <c r="K65" s="4">
        <f t="shared" si="25"/>
        <v>11.215999999999999</v>
      </c>
      <c r="L65" s="76" t="s">
        <v>74</v>
      </c>
    </row>
    <row r="66" spans="2:13">
      <c r="B66" s="73" t="s">
        <v>75</v>
      </c>
      <c r="C66" s="4">
        <v>63.022199999999991</v>
      </c>
      <c r="D66" s="2">
        <f t="shared" si="27"/>
        <v>3825.2350124241939</v>
      </c>
      <c r="E66" s="4">
        <v>241.074726</v>
      </c>
      <c r="F66" s="4">
        <v>56.351999999999997</v>
      </c>
      <c r="G66" s="4">
        <f t="shared" si="28"/>
        <v>4360.0936967632024</v>
      </c>
      <c r="H66" s="4">
        <v>245.7</v>
      </c>
      <c r="I66" s="4">
        <f t="shared" si="25"/>
        <v>55.253999999999998</v>
      </c>
      <c r="J66" s="4">
        <f t="shared" si="26"/>
        <v>2970.4998733123393</v>
      </c>
      <c r="K66" s="4">
        <f t="shared" si="25"/>
        <v>164.13199999999998</v>
      </c>
      <c r="L66" s="76" t="s">
        <v>76</v>
      </c>
    </row>
    <row r="67" spans="2:13">
      <c r="B67" s="73" t="s">
        <v>77</v>
      </c>
      <c r="C67" s="4">
        <v>321.23200000000003</v>
      </c>
      <c r="D67" s="2">
        <f t="shared" si="27"/>
        <v>714.97546944264582</v>
      </c>
      <c r="E67" s="4">
        <v>229.673</v>
      </c>
      <c r="F67" s="4">
        <v>233.37700000000001</v>
      </c>
      <c r="G67" s="4">
        <f t="shared" si="28"/>
        <v>766.66509553212188</v>
      </c>
      <c r="H67" s="4">
        <v>178.92200000000003</v>
      </c>
      <c r="I67" s="4">
        <f t="shared" si="25"/>
        <v>323.38099999999997</v>
      </c>
      <c r="J67" s="4">
        <f t="shared" si="26"/>
        <v>678.91434561708957</v>
      </c>
      <c r="K67" s="4">
        <f t="shared" si="25"/>
        <v>219.548</v>
      </c>
      <c r="L67" s="76" t="s">
        <v>78</v>
      </c>
    </row>
    <row r="68" spans="2:13">
      <c r="B68" s="73" t="s">
        <v>79</v>
      </c>
      <c r="C68" s="4">
        <v>3268.3440000000005</v>
      </c>
      <c r="D68" s="2">
        <f t="shared" si="27"/>
        <v>7157.7098371530037</v>
      </c>
      <c r="E68" s="4">
        <v>23393.858</v>
      </c>
      <c r="F68" s="4">
        <v>2992.0480000000002</v>
      </c>
      <c r="G68" s="4">
        <f t="shared" si="28"/>
        <v>7178.7304214370888</v>
      </c>
      <c r="H68" s="4">
        <v>21479.106</v>
      </c>
      <c r="I68" s="4">
        <f t="shared" si="25"/>
        <v>3609.7649999999999</v>
      </c>
      <c r="J68" s="4">
        <f t="shared" si="26"/>
        <v>6302.2121938685759</v>
      </c>
      <c r="K68" s="4">
        <f t="shared" si="25"/>
        <v>22749.505000000001</v>
      </c>
      <c r="L68" s="76" t="s">
        <v>80</v>
      </c>
    </row>
    <row r="69" spans="2:13">
      <c r="B69" s="73" t="s">
        <v>81</v>
      </c>
      <c r="C69" s="4">
        <v>3802.4029999999993</v>
      </c>
      <c r="D69" s="2">
        <f t="shared" si="27"/>
        <v>936.13249305767954</v>
      </c>
      <c r="E69" s="4">
        <v>3559.5529999999994</v>
      </c>
      <c r="F69" s="4">
        <v>5505.1009999999997</v>
      </c>
      <c r="G69" s="4">
        <f t="shared" si="28"/>
        <v>1777.8347754201059</v>
      </c>
      <c r="H69" s="4">
        <v>9787.16</v>
      </c>
      <c r="I69" s="4">
        <f t="shared" si="25"/>
        <v>4588.4590000000007</v>
      </c>
      <c r="J69" s="4">
        <f t="shared" si="26"/>
        <v>2263.807522307598</v>
      </c>
      <c r="K69" s="4">
        <f t="shared" si="25"/>
        <v>10387.388000000001</v>
      </c>
      <c r="L69" s="76" t="s">
        <v>82</v>
      </c>
    </row>
    <row r="70" spans="2:13">
      <c r="B70" s="73" t="s">
        <v>83</v>
      </c>
      <c r="C70" s="4">
        <v>277.87869999999998</v>
      </c>
      <c r="D70" s="2">
        <f t="shared" si="27"/>
        <v>1262.6048703984868</v>
      </c>
      <c r="E70" s="4">
        <v>350.851</v>
      </c>
      <c r="F70" s="4">
        <v>267.08299999999997</v>
      </c>
      <c r="G70" s="4">
        <f t="shared" si="28"/>
        <v>1337.7863810126441</v>
      </c>
      <c r="H70" s="4">
        <v>357.3</v>
      </c>
      <c r="I70" s="4">
        <f t="shared" si="25"/>
        <v>285.15800000000002</v>
      </c>
      <c r="J70" s="4">
        <f t="shared" si="26"/>
        <v>1525.8277867007062</v>
      </c>
      <c r="K70" s="4">
        <f t="shared" si="25"/>
        <v>435.10199999999998</v>
      </c>
      <c r="L70" s="76" t="s">
        <v>84</v>
      </c>
    </row>
    <row r="71" spans="2:13" ht="15.75" thickBot="1">
      <c r="B71" s="74" t="s">
        <v>85</v>
      </c>
      <c r="C71" s="4">
        <v>519.44200000000001</v>
      </c>
      <c r="D71" s="2">
        <f t="shared" si="27"/>
        <v>687.66869063341051</v>
      </c>
      <c r="E71" s="4">
        <v>357.20400000000001</v>
      </c>
      <c r="F71" s="4">
        <v>620.66999999999996</v>
      </c>
      <c r="G71" s="4">
        <f t="shared" si="28"/>
        <v>724.76356195723974</v>
      </c>
      <c r="H71" s="4">
        <v>449.839</v>
      </c>
      <c r="I71" s="4">
        <f t="shared" si="25"/>
        <v>504.73700000000002</v>
      </c>
      <c r="J71" s="4">
        <f t="shared" si="26"/>
        <v>682.82689796864508</v>
      </c>
      <c r="K71" s="4">
        <f t="shared" si="25"/>
        <v>344.64800000000002</v>
      </c>
      <c r="L71" s="77" t="s">
        <v>86</v>
      </c>
    </row>
    <row r="72" spans="2:13" ht="15.75" thickBot="1">
      <c r="B72" s="92" t="s">
        <v>386</v>
      </c>
      <c r="C72" s="78">
        <f>SUM(C50:C71)</f>
        <v>32660.945664871582</v>
      </c>
      <c r="D72" s="78">
        <f t="shared" si="27"/>
        <v>1519.5505365577899</v>
      </c>
      <c r="E72" s="78">
        <f>SUM(E50:E71)</f>
        <v>49629.957509540436</v>
      </c>
      <c r="F72" s="78">
        <f>SUM(F50:F71)</f>
        <v>34819.387447453664</v>
      </c>
      <c r="G72" s="78">
        <f t="shared" si="28"/>
        <v>1582.259788979122</v>
      </c>
      <c r="H72" s="78">
        <f>SUM(H50:H71)</f>
        <v>55093.316634990326</v>
      </c>
      <c r="I72" s="78">
        <f t="shared" si="25"/>
        <v>29881.745700000003</v>
      </c>
      <c r="J72" s="78">
        <f t="shared" si="26"/>
        <v>1816.0783290515719</v>
      </c>
      <c r="K72" s="78">
        <f t="shared" si="25"/>
        <v>54267.590799999998</v>
      </c>
      <c r="L72" s="92" t="s">
        <v>388</v>
      </c>
    </row>
    <row r="73" spans="2:13" ht="15.75" thickBot="1">
      <c r="B73" s="92" t="s">
        <v>387</v>
      </c>
      <c r="C73" s="78">
        <v>733340.82499999995</v>
      </c>
      <c r="D73" s="78">
        <f t="shared" si="27"/>
        <v>3967.052038866103</v>
      </c>
      <c r="E73" s="78">
        <v>2909201.2149999999</v>
      </c>
      <c r="F73" s="78">
        <v>731541.28300000005</v>
      </c>
      <c r="G73" s="78">
        <f t="shared" si="28"/>
        <v>4073.8299631956652</v>
      </c>
      <c r="H73" s="78">
        <v>2980174.798</v>
      </c>
      <c r="I73" s="78">
        <f t="shared" si="25"/>
        <v>718397.74800000002</v>
      </c>
      <c r="J73" s="78">
        <f t="shared" si="26"/>
        <v>4027.884996933481</v>
      </c>
      <c r="K73" s="78">
        <f t="shared" si="25"/>
        <v>2893623.5109999999</v>
      </c>
      <c r="L73" s="92" t="s">
        <v>385</v>
      </c>
    </row>
    <row r="77" spans="2:13">
      <c r="B77" s="30" t="s">
        <v>496</v>
      </c>
      <c r="C77" s="30"/>
      <c r="D77" s="30"/>
      <c r="E77" s="30"/>
      <c r="F77" s="30"/>
      <c r="H77" s="30"/>
      <c r="I77" s="30"/>
      <c r="J77" s="30"/>
      <c r="K77" s="30"/>
      <c r="L77" s="53" t="s">
        <v>497</v>
      </c>
    </row>
    <row r="78" spans="2:13">
      <c r="B78" s="30" t="s">
        <v>89</v>
      </c>
      <c r="C78" s="30"/>
      <c r="D78" s="30"/>
      <c r="E78" s="30"/>
      <c r="F78" s="30"/>
      <c r="H78" s="31"/>
      <c r="I78" s="31"/>
      <c r="J78" s="31"/>
      <c r="K78" s="31"/>
      <c r="L78" s="53" t="s">
        <v>90</v>
      </c>
      <c r="M78" s="53" t="s">
        <v>469</v>
      </c>
    </row>
    <row r="79" spans="2:13" ht="15.75" customHeight="1" thickBot="1">
      <c r="B79" s="32" t="s">
        <v>4</v>
      </c>
      <c r="C79" s="32"/>
      <c r="D79" s="32"/>
      <c r="E79" s="32"/>
      <c r="F79" s="32"/>
      <c r="H79" s="33"/>
      <c r="I79" s="33"/>
      <c r="J79" s="33"/>
      <c r="K79" s="33"/>
      <c r="L79" s="53" t="s">
        <v>5</v>
      </c>
    </row>
    <row r="80" spans="2:13" ht="15.75" thickBot="1">
      <c r="B80" s="134" t="s">
        <v>43</v>
      </c>
      <c r="C80" s="131">
        <v>2016</v>
      </c>
      <c r="D80" s="132"/>
      <c r="E80" s="133"/>
      <c r="F80" s="131">
        <v>2017</v>
      </c>
      <c r="G80" s="132"/>
      <c r="H80" s="133"/>
      <c r="I80" s="131">
        <v>2018</v>
      </c>
      <c r="J80" s="132"/>
      <c r="K80" s="133"/>
      <c r="L80" s="126" t="s">
        <v>44</v>
      </c>
    </row>
    <row r="81" spans="1:31">
      <c r="B81" s="135"/>
      <c r="C81" s="68" t="s">
        <v>8</v>
      </c>
      <c r="D81" s="68" t="s">
        <v>9</v>
      </c>
      <c r="E81" s="68" t="s">
        <v>10</v>
      </c>
      <c r="F81" s="68" t="s">
        <v>8</v>
      </c>
      <c r="G81" s="68" t="s">
        <v>9</v>
      </c>
      <c r="H81" s="69" t="s">
        <v>10</v>
      </c>
      <c r="I81" s="68" t="s">
        <v>8</v>
      </c>
      <c r="J81" s="68" t="s">
        <v>9</v>
      </c>
      <c r="K81" s="69" t="s">
        <v>10</v>
      </c>
      <c r="L81" s="127"/>
    </row>
    <row r="82" spans="1:31" ht="15.75" thickBot="1">
      <c r="B82" s="136"/>
      <c r="C82" s="70" t="s">
        <v>11</v>
      </c>
      <c r="D82" s="70" t="s">
        <v>12</v>
      </c>
      <c r="E82" s="70" t="s">
        <v>13</v>
      </c>
      <c r="F82" s="70" t="s">
        <v>11</v>
      </c>
      <c r="G82" s="70" t="s">
        <v>12</v>
      </c>
      <c r="H82" s="71" t="s">
        <v>13</v>
      </c>
      <c r="I82" s="70" t="s">
        <v>11</v>
      </c>
      <c r="J82" s="70" t="s">
        <v>12</v>
      </c>
      <c r="K82" s="71" t="s">
        <v>13</v>
      </c>
      <c r="L82" s="128"/>
    </row>
    <row r="83" spans="1:31">
      <c r="B83" s="72" t="s">
        <v>45</v>
      </c>
      <c r="C83" s="4">
        <v>25.581160000000001</v>
      </c>
      <c r="D83" s="4">
        <f>E83/C83*1000</f>
        <v>1271.7171543432746</v>
      </c>
      <c r="E83" s="13">
        <v>32.532000000000004</v>
      </c>
      <c r="F83" s="15">
        <v>23.001999999999999</v>
      </c>
      <c r="G83" s="15">
        <f>H83/F83*1000</f>
        <v>869.48960959916531</v>
      </c>
      <c r="H83" s="15">
        <v>20</v>
      </c>
      <c r="I83" s="15">
        <v>13.79</v>
      </c>
      <c r="J83" s="15">
        <f>(K83/I83)*1000</f>
        <v>1188.5424220449604</v>
      </c>
      <c r="K83" s="15">
        <v>16.39</v>
      </c>
      <c r="L83" s="75" t="s">
        <v>46</v>
      </c>
    </row>
    <row r="84" spans="1:31">
      <c r="B84" s="73" t="s">
        <v>47</v>
      </c>
      <c r="C84" s="15">
        <v>2.1999999999999999E-2</v>
      </c>
      <c r="D84" s="15">
        <f>E84/C84*1000</f>
        <v>3727.2727272727275</v>
      </c>
      <c r="E84" s="15">
        <v>8.2000000000000003E-2</v>
      </c>
      <c r="F84" s="15">
        <v>2.5000000000000001E-2</v>
      </c>
      <c r="G84" s="15">
        <f>H84/F84*1000</f>
        <v>3320</v>
      </c>
      <c r="H84" s="15">
        <v>8.3000000000000004E-2</v>
      </c>
      <c r="I84" s="15">
        <v>0</v>
      </c>
      <c r="J84" s="15"/>
      <c r="K84" s="15">
        <v>0</v>
      </c>
      <c r="L84" s="76" t="s">
        <v>464</v>
      </c>
    </row>
    <row r="85" spans="1:31">
      <c r="B85" s="73" t="s">
        <v>48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/>
      <c r="K85" s="15">
        <v>0</v>
      </c>
      <c r="L85" s="76" t="s">
        <v>49</v>
      </c>
    </row>
    <row r="86" spans="1:31">
      <c r="B86" s="73" t="s">
        <v>50</v>
      </c>
      <c r="C86" s="15">
        <v>610.37</v>
      </c>
      <c r="D86" s="15">
        <f>E86/C86*1000</f>
        <v>1518.0832937398627</v>
      </c>
      <c r="E86" s="15">
        <v>926.59249999999997</v>
      </c>
      <c r="F86" s="15">
        <v>674.82</v>
      </c>
      <c r="G86" s="15">
        <f>H86/F86*1000</f>
        <v>1636.4190450786875</v>
      </c>
      <c r="H86" s="15">
        <v>1104.2882999999999</v>
      </c>
      <c r="I86" s="104">
        <v>618.66</v>
      </c>
      <c r="J86" s="104">
        <f t="shared" ref="J86:J104" si="29">(K86/I86)*1000</f>
        <v>1737.5941551094302</v>
      </c>
      <c r="K86" s="104">
        <v>1074.98</v>
      </c>
      <c r="L86" s="76" t="s">
        <v>51</v>
      </c>
    </row>
    <row r="87" spans="1:31" s="96" customFormat="1">
      <c r="A87" s="105"/>
      <c r="B87" s="73" t="s">
        <v>52</v>
      </c>
      <c r="C87" s="104">
        <v>2062.17931</v>
      </c>
      <c r="D87" s="104">
        <f>E87/C87*1000</f>
        <v>1183.2610569640522</v>
      </c>
      <c r="E87" s="104">
        <v>2440.09647</v>
      </c>
      <c r="F87" s="104">
        <v>2118.3897900000002</v>
      </c>
      <c r="G87" s="104">
        <f>H87/F87*1000</f>
        <v>1150.167448645039</v>
      </c>
      <c r="H87" s="104">
        <v>2436.5029800000002</v>
      </c>
      <c r="I87" s="104">
        <v>1948.41</v>
      </c>
      <c r="J87" s="15">
        <f t="shared" si="29"/>
        <v>2043.3168583614329</v>
      </c>
      <c r="K87" s="104">
        <v>3981.2190000000001</v>
      </c>
      <c r="L87" s="106" t="s">
        <v>53</v>
      </c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>
      <c r="B88" s="73" t="s">
        <v>54</v>
      </c>
      <c r="C88" s="15">
        <v>0</v>
      </c>
      <c r="D88" s="15">
        <v>0</v>
      </c>
      <c r="E88" s="15">
        <v>0</v>
      </c>
      <c r="F88" s="104">
        <v>0</v>
      </c>
      <c r="G88" s="15">
        <v>0</v>
      </c>
      <c r="H88" s="15">
        <v>0</v>
      </c>
      <c r="I88" s="15">
        <v>0</v>
      </c>
      <c r="J88" s="15"/>
      <c r="K88" s="15">
        <v>0</v>
      </c>
      <c r="L88" s="76" t="s">
        <v>55</v>
      </c>
    </row>
    <row r="89" spans="1:31">
      <c r="B89" s="73" t="s">
        <v>56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/>
      <c r="K89" s="15">
        <v>0</v>
      </c>
      <c r="L89" s="76" t="s">
        <v>57</v>
      </c>
    </row>
    <row r="90" spans="1:31">
      <c r="B90" s="73" t="s">
        <v>58</v>
      </c>
      <c r="C90" s="15">
        <v>122.199</v>
      </c>
      <c r="D90" s="15">
        <f t="shared" ref="D90:D106" si="30">E90/C90*1000</f>
        <v>6266.9498113732525</v>
      </c>
      <c r="E90" s="15">
        <v>765.81500000000005</v>
      </c>
      <c r="F90" s="15">
        <v>96.516999999999996</v>
      </c>
      <c r="G90" s="15">
        <f t="shared" ref="G90:G106" si="31">H90/F90*1000</f>
        <v>6433.3019053638227</v>
      </c>
      <c r="H90" s="15">
        <v>620.923</v>
      </c>
      <c r="I90" s="15">
        <v>94.786000000000001</v>
      </c>
      <c r="J90" s="15">
        <f t="shared" si="29"/>
        <v>5463.9925727428099</v>
      </c>
      <c r="K90" s="15">
        <v>517.91</v>
      </c>
      <c r="L90" s="76" t="s">
        <v>59</v>
      </c>
    </row>
    <row r="91" spans="1:31">
      <c r="B91" s="73" t="s">
        <v>60</v>
      </c>
      <c r="C91" s="15">
        <v>268</v>
      </c>
      <c r="D91" s="15">
        <f t="shared" si="30"/>
        <v>2481.3432835820895</v>
      </c>
      <c r="E91" s="15">
        <v>665</v>
      </c>
      <c r="F91" s="15">
        <v>267.12</v>
      </c>
      <c r="G91" s="15">
        <f t="shared" si="31"/>
        <v>2938.7541179994009</v>
      </c>
      <c r="H91" s="15">
        <v>785</v>
      </c>
      <c r="I91" s="15">
        <v>286.97000000000003</v>
      </c>
      <c r="J91" s="15">
        <f t="shared" si="29"/>
        <v>2446.2487368017564</v>
      </c>
      <c r="K91" s="15">
        <v>702</v>
      </c>
      <c r="L91" s="76" t="s">
        <v>61</v>
      </c>
    </row>
    <row r="92" spans="1:31">
      <c r="B92" s="73" t="s">
        <v>62</v>
      </c>
      <c r="C92" s="15">
        <v>1178.5060000000001</v>
      </c>
      <c r="D92" s="15">
        <f t="shared" si="30"/>
        <v>1464.7757414896487</v>
      </c>
      <c r="E92" s="15">
        <v>1726.2470000000001</v>
      </c>
      <c r="F92" s="15">
        <v>1169.9110000000001</v>
      </c>
      <c r="G92" s="15">
        <f t="shared" si="31"/>
        <v>1581.9493961506473</v>
      </c>
      <c r="H92" s="15">
        <v>1850.74</v>
      </c>
      <c r="I92" s="15">
        <v>1096.818</v>
      </c>
      <c r="J92" s="15">
        <f t="shared" si="29"/>
        <v>1115.0327583974736</v>
      </c>
      <c r="K92" s="15">
        <v>1222.9880000000001</v>
      </c>
      <c r="L92" s="76" t="s">
        <v>465</v>
      </c>
      <c r="N92" s="105"/>
    </row>
    <row r="93" spans="1:31">
      <c r="B93" s="73" t="s">
        <v>63</v>
      </c>
      <c r="C93" s="15">
        <v>2.56</v>
      </c>
      <c r="D93" s="15">
        <f t="shared" si="30"/>
        <v>398.04687499999994</v>
      </c>
      <c r="E93" s="15">
        <v>1.0189999999999999</v>
      </c>
      <c r="F93" s="15">
        <v>2.5870000000000002</v>
      </c>
      <c r="G93" s="15">
        <f t="shared" si="31"/>
        <v>398.14456899884033</v>
      </c>
      <c r="H93" s="15">
        <v>1.03</v>
      </c>
      <c r="I93" s="15">
        <v>2.5910000000000002</v>
      </c>
      <c r="J93" s="15">
        <f t="shared" si="29"/>
        <v>399.84561945194901</v>
      </c>
      <c r="K93" s="15">
        <v>1.036</v>
      </c>
      <c r="L93" s="76" t="s">
        <v>64</v>
      </c>
    </row>
    <row r="94" spans="1:31">
      <c r="B94" s="73" t="s">
        <v>65</v>
      </c>
      <c r="C94" s="15">
        <v>924.31200000000001</v>
      </c>
      <c r="D94" s="15">
        <f t="shared" si="30"/>
        <v>3302.9312613057059</v>
      </c>
      <c r="E94" s="15">
        <v>3052.9389999999999</v>
      </c>
      <c r="F94" s="15">
        <v>1053.98</v>
      </c>
      <c r="G94" s="15">
        <f t="shared" si="31"/>
        <v>2821.8144556822708</v>
      </c>
      <c r="H94" s="15">
        <v>2974.136</v>
      </c>
      <c r="I94" s="15">
        <v>788.49</v>
      </c>
      <c r="J94" s="15">
        <f t="shared" si="29"/>
        <v>2762.1022460652639</v>
      </c>
      <c r="K94" s="15">
        <v>2177.89</v>
      </c>
      <c r="L94" s="76" t="s">
        <v>66</v>
      </c>
    </row>
    <row r="95" spans="1:31">
      <c r="B95" s="73" t="s">
        <v>67</v>
      </c>
      <c r="C95" s="15">
        <v>0.92945999999999995</v>
      </c>
      <c r="D95" s="15">
        <f t="shared" si="30"/>
        <v>4282.0562477137264</v>
      </c>
      <c r="E95" s="15">
        <v>3.98</v>
      </c>
      <c r="F95" s="15">
        <v>0.92900000000000005</v>
      </c>
      <c r="G95" s="15">
        <f t="shared" si="31"/>
        <v>4284.1765339074273</v>
      </c>
      <c r="H95" s="15">
        <v>3.98</v>
      </c>
      <c r="I95" s="15">
        <v>0.92900000000000005</v>
      </c>
      <c r="J95" s="15">
        <f t="shared" si="29"/>
        <v>3852.5296017222818</v>
      </c>
      <c r="K95" s="15">
        <v>3.5790000000000002</v>
      </c>
      <c r="L95" s="76" t="s">
        <v>68</v>
      </c>
    </row>
    <row r="96" spans="1:31">
      <c r="B96" s="73" t="s">
        <v>69</v>
      </c>
      <c r="C96" s="15">
        <v>14.4</v>
      </c>
      <c r="D96" s="15">
        <f t="shared" si="30"/>
        <v>2574.7916666666665</v>
      </c>
      <c r="E96" s="15">
        <v>37.076999999999998</v>
      </c>
      <c r="F96" s="15">
        <v>16.997399999999999</v>
      </c>
      <c r="G96" s="15">
        <f t="shared" si="31"/>
        <v>2784.9500511842994</v>
      </c>
      <c r="H96" s="15">
        <v>47.336910000000003</v>
      </c>
      <c r="I96" s="15">
        <v>29.19</v>
      </c>
      <c r="J96" s="15">
        <f t="shared" si="29"/>
        <v>2366.6666666666665</v>
      </c>
      <c r="K96" s="15">
        <v>69.082999999999998</v>
      </c>
      <c r="L96" s="76" t="s">
        <v>70</v>
      </c>
    </row>
    <row r="97" spans="2:12">
      <c r="B97" s="73" t="s">
        <v>71</v>
      </c>
      <c r="C97" s="15">
        <v>3.0000000000000001E-3</v>
      </c>
      <c r="D97" s="15">
        <f t="shared" si="30"/>
        <v>2000</v>
      </c>
      <c r="E97" s="15">
        <v>6.0000000000000001E-3</v>
      </c>
      <c r="F97" s="15">
        <v>4.0000000000000001E-3</v>
      </c>
      <c r="G97" s="15">
        <f t="shared" si="31"/>
        <v>2500</v>
      </c>
      <c r="H97" s="15">
        <v>0.01</v>
      </c>
      <c r="I97" s="15">
        <v>6.6E-3</v>
      </c>
      <c r="J97" s="15">
        <f t="shared" si="29"/>
        <v>2287.878787878788</v>
      </c>
      <c r="K97" s="15">
        <v>1.5100000000000001E-2</v>
      </c>
      <c r="L97" s="76" t="s">
        <v>72</v>
      </c>
    </row>
    <row r="98" spans="2:12">
      <c r="B98" s="73" t="s">
        <v>73</v>
      </c>
      <c r="C98" s="15">
        <v>8.9999999999999993E-3</v>
      </c>
      <c r="D98" s="15">
        <f t="shared" si="30"/>
        <v>5000</v>
      </c>
      <c r="E98" s="15">
        <v>4.4999999999999998E-2</v>
      </c>
      <c r="F98" s="15">
        <v>7.4999999999999997E-3</v>
      </c>
      <c r="G98" s="15">
        <f t="shared" si="31"/>
        <v>2933.333333333333</v>
      </c>
      <c r="H98" s="15">
        <v>2.1999999999999999E-2</v>
      </c>
      <c r="I98" s="15">
        <v>3.0000000000000001E-3</v>
      </c>
      <c r="J98" s="15">
        <f t="shared" si="29"/>
        <v>2999.9999999999995</v>
      </c>
      <c r="K98" s="15">
        <v>8.9999999999999993E-3</v>
      </c>
      <c r="L98" s="76" t="s">
        <v>74</v>
      </c>
    </row>
    <row r="99" spans="2:12">
      <c r="B99" s="73" t="s">
        <v>75</v>
      </c>
      <c r="C99" s="15">
        <v>42.872</v>
      </c>
      <c r="D99" s="15">
        <f t="shared" si="30"/>
        <v>3034.1808173166637</v>
      </c>
      <c r="E99" s="15">
        <v>130.0814</v>
      </c>
      <c r="F99" s="15">
        <v>38.576000000000001</v>
      </c>
      <c r="G99" s="15">
        <f t="shared" si="31"/>
        <v>3369.9709664039815</v>
      </c>
      <c r="H99" s="15">
        <v>130</v>
      </c>
      <c r="I99" s="15">
        <v>40</v>
      </c>
      <c r="J99" s="15">
        <f t="shared" si="29"/>
        <v>3250</v>
      </c>
      <c r="K99" s="15">
        <v>130</v>
      </c>
      <c r="L99" s="76" t="s">
        <v>76</v>
      </c>
    </row>
    <row r="100" spans="2:12">
      <c r="B100" s="73" t="s">
        <v>77</v>
      </c>
      <c r="C100" s="15">
        <v>207.11099999999999</v>
      </c>
      <c r="D100" s="15">
        <f t="shared" si="30"/>
        <v>794.60772242903568</v>
      </c>
      <c r="E100" s="15">
        <v>164.572</v>
      </c>
      <c r="F100" s="15">
        <v>194.364</v>
      </c>
      <c r="G100" s="15">
        <f t="shared" si="31"/>
        <v>782.68094914696144</v>
      </c>
      <c r="H100" s="15">
        <v>152.125</v>
      </c>
      <c r="I100" s="15">
        <v>180.762</v>
      </c>
      <c r="J100" s="15">
        <f t="shared" si="29"/>
        <v>774.49906506898571</v>
      </c>
      <c r="K100" s="15">
        <v>140</v>
      </c>
      <c r="L100" s="76" t="s">
        <v>78</v>
      </c>
    </row>
    <row r="101" spans="2:12">
      <c r="B101" s="73" t="s">
        <v>79</v>
      </c>
      <c r="C101" s="15">
        <v>1410.095</v>
      </c>
      <c r="D101" s="15">
        <f t="shared" si="30"/>
        <v>6626.9194628730675</v>
      </c>
      <c r="E101" s="15">
        <v>9344.5859999999993</v>
      </c>
      <c r="F101" s="15">
        <v>1234.3970000000002</v>
      </c>
      <c r="G101" s="15">
        <f t="shared" si="31"/>
        <v>6821.0494678778368</v>
      </c>
      <c r="H101" s="15">
        <v>8419.8829999999998</v>
      </c>
      <c r="I101" s="15">
        <v>1826.79</v>
      </c>
      <c r="J101" s="15">
        <f t="shared" si="29"/>
        <v>4570.1087700283015</v>
      </c>
      <c r="K101" s="15">
        <v>8348.6290000000008</v>
      </c>
      <c r="L101" s="76" t="s">
        <v>80</v>
      </c>
    </row>
    <row r="102" spans="2:12">
      <c r="B102" s="73" t="s">
        <v>81</v>
      </c>
      <c r="C102" s="15">
        <v>2413.6379999999999</v>
      </c>
      <c r="D102" s="15">
        <f t="shared" si="30"/>
        <v>1131.537952252989</v>
      </c>
      <c r="E102" s="15">
        <v>2731.123</v>
      </c>
      <c r="F102" s="15">
        <v>3321</v>
      </c>
      <c r="G102" s="15">
        <f t="shared" si="31"/>
        <v>2135.1451370069253</v>
      </c>
      <c r="H102" s="15">
        <v>7090.817</v>
      </c>
      <c r="I102" s="15">
        <v>2842.748</v>
      </c>
      <c r="J102" s="15">
        <f t="shared" si="29"/>
        <v>2575.1913289535337</v>
      </c>
      <c r="K102" s="15">
        <v>7320.62</v>
      </c>
      <c r="L102" s="76" t="s">
        <v>82</v>
      </c>
    </row>
    <row r="103" spans="2:12">
      <c r="B103" s="73" t="s">
        <v>83</v>
      </c>
      <c r="C103" s="15">
        <v>3.593</v>
      </c>
      <c r="D103" s="15">
        <f t="shared" si="30"/>
        <v>2148.065683273031</v>
      </c>
      <c r="E103" s="15">
        <v>7.718</v>
      </c>
      <c r="F103" s="15">
        <v>3.8940000000000001</v>
      </c>
      <c r="G103" s="15">
        <f t="shared" si="31"/>
        <v>2148.6902927580895</v>
      </c>
      <c r="H103" s="15">
        <v>8.3670000000000009</v>
      </c>
      <c r="I103" s="15">
        <v>3.8420000000000001</v>
      </c>
      <c r="J103" s="15">
        <f t="shared" si="29"/>
        <v>2156.6892243623111</v>
      </c>
      <c r="K103" s="15">
        <v>8.2859999999999996</v>
      </c>
      <c r="L103" s="76" t="s">
        <v>84</v>
      </c>
    </row>
    <row r="104" spans="2:12" ht="15.75" thickBot="1">
      <c r="B104" s="74" t="s">
        <v>85</v>
      </c>
      <c r="C104" s="15">
        <v>61.552999999999997</v>
      </c>
      <c r="D104" s="15">
        <f t="shared" si="30"/>
        <v>1558.2831056162981</v>
      </c>
      <c r="E104" s="15">
        <v>95.917000000000002</v>
      </c>
      <c r="F104" s="15">
        <v>61.326000000000001</v>
      </c>
      <c r="G104" s="15">
        <f t="shared" si="31"/>
        <v>1559.7136614160388</v>
      </c>
      <c r="H104" s="15">
        <v>95.650999999999996</v>
      </c>
      <c r="I104" s="15">
        <v>64.338999999999999</v>
      </c>
      <c r="J104" s="15">
        <f t="shared" si="29"/>
        <v>1433.1898226581077</v>
      </c>
      <c r="K104" s="15">
        <v>92.21</v>
      </c>
      <c r="L104" s="77" t="s">
        <v>86</v>
      </c>
    </row>
    <row r="105" spans="2:12" ht="15.75" thickBot="1">
      <c r="B105" s="92" t="s">
        <v>386</v>
      </c>
      <c r="C105" s="78">
        <f>SUM(C83:C104)</f>
        <v>9347.9329300000009</v>
      </c>
      <c r="D105" s="78">
        <f t="shared" si="30"/>
        <v>2366.8792379750203</v>
      </c>
      <c r="E105" s="78">
        <f>SUM(E83:E104)</f>
        <v>22125.428369999998</v>
      </c>
      <c r="F105" s="78">
        <f>SUM(F83:F104)</f>
        <v>10277.84669</v>
      </c>
      <c r="G105" s="78">
        <f t="shared" si="31"/>
        <v>2504.5027393768214</v>
      </c>
      <c r="H105" s="78">
        <f>SUM(H83:H104)</f>
        <v>25740.895189999999</v>
      </c>
      <c r="I105" s="78">
        <f>SUM(I83:I104)</f>
        <v>9839.1245999999992</v>
      </c>
      <c r="J105" s="78">
        <f>SUM(J83:J104)</f>
        <v>43423.428636314056</v>
      </c>
      <c r="K105" s="78">
        <v>25772.348000000002</v>
      </c>
      <c r="L105" s="92" t="s">
        <v>388</v>
      </c>
    </row>
    <row r="106" spans="2:12" ht="15.75" thickBot="1">
      <c r="B106" s="92" t="s">
        <v>387</v>
      </c>
      <c r="C106" s="78">
        <v>220252.64300000001</v>
      </c>
      <c r="D106" s="78">
        <f t="shared" si="30"/>
        <v>3400.7076228365622</v>
      </c>
      <c r="E106" s="78">
        <v>749014.84199999995</v>
      </c>
      <c r="F106" s="78">
        <v>218543.071</v>
      </c>
      <c r="G106" s="78">
        <f t="shared" si="31"/>
        <v>3531.1967360429376</v>
      </c>
      <c r="H106" s="78">
        <v>771718.57900000003</v>
      </c>
      <c r="I106" s="78">
        <v>213981.96799999999</v>
      </c>
      <c r="J106" s="78"/>
      <c r="K106" s="78">
        <v>733386.17700000003</v>
      </c>
      <c r="L106" s="92" t="s">
        <v>385</v>
      </c>
    </row>
    <row r="110" spans="2:12">
      <c r="B110" s="30" t="s">
        <v>498</v>
      </c>
      <c r="C110" s="30"/>
      <c r="D110" s="30"/>
      <c r="E110" s="30"/>
      <c r="F110" s="30"/>
      <c r="H110" s="30"/>
      <c r="I110" s="30"/>
      <c r="J110" s="30"/>
      <c r="K110" s="30"/>
      <c r="L110" s="53" t="s">
        <v>499</v>
      </c>
    </row>
    <row r="111" spans="2:12">
      <c r="B111" s="30" t="s">
        <v>93</v>
      </c>
      <c r="C111" s="30"/>
      <c r="D111" s="30"/>
      <c r="E111" s="30"/>
      <c r="F111" s="30"/>
      <c r="H111" s="31"/>
      <c r="I111" s="31"/>
      <c r="J111" s="31"/>
      <c r="K111" s="31"/>
      <c r="L111" s="53" t="s">
        <v>94</v>
      </c>
    </row>
    <row r="112" spans="2:12" ht="15.75" customHeight="1" thickBot="1">
      <c r="B112" s="32" t="s">
        <v>4</v>
      </c>
      <c r="C112" s="32"/>
      <c r="D112" s="32"/>
      <c r="E112" s="32"/>
      <c r="F112" s="32"/>
      <c r="H112" s="33"/>
      <c r="I112" s="33"/>
      <c r="J112" s="33"/>
      <c r="K112" s="33"/>
      <c r="L112" s="53" t="s">
        <v>5</v>
      </c>
    </row>
    <row r="113" spans="2:13" ht="15.75" thickBot="1">
      <c r="B113" s="134" t="s">
        <v>43</v>
      </c>
      <c r="C113" s="131">
        <v>2016</v>
      </c>
      <c r="D113" s="132"/>
      <c r="E113" s="133"/>
      <c r="F113" s="131">
        <v>2017</v>
      </c>
      <c r="G113" s="132"/>
      <c r="H113" s="133"/>
      <c r="I113" s="131">
        <v>2018</v>
      </c>
      <c r="J113" s="132"/>
      <c r="K113" s="133"/>
      <c r="L113" s="126" t="s">
        <v>44</v>
      </c>
    </row>
    <row r="114" spans="2:13">
      <c r="B114" s="135"/>
      <c r="C114" s="68" t="s">
        <v>8</v>
      </c>
      <c r="D114" s="68" t="s">
        <v>9</v>
      </c>
      <c r="E114" s="68" t="s">
        <v>10</v>
      </c>
      <c r="F114" s="68" t="s">
        <v>8</v>
      </c>
      <c r="G114" s="68" t="s">
        <v>9</v>
      </c>
      <c r="H114" s="69" t="s">
        <v>10</v>
      </c>
      <c r="I114" s="68" t="s">
        <v>8</v>
      </c>
      <c r="J114" s="68" t="s">
        <v>9</v>
      </c>
      <c r="K114" s="69" t="s">
        <v>10</v>
      </c>
      <c r="L114" s="127"/>
    </row>
    <row r="115" spans="2:13" ht="15.75" thickBot="1">
      <c r="B115" s="136"/>
      <c r="C115" s="70" t="s">
        <v>11</v>
      </c>
      <c r="D115" s="70" t="s">
        <v>12</v>
      </c>
      <c r="E115" s="70" t="s">
        <v>13</v>
      </c>
      <c r="F115" s="70" t="s">
        <v>11</v>
      </c>
      <c r="G115" s="70" t="s">
        <v>12</v>
      </c>
      <c r="H115" s="71" t="s">
        <v>13</v>
      </c>
      <c r="I115" s="70" t="s">
        <v>11</v>
      </c>
      <c r="J115" s="70" t="s">
        <v>12</v>
      </c>
      <c r="K115" s="71" t="s">
        <v>13</v>
      </c>
      <c r="L115" s="128"/>
    </row>
    <row r="116" spans="2:13">
      <c r="B116" s="72" t="s">
        <v>45</v>
      </c>
      <c r="C116" s="4">
        <v>41.773200000000003</v>
      </c>
      <c r="D116" s="2">
        <f t="shared" ref="D116:D139" si="32">E116/C116*1000</f>
        <v>743.89800158953574</v>
      </c>
      <c r="E116" s="13">
        <v>31.074999999999999</v>
      </c>
      <c r="F116" s="4">
        <v>34.293700000000001</v>
      </c>
      <c r="G116" s="95">
        <f t="shared" ref="G116:G139" si="33">H116/F116*1000</f>
        <v>805.94978086354047</v>
      </c>
      <c r="H116" s="1">
        <v>27.638999999999999</v>
      </c>
      <c r="I116" s="107">
        <v>77.058000000000007</v>
      </c>
      <c r="J116" s="5">
        <f>(K116/I116)*1000</f>
        <v>613.10960575151171</v>
      </c>
      <c r="K116" s="107">
        <v>47.244999999999997</v>
      </c>
      <c r="L116" s="75" t="s">
        <v>46</v>
      </c>
      <c r="M116" s="98"/>
    </row>
    <row r="117" spans="2:13">
      <c r="B117" s="73" t="s">
        <v>47</v>
      </c>
      <c r="C117" s="5">
        <v>1.6E-2</v>
      </c>
      <c r="D117" s="2">
        <f t="shared" si="32"/>
        <v>7937.5</v>
      </c>
      <c r="E117" s="14">
        <v>0.127</v>
      </c>
      <c r="F117" s="5">
        <v>1.6E-2</v>
      </c>
      <c r="G117" s="95">
        <f t="shared" si="33"/>
        <v>8062.5</v>
      </c>
      <c r="H117" s="14">
        <v>0.129</v>
      </c>
      <c r="I117" s="5">
        <v>0</v>
      </c>
      <c r="J117" s="5"/>
      <c r="K117" s="5">
        <v>0</v>
      </c>
      <c r="L117" s="76" t="s">
        <v>464</v>
      </c>
    </row>
    <row r="118" spans="2:13">
      <c r="B118" s="73" t="s">
        <v>48</v>
      </c>
      <c r="C118" s="5">
        <v>0</v>
      </c>
      <c r="D118" s="2">
        <v>0</v>
      </c>
      <c r="E118" s="14">
        <v>0</v>
      </c>
      <c r="F118" s="14">
        <v>0</v>
      </c>
      <c r="G118" s="95">
        <v>0</v>
      </c>
      <c r="H118" s="14">
        <v>0</v>
      </c>
      <c r="I118" s="5">
        <v>0</v>
      </c>
      <c r="J118" s="5"/>
      <c r="K118" s="5">
        <v>0</v>
      </c>
      <c r="L118" s="76" t="s">
        <v>49</v>
      </c>
    </row>
    <row r="119" spans="2:13">
      <c r="B119" s="73" t="s">
        <v>50</v>
      </c>
      <c r="C119" s="5">
        <v>516.41499999999996</v>
      </c>
      <c r="D119" s="2">
        <f t="shared" si="32"/>
        <v>699.45392755826231</v>
      </c>
      <c r="E119" s="14">
        <v>361.20850000000002</v>
      </c>
      <c r="F119" s="5">
        <v>555.01</v>
      </c>
      <c r="G119" s="95">
        <f t="shared" si="33"/>
        <v>900.13909659285423</v>
      </c>
      <c r="H119" s="14">
        <v>499.58620000000002</v>
      </c>
      <c r="I119" s="108">
        <v>524.61099999999999</v>
      </c>
      <c r="J119" s="5">
        <f t="shared" ref="J119:J137" si="34">(K119/I119)*1000</f>
        <v>601.64579088124344</v>
      </c>
      <c r="K119" s="108">
        <v>315.63</v>
      </c>
      <c r="L119" s="76" t="s">
        <v>51</v>
      </c>
    </row>
    <row r="120" spans="2:13">
      <c r="B120" s="73" t="s">
        <v>52</v>
      </c>
      <c r="C120" s="5">
        <v>1236.2043000000001</v>
      </c>
      <c r="D120" s="2">
        <f t="shared" si="32"/>
        <v>744.13783304264507</v>
      </c>
      <c r="E120" s="14">
        <v>919.90638899999999</v>
      </c>
      <c r="F120" s="5">
        <v>1303.1310000000001</v>
      </c>
      <c r="G120" s="95">
        <f t="shared" si="33"/>
        <v>744.1277968216549</v>
      </c>
      <c r="H120" s="14">
        <v>969.69600000000003</v>
      </c>
      <c r="I120" s="107">
        <v>1080.25</v>
      </c>
      <c r="J120" s="5">
        <f t="shared" si="34"/>
        <v>1811.920388798889</v>
      </c>
      <c r="K120" s="107">
        <v>1957.327</v>
      </c>
      <c r="L120" s="76" t="s">
        <v>53</v>
      </c>
    </row>
    <row r="121" spans="2:13">
      <c r="B121" s="73" t="s">
        <v>54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/>
      <c r="K121" s="5">
        <v>0</v>
      </c>
      <c r="L121" s="76" t="s">
        <v>55</v>
      </c>
    </row>
    <row r="122" spans="2:13">
      <c r="B122" s="73" t="s">
        <v>56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/>
      <c r="K122" s="5">
        <v>0</v>
      </c>
      <c r="L122" s="76" t="s">
        <v>57</v>
      </c>
    </row>
    <row r="123" spans="2:13">
      <c r="B123" s="73" t="s">
        <v>58</v>
      </c>
      <c r="C123" s="5">
        <v>3.8210000000000002</v>
      </c>
      <c r="D123" s="2">
        <f t="shared" si="32"/>
        <v>6754.7762365872804</v>
      </c>
      <c r="E123" s="14">
        <v>25.81</v>
      </c>
      <c r="F123" s="5">
        <v>95.165999999999997</v>
      </c>
      <c r="G123" s="95">
        <f t="shared" si="33"/>
        <v>6699.9978984090949</v>
      </c>
      <c r="H123" s="14">
        <v>637.61199999999997</v>
      </c>
      <c r="I123" s="5">
        <v>90.335999999999999</v>
      </c>
      <c r="J123" s="5">
        <f t="shared" si="34"/>
        <v>5588.1376195536668</v>
      </c>
      <c r="K123" s="5">
        <v>504.81</v>
      </c>
      <c r="L123" s="76" t="s">
        <v>59</v>
      </c>
    </row>
    <row r="124" spans="2:13">
      <c r="B124" s="73" t="s">
        <v>60</v>
      </c>
      <c r="C124" s="5">
        <v>0</v>
      </c>
      <c r="D124" s="2">
        <v>0</v>
      </c>
      <c r="E124" s="14">
        <v>0</v>
      </c>
      <c r="F124" s="5">
        <v>0</v>
      </c>
      <c r="G124" s="95">
        <v>0</v>
      </c>
      <c r="H124" s="14">
        <v>0</v>
      </c>
      <c r="I124" s="5">
        <v>0</v>
      </c>
      <c r="J124" s="5"/>
      <c r="K124" s="5">
        <v>0</v>
      </c>
      <c r="L124" s="76" t="s">
        <v>61</v>
      </c>
    </row>
    <row r="125" spans="2:13">
      <c r="B125" s="73" t="s">
        <v>62</v>
      </c>
      <c r="C125" s="5">
        <v>1244.2670000000001</v>
      </c>
      <c r="D125" s="2">
        <f t="shared" si="32"/>
        <v>767.10223770300104</v>
      </c>
      <c r="E125" s="14">
        <v>954.48</v>
      </c>
      <c r="F125" s="5">
        <v>1180.9929999999999</v>
      </c>
      <c r="G125" s="95">
        <f t="shared" si="33"/>
        <v>838.32334315275375</v>
      </c>
      <c r="H125" s="14">
        <v>990.05399999999997</v>
      </c>
      <c r="I125" s="5">
        <v>1187.2339999999999</v>
      </c>
      <c r="J125" s="5">
        <f t="shared" si="34"/>
        <v>343.74857862898136</v>
      </c>
      <c r="K125" s="5">
        <v>408.11</v>
      </c>
      <c r="L125" s="76" t="s">
        <v>465</v>
      </c>
    </row>
    <row r="126" spans="2:13">
      <c r="B126" s="73" t="s">
        <v>63</v>
      </c>
      <c r="C126" s="5">
        <v>0</v>
      </c>
      <c r="D126" s="2">
        <v>0</v>
      </c>
      <c r="E126" s="14">
        <v>0</v>
      </c>
      <c r="F126" s="5">
        <v>0</v>
      </c>
      <c r="G126" s="95">
        <v>0</v>
      </c>
      <c r="H126" s="14">
        <v>0</v>
      </c>
      <c r="I126" s="5">
        <v>0</v>
      </c>
      <c r="J126" s="5"/>
      <c r="K126" s="5">
        <v>0</v>
      </c>
      <c r="L126" s="76" t="s">
        <v>64</v>
      </c>
    </row>
    <row r="127" spans="2:13">
      <c r="B127" s="73" t="s">
        <v>65</v>
      </c>
      <c r="C127" s="5">
        <v>265.42599999999999</v>
      </c>
      <c r="D127" s="2">
        <f t="shared" si="32"/>
        <v>1771.4918659061282</v>
      </c>
      <c r="E127" s="14">
        <v>470.2</v>
      </c>
      <c r="F127" s="5">
        <v>205.12</v>
      </c>
      <c r="G127" s="95">
        <f t="shared" si="33"/>
        <v>1800.8970358814352</v>
      </c>
      <c r="H127" s="14">
        <v>369.4</v>
      </c>
      <c r="I127" s="108">
        <v>150.30000000000001</v>
      </c>
      <c r="J127" s="5">
        <f t="shared" si="34"/>
        <v>1268.443113772455</v>
      </c>
      <c r="K127" s="108">
        <v>190.64699999999999</v>
      </c>
      <c r="L127" s="76" t="s">
        <v>66</v>
      </c>
    </row>
    <row r="128" spans="2:13">
      <c r="B128" s="73" t="s">
        <v>67</v>
      </c>
      <c r="C128" s="5">
        <v>0.6069</v>
      </c>
      <c r="D128" s="2">
        <f t="shared" si="32"/>
        <v>2792.8818586258035</v>
      </c>
      <c r="E128" s="14">
        <v>1.6950000000000001</v>
      </c>
      <c r="F128" s="5">
        <v>0.60599999999999998</v>
      </c>
      <c r="G128" s="95">
        <f t="shared" si="33"/>
        <v>2797.0297029702974</v>
      </c>
      <c r="H128" s="14">
        <v>1.6950000000000001</v>
      </c>
      <c r="I128" s="5">
        <v>0.60599999999999998</v>
      </c>
      <c r="J128" s="5">
        <f t="shared" si="34"/>
        <v>2740.924092409241</v>
      </c>
      <c r="K128" s="5">
        <v>1.661</v>
      </c>
      <c r="L128" s="76" t="s">
        <v>68</v>
      </c>
    </row>
    <row r="129" spans="2:12">
      <c r="B129" s="73" t="s">
        <v>69</v>
      </c>
      <c r="C129" s="5">
        <v>8.7256000000000018</v>
      </c>
      <c r="D129" s="2">
        <f t="shared" si="32"/>
        <v>2257.9192261850185</v>
      </c>
      <c r="E129" s="14">
        <v>19.701700000000002</v>
      </c>
      <c r="F129" s="5">
        <v>10.965299999999999</v>
      </c>
      <c r="G129" s="95">
        <f t="shared" si="33"/>
        <v>2162.3667387121191</v>
      </c>
      <c r="H129" s="14">
        <v>23.710999999999999</v>
      </c>
      <c r="I129" s="5">
        <v>9.1329999999999991</v>
      </c>
      <c r="J129" s="5">
        <f t="shared" si="34"/>
        <v>1996.4962224898723</v>
      </c>
      <c r="K129" s="5">
        <v>18.234000000000002</v>
      </c>
      <c r="L129" s="76" t="s">
        <v>70</v>
      </c>
    </row>
    <row r="130" spans="2:12">
      <c r="B130" s="73" t="s">
        <v>71</v>
      </c>
      <c r="C130" s="5">
        <v>0.224</v>
      </c>
      <c r="D130" s="2">
        <f t="shared" si="32"/>
        <v>3000</v>
      </c>
      <c r="E130" s="14">
        <v>0.67200000000000004</v>
      </c>
      <c r="F130" s="5">
        <v>0.217</v>
      </c>
      <c r="G130" s="95">
        <f t="shared" si="33"/>
        <v>3152.073732718894</v>
      </c>
      <c r="H130" s="14">
        <v>0.68400000000000005</v>
      </c>
      <c r="I130" s="5">
        <v>9.7100000000000006E-2</v>
      </c>
      <c r="J130" s="5">
        <f t="shared" si="34"/>
        <v>2440.7826982492275</v>
      </c>
      <c r="K130" s="5">
        <v>0.23699999999999999</v>
      </c>
      <c r="L130" s="76" t="s">
        <v>72</v>
      </c>
    </row>
    <row r="131" spans="2:12">
      <c r="B131" s="73" t="s">
        <v>73</v>
      </c>
      <c r="C131" s="5">
        <v>0.52700000000000002</v>
      </c>
      <c r="D131" s="2">
        <f t="shared" si="32"/>
        <v>3863.3776091081595</v>
      </c>
      <c r="E131" s="14">
        <v>2.036</v>
      </c>
      <c r="F131" s="5">
        <v>0.56069999999999998</v>
      </c>
      <c r="G131" s="95">
        <f t="shared" si="33"/>
        <v>4000.3566969859107</v>
      </c>
      <c r="H131" s="14">
        <v>2.2429999999999999</v>
      </c>
      <c r="I131" s="5">
        <v>0.56299999999999994</v>
      </c>
      <c r="J131" s="5">
        <f t="shared" si="34"/>
        <v>4152.7531083481354</v>
      </c>
      <c r="K131" s="5">
        <v>2.3380000000000001</v>
      </c>
      <c r="L131" s="76" t="s">
        <v>74</v>
      </c>
    </row>
    <row r="132" spans="2:12">
      <c r="B132" s="73" t="s">
        <v>75</v>
      </c>
      <c r="C132" s="5">
        <v>16.475999999999999</v>
      </c>
      <c r="D132" s="2">
        <f t="shared" si="32"/>
        <v>1539.0355668851664</v>
      </c>
      <c r="E132" s="14">
        <v>25.357150000000001</v>
      </c>
      <c r="F132" s="5">
        <v>13.861000000000001</v>
      </c>
      <c r="G132" s="95">
        <f t="shared" si="33"/>
        <v>2164.3460067816177</v>
      </c>
      <c r="H132" s="14">
        <v>30</v>
      </c>
      <c r="I132" s="5">
        <v>14</v>
      </c>
      <c r="J132" s="5">
        <f t="shared" si="34"/>
        <v>2142.8571428571427</v>
      </c>
      <c r="K132" s="5">
        <v>30</v>
      </c>
      <c r="L132" s="76" t="s">
        <v>76</v>
      </c>
    </row>
    <row r="133" spans="2:12">
      <c r="B133" s="73" t="s">
        <v>77</v>
      </c>
      <c r="C133" s="5">
        <v>107.533</v>
      </c>
      <c r="D133" s="2">
        <f t="shared" si="32"/>
        <v>512.57753433829612</v>
      </c>
      <c r="E133" s="14">
        <v>55.119</v>
      </c>
      <c r="F133" s="5">
        <v>32.524999999999999</v>
      </c>
      <c r="G133" s="95">
        <f t="shared" si="33"/>
        <v>517.07916986933128</v>
      </c>
      <c r="H133" s="14">
        <v>16.818000000000001</v>
      </c>
      <c r="I133" s="5">
        <v>136.72999999999999</v>
      </c>
      <c r="J133" s="5">
        <f t="shared" si="34"/>
        <v>511.95787318072115</v>
      </c>
      <c r="K133" s="5">
        <v>70</v>
      </c>
      <c r="L133" s="76" t="s">
        <v>78</v>
      </c>
    </row>
    <row r="134" spans="2:12">
      <c r="B134" s="73" t="s">
        <v>79</v>
      </c>
      <c r="C134" s="5">
        <v>65.988</v>
      </c>
      <c r="D134" s="2">
        <f t="shared" si="32"/>
        <v>1564.5420379462932</v>
      </c>
      <c r="E134" s="14">
        <v>103.241</v>
      </c>
      <c r="F134" s="5">
        <v>88.385999999999996</v>
      </c>
      <c r="G134" s="95">
        <f t="shared" si="33"/>
        <v>1102.9574819541556</v>
      </c>
      <c r="H134" s="14">
        <v>97.486000000000004</v>
      </c>
      <c r="I134" s="5">
        <v>115.16</v>
      </c>
      <c r="J134" s="5">
        <f t="shared" si="34"/>
        <v>731.24348732198678</v>
      </c>
      <c r="K134" s="5">
        <v>84.21</v>
      </c>
      <c r="L134" s="76" t="s">
        <v>80</v>
      </c>
    </row>
    <row r="135" spans="2:12">
      <c r="B135" s="73" t="s">
        <v>81</v>
      </c>
      <c r="C135" s="5">
        <v>1207.615</v>
      </c>
      <c r="D135" s="2">
        <f t="shared" si="32"/>
        <v>513.34158651556993</v>
      </c>
      <c r="E135" s="14">
        <v>619.91899999999998</v>
      </c>
      <c r="F135" s="5">
        <v>2001.473</v>
      </c>
      <c r="G135" s="95">
        <f t="shared" si="33"/>
        <v>1232.3233938204512</v>
      </c>
      <c r="H135" s="14">
        <v>2466.462</v>
      </c>
      <c r="I135" s="5">
        <v>1564.46</v>
      </c>
      <c r="J135" s="5">
        <f t="shared" si="34"/>
        <v>1822.3681014535366</v>
      </c>
      <c r="K135" s="5">
        <v>2851.0219999999999</v>
      </c>
      <c r="L135" s="76" t="s">
        <v>82</v>
      </c>
    </row>
    <row r="136" spans="2:12">
      <c r="B136" s="73" t="s">
        <v>83</v>
      </c>
      <c r="C136" s="5">
        <v>0.48799999999999999</v>
      </c>
      <c r="D136" s="2">
        <f t="shared" si="32"/>
        <v>2936.4754098360659</v>
      </c>
      <c r="E136" s="14">
        <v>1.4330000000000001</v>
      </c>
      <c r="F136" s="5">
        <v>0.48699999999999999</v>
      </c>
      <c r="G136" s="95">
        <f t="shared" si="33"/>
        <v>2989.7330595482545</v>
      </c>
      <c r="H136" s="14">
        <v>1.456</v>
      </c>
      <c r="I136" s="5">
        <v>0.51400000000000001</v>
      </c>
      <c r="J136" s="5">
        <f t="shared" si="34"/>
        <v>3052.5291828793775</v>
      </c>
      <c r="K136" s="5">
        <v>1.569</v>
      </c>
      <c r="L136" s="76" t="s">
        <v>84</v>
      </c>
    </row>
    <row r="137" spans="2:12" ht="15.75" thickBot="1">
      <c r="B137" s="74" t="s">
        <v>85</v>
      </c>
      <c r="C137" s="15">
        <v>26.231000000000002</v>
      </c>
      <c r="D137" s="2">
        <f t="shared" si="32"/>
        <v>663.14665853379586</v>
      </c>
      <c r="E137" s="16">
        <v>17.395</v>
      </c>
      <c r="F137" s="15">
        <v>26.120999999999999</v>
      </c>
      <c r="G137" s="95">
        <f t="shared" si="33"/>
        <v>662.34064545767762</v>
      </c>
      <c r="H137" s="16">
        <v>17.300999999999998</v>
      </c>
      <c r="I137" s="97">
        <v>28.507000000000001</v>
      </c>
      <c r="J137" s="5">
        <f t="shared" si="34"/>
        <v>592.41589784965095</v>
      </c>
      <c r="K137" s="97">
        <v>16.888000000000002</v>
      </c>
      <c r="L137" s="77" t="s">
        <v>86</v>
      </c>
    </row>
    <row r="138" spans="2:12" ht="15.75" thickBot="1">
      <c r="B138" s="92" t="s">
        <v>386</v>
      </c>
      <c r="C138" s="78">
        <f>SUM(C116:C137)</f>
        <v>4742.3370000000004</v>
      </c>
      <c r="D138" s="78">
        <f t="shared" si="32"/>
        <v>761.09642545436975</v>
      </c>
      <c r="E138" s="78">
        <f>SUM(E116:E137)</f>
        <v>3609.3757389999996</v>
      </c>
      <c r="F138" s="78">
        <f>SUM(F116:F137)</f>
        <v>5548.9317000000001</v>
      </c>
      <c r="G138" s="78">
        <f t="shared" si="33"/>
        <v>1108.6768647738088</v>
      </c>
      <c r="H138" s="78">
        <f>SUM(H116:H137)</f>
        <v>6151.9722000000011</v>
      </c>
      <c r="I138" s="78">
        <f>SUM(I116:I137)</f>
        <v>4979.5590999999995</v>
      </c>
      <c r="J138" s="78">
        <f>SUM(J116:J137)</f>
        <v>30411.332904425639</v>
      </c>
      <c r="K138" s="78">
        <v>6513.978000000001</v>
      </c>
      <c r="L138" s="92" t="s">
        <v>388</v>
      </c>
    </row>
    <row r="139" spans="2:12" ht="15.75" thickBot="1">
      <c r="B139" s="92" t="s">
        <v>387</v>
      </c>
      <c r="C139" s="78">
        <v>47661.47</v>
      </c>
      <c r="D139" s="78">
        <f t="shared" si="32"/>
        <v>3058.843820805359</v>
      </c>
      <c r="E139" s="78">
        <v>145788.99299999999</v>
      </c>
      <c r="F139" s="78">
        <v>47009.175000000003</v>
      </c>
      <c r="G139" s="78">
        <f t="shared" si="33"/>
        <v>3135.6487749465923</v>
      </c>
      <c r="H139" s="78">
        <v>147404.26199999999</v>
      </c>
      <c r="I139" s="78">
        <v>48028.284</v>
      </c>
      <c r="J139" s="78"/>
      <c r="K139" s="78">
        <v>139743.307</v>
      </c>
      <c r="L139" s="92" t="s">
        <v>385</v>
      </c>
    </row>
    <row r="142" spans="2:12">
      <c r="B142" s="30" t="s">
        <v>500</v>
      </c>
      <c r="C142" s="30"/>
      <c r="D142" s="30"/>
      <c r="E142" s="30"/>
      <c r="F142" s="30"/>
      <c r="H142" s="30"/>
      <c r="I142" s="30"/>
      <c r="J142" s="30"/>
      <c r="K142" s="30"/>
      <c r="L142" s="53" t="s">
        <v>501</v>
      </c>
    </row>
    <row r="143" spans="2:12">
      <c r="B143" s="30" t="s">
        <v>97</v>
      </c>
      <c r="C143" s="30"/>
      <c r="D143" s="30"/>
      <c r="E143" s="30"/>
      <c r="F143" s="30"/>
      <c r="H143" s="31"/>
      <c r="I143" s="31"/>
      <c r="J143" s="31"/>
      <c r="K143" s="31"/>
      <c r="L143" s="53" t="s">
        <v>98</v>
      </c>
    </row>
    <row r="144" spans="2:12" ht="15.75" customHeight="1" thickBot="1">
      <c r="B144" s="32" t="s">
        <v>4</v>
      </c>
      <c r="C144" s="32"/>
      <c r="D144" s="32"/>
      <c r="E144" s="32"/>
      <c r="F144" s="32"/>
      <c r="H144" s="33"/>
      <c r="I144" s="33"/>
      <c r="J144" s="33"/>
      <c r="K144" s="33"/>
      <c r="L144" s="53" t="s">
        <v>5</v>
      </c>
    </row>
    <row r="145" spans="2:12" ht="15.75" thickBot="1">
      <c r="B145" s="134" t="s">
        <v>43</v>
      </c>
      <c r="C145" s="131">
        <v>2016</v>
      </c>
      <c r="D145" s="132"/>
      <c r="E145" s="133"/>
      <c r="F145" s="131">
        <v>2017</v>
      </c>
      <c r="G145" s="132"/>
      <c r="H145" s="133"/>
      <c r="I145" s="131">
        <v>2018</v>
      </c>
      <c r="J145" s="132"/>
      <c r="K145" s="133"/>
      <c r="L145" s="126" t="s">
        <v>44</v>
      </c>
    </row>
    <row r="146" spans="2:12">
      <c r="B146" s="135"/>
      <c r="C146" s="68" t="s">
        <v>8</v>
      </c>
      <c r="D146" s="68" t="s">
        <v>9</v>
      </c>
      <c r="E146" s="68" t="s">
        <v>10</v>
      </c>
      <c r="F146" s="68" t="s">
        <v>8</v>
      </c>
      <c r="G146" s="68" t="s">
        <v>9</v>
      </c>
      <c r="H146" s="69" t="s">
        <v>10</v>
      </c>
      <c r="I146" s="68" t="s">
        <v>8</v>
      </c>
      <c r="J146" s="68" t="s">
        <v>9</v>
      </c>
      <c r="K146" s="69" t="s">
        <v>10</v>
      </c>
      <c r="L146" s="127"/>
    </row>
    <row r="147" spans="2:12" ht="15.75" thickBot="1">
      <c r="B147" s="136"/>
      <c r="C147" s="70" t="s">
        <v>11</v>
      </c>
      <c r="D147" s="70" t="s">
        <v>12</v>
      </c>
      <c r="E147" s="70" t="s">
        <v>13</v>
      </c>
      <c r="F147" s="70" t="s">
        <v>11</v>
      </c>
      <c r="G147" s="70" t="s">
        <v>12</v>
      </c>
      <c r="H147" s="71" t="s">
        <v>13</v>
      </c>
      <c r="I147" s="70" t="s">
        <v>11</v>
      </c>
      <c r="J147" s="70" t="s">
        <v>12</v>
      </c>
      <c r="K147" s="71" t="s">
        <v>13</v>
      </c>
      <c r="L147" s="128"/>
    </row>
    <row r="148" spans="2:12">
      <c r="B148" s="72" t="s">
        <v>45</v>
      </c>
      <c r="C148" s="4">
        <v>0.73029999999999995</v>
      </c>
      <c r="D148" s="4">
        <f t="shared" ref="D148:D171" si="35">E148/C148*1000</f>
        <v>4354.3749144187323</v>
      </c>
      <c r="E148" s="4">
        <v>3.18</v>
      </c>
      <c r="F148" s="4">
        <v>0.66549999999999998</v>
      </c>
      <c r="G148" s="4">
        <f t="shared" ref="G148:G171" si="36">H148/F148*1000</f>
        <v>9762.5845229151018</v>
      </c>
      <c r="H148" s="4">
        <v>6.4969999999999999</v>
      </c>
      <c r="I148" s="110">
        <v>0.4965</v>
      </c>
      <c r="J148" s="95">
        <f>(K148/I148)*1000</f>
        <v>35113.796576032226</v>
      </c>
      <c r="K148" s="111">
        <v>17.434000000000001</v>
      </c>
      <c r="L148" s="75" t="s">
        <v>46</v>
      </c>
    </row>
    <row r="149" spans="2:12">
      <c r="B149" s="73" t="s">
        <v>47</v>
      </c>
      <c r="C149" s="5">
        <v>0.44825159458494701</v>
      </c>
      <c r="D149" s="5">
        <f t="shared" si="35"/>
        <v>13357.883413618742</v>
      </c>
      <c r="E149" s="5">
        <v>5.9876925404344163</v>
      </c>
      <c r="F149" s="5">
        <v>1.3913974536660338</v>
      </c>
      <c r="G149" s="5">
        <f t="shared" si="36"/>
        <v>12320.524911957335</v>
      </c>
      <c r="H149" s="5">
        <v>17.142746990326373</v>
      </c>
      <c r="I149" s="95">
        <v>0.39100000000000001</v>
      </c>
      <c r="J149" s="95">
        <f t="shared" ref="J149:J169" si="37">(K149/I149)*1000</f>
        <v>20895.140664961637</v>
      </c>
      <c r="K149" s="95">
        <v>8.17</v>
      </c>
      <c r="L149" s="76" t="s">
        <v>464</v>
      </c>
    </row>
    <row r="150" spans="2:12">
      <c r="B150" s="73" t="s">
        <v>48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95">
        <v>0</v>
      </c>
      <c r="J150" s="95"/>
      <c r="K150" s="95">
        <v>0</v>
      </c>
      <c r="L150" s="76" t="s">
        <v>49</v>
      </c>
    </row>
    <row r="151" spans="2:12">
      <c r="B151" s="73" t="s">
        <v>50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95">
        <v>0</v>
      </c>
      <c r="J151" s="95"/>
      <c r="K151" s="95">
        <v>0</v>
      </c>
      <c r="L151" s="76" t="s">
        <v>51</v>
      </c>
    </row>
    <row r="152" spans="2:12">
      <c r="B152" s="73" t="s">
        <v>52</v>
      </c>
      <c r="C152" s="5">
        <v>0.8175</v>
      </c>
      <c r="D152" s="5">
        <f t="shared" si="35"/>
        <v>4509.4189602446486</v>
      </c>
      <c r="E152" s="5">
        <v>3.6864499999999998</v>
      </c>
      <c r="F152" s="5">
        <v>0.65800000000000003</v>
      </c>
      <c r="G152" s="5">
        <f t="shared" si="36"/>
        <v>4003.0395136778116</v>
      </c>
      <c r="H152" s="5">
        <v>2.6339999999999999</v>
      </c>
      <c r="I152" s="111">
        <v>1.2410000000000001</v>
      </c>
      <c r="J152" s="95">
        <f t="shared" si="37"/>
        <v>4441.9822723609986</v>
      </c>
      <c r="K152" s="111">
        <v>5.5125000000000002</v>
      </c>
      <c r="L152" s="76" t="s">
        <v>53</v>
      </c>
    </row>
    <row r="153" spans="2:12">
      <c r="B153" s="73" t="s">
        <v>54</v>
      </c>
      <c r="C153" s="5">
        <v>3.0019999999999998</v>
      </c>
      <c r="D153" s="5">
        <f t="shared" si="35"/>
        <v>3616.2225183211194</v>
      </c>
      <c r="E153" s="5">
        <v>10.8559</v>
      </c>
      <c r="F153" s="5">
        <v>3.1059999999999999</v>
      </c>
      <c r="G153" s="5">
        <f t="shared" si="36"/>
        <v>3495.1416613007082</v>
      </c>
      <c r="H153" s="5">
        <v>10.85591</v>
      </c>
      <c r="I153" s="95">
        <v>3.4279999999999999</v>
      </c>
      <c r="J153" s="95">
        <f t="shared" si="37"/>
        <v>2030.046674445741</v>
      </c>
      <c r="K153" s="95">
        <v>6.9589999999999996</v>
      </c>
      <c r="L153" s="76" t="s">
        <v>55</v>
      </c>
    </row>
    <row r="154" spans="2:12">
      <c r="B154" s="73" t="s">
        <v>56</v>
      </c>
      <c r="C154" s="5">
        <v>7.0000000000000001E-3</v>
      </c>
      <c r="D154" s="5">
        <f t="shared" si="35"/>
        <v>2000</v>
      </c>
      <c r="E154" s="5">
        <v>1.4E-2</v>
      </c>
      <c r="F154" s="5">
        <v>7.0000000000000001E-3</v>
      </c>
      <c r="G154" s="5">
        <f t="shared" si="36"/>
        <v>1857.1428571428569</v>
      </c>
      <c r="H154" s="5">
        <v>1.2999999999999999E-2</v>
      </c>
      <c r="I154" s="95">
        <v>0.01</v>
      </c>
      <c r="J154" s="95">
        <f t="shared" si="37"/>
        <v>2100</v>
      </c>
      <c r="K154" s="95">
        <v>2.1000000000000001E-2</v>
      </c>
      <c r="L154" s="76" t="s">
        <v>57</v>
      </c>
    </row>
    <row r="155" spans="2:12">
      <c r="B155" s="73" t="s">
        <v>58</v>
      </c>
      <c r="C155" s="5">
        <v>13.997999999999999</v>
      </c>
      <c r="D155" s="5">
        <f t="shared" si="35"/>
        <v>6705.4579225603657</v>
      </c>
      <c r="E155" s="5">
        <v>93.863</v>
      </c>
      <c r="F155" s="5">
        <v>2.4710000000000001</v>
      </c>
      <c r="G155" s="5">
        <f t="shared" si="36"/>
        <v>6102.3876972885473</v>
      </c>
      <c r="H155" s="5">
        <v>15.079000000000001</v>
      </c>
      <c r="I155" s="95">
        <v>7.8470000000000004</v>
      </c>
      <c r="J155" s="95">
        <f t="shared" si="37"/>
        <v>5676.8191665604681</v>
      </c>
      <c r="K155" s="95">
        <v>44.545999999999999</v>
      </c>
      <c r="L155" s="76" t="s">
        <v>59</v>
      </c>
    </row>
    <row r="156" spans="2:12">
      <c r="B156" s="73" t="s">
        <v>60</v>
      </c>
      <c r="C156" s="5">
        <v>47.879999999999995</v>
      </c>
      <c r="D156" s="5">
        <f t="shared" si="35"/>
        <v>1044.2773600668338</v>
      </c>
      <c r="E156" s="5">
        <v>50</v>
      </c>
      <c r="F156" s="5">
        <v>47.9</v>
      </c>
      <c r="G156" s="5">
        <f t="shared" si="36"/>
        <v>1043.8413361169103</v>
      </c>
      <c r="H156" s="5">
        <v>50</v>
      </c>
      <c r="I156" s="112">
        <v>30.67</v>
      </c>
      <c r="J156" s="95">
        <f t="shared" si="37"/>
        <v>1499.8369742419302</v>
      </c>
      <c r="K156" s="112">
        <v>46</v>
      </c>
      <c r="L156" s="76" t="s">
        <v>61</v>
      </c>
    </row>
    <row r="157" spans="2:12">
      <c r="B157" s="73" t="s">
        <v>62</v>
      </c>
      <c r="C157" s="5">
        <v>17.669999999999998</v>
      </c>
      <c r="D157" s="5">
        <f t="shared" si="35"/>
        <v>4490.5489530277309</v>
      </c>
      <c r="E157" s="5">
        <v>79.347999999999999</v>
      </c>
      <c r="F157" s="5">
        <v>48.573</v>
      </c>
      <c r="G157" s="5">
        <f t="shared" si="36"/>
        <v>3820.4352212134313</v>
      </c>
      <c r="H157" s="5">
        <v>185.57</v>
      </c>
      <c r="I157" s="95">
        <v>27.146999999999998</v>
      </c>
      <c r="J157" s="95">
        <f t="shared" si="37"/>
        <v>3733.3407006299044</v>
      </c>
      <c r="K157" s="95">
        <v>101.349</v>
      </c>
      <c r="L157" s="76" t="s">
        <v>465</v>
      </c>
    </row>
    <row r="158" spans="2:12">
      <c r="B158" s="73" t="s">
        <v>63</v>
      </c>
      <c r="C158" s="5">
        <v>108.08199999999999</v>
      </c>
      <c r="D158" s="5">
        <f t="shared" si="35"/>
        <v>585.21307895856853</v>
      </c>
      <c r="E158" s="5">
        <v>63.250999999999998</v>
      </c>
      <c r="F158" s="5">
        <v>100</v>
      </c>
      <c r="G158" s="5">
        <f t="shared" si="36"/>
        <v>650</v>
      </c>
      <c r="H158" s="5">
        <v>65</v>
      </c>
      <c r="I158" s="95">
        <v>93</v>
      </c>
      <c r="J158" s="95">
        <f t="shared" si="37"/>
        <v>1096.7741935483871</v>
      </c>
      <c r="K158" s="95">
        <v>102</v>
      </c>
      <c r="L158" s="76" t="s">
        <v>64</v>
      </c>
    </row>
    <row r="159" spans="2:12">
      <c r="B159" s="73" t="s">
        <v>65</v>
      </c>
      <c r="C159" s="5">
        <v>75.992000000000004</v>
      </c>
      <c r="D159" s="5">
        <f t="shared" si="35"/>
        <v>3888.0408464048842</v>
      </c>
      <c r="E159" s="5">
        <v>295.45999999999998</v>
      </c>
      <c r="F159" s="5">
        <v>55.7</v>
      </c>
      <c r="G159" s="5">
        <f t="shared" si="36"/>
        <v>3326.5888689407539</v>
      </c>
      <c r="H159" s="5">
        <v>185.291</v>
      </c>
      <c r="I159" s="95">
        <v>50</v>
      </c>
      <c r="J159" s="95">
        <f t="shared" si="37"/>
        <v>4500</v>
      </c>
      <c r="K159" s="95">
        <v>225</v>
      </c>
      <c r="L159" s="76" t="s">
        <v>66</v>
      </c>
    </row>
    <row r="160" spans="2:12">
      <c r="B160" s="73" t="s">
        <v>67</v>
      </c>
      <c r="C160" s="5">
        <v>1.0164</v>
      </c>
      <c r="D160" s="5">
        <f t="shared" si="35"/>
        <v>6884.1007477371113</v>
      </c>
      <c r="E160" s="5">
        <v>6.9969999999999999</v>
      </c>
      <c r="F160" s="5">
        <v>1.0214399999999999</v>
      </c>
      <c r="G160" s="5">
        <f t="shared" si="36"/>
        <v>6926.4959273182967</v>
      </c>
      <c r="H160" s="5">
        <v>7.0750000000000002</v>
      </c>
      <c r="I160" s="95">
        <v>1.026</v>
      </c>
      <c r="J160" s="95">
        <f t="shared" si="37"/>
        <v>8603.3138401559445</v>
      </c>
      <c r="K160" s="95">
        <v>8.827</v>
      </c>
      <c r="L160" s="76" t="s">
        <v>68</v>
      </c>
    </row>
    <row r="161" spans="2:14">
      <c r="B161" s="73" t="s">
        <v>392</v>
      </c>
      <c r="C161" s="5">
        <v>2.8899999999999999E-2</v>
      </c>
      <c r="D161" s="5">
        <f t="shared" si="35"/>
        <v>764.70588235294122</v>
      </c>
      <c r="E161" s="5">
        <v>2.2100000000000002E-2</v>
      </c>
      <c r="F161" s="5">
        <v>8.7900000000000006E-2</v>
      </c>
      <c r="G161" s="5">
        <f t="shared" si="36"/>
        <v>807.73606370875984</v>
      </c>
      <c r="H161" s="5">
        <v>7.0999999999999994E-2</v>
      </c>
      <c r="I161" s="95">
        <v>0</v>
      </c>
      <c r="J161" s="95"/>
      <c r="K161" s="95">
        <v>0</v>
      </c>
      <c r="L161" s="76" t="s">
        <v>389</v>
      </c>
    </row>
    <row r="162" spans="2:14">
      <c r="B162" s="73" t="s">
        <v>393</v>
      </c>
      <c r="C162" s="5">
        <v>4.5999999999999999E-2</v>
      </c>
      <c r="D162" s="5">
        <f t="shared" si="35"/>
        <v>12478.260869565216</v>
      </c>
      <c r="E162" s="5">
        <v>0.57399999999999995</v>
      </c>
      <c r="F162" s="5">
        <v>0.13700000000000001</v>
      </c>
      <c r="G162" s="5">
        <f t="shared" si="36"/>
        <v>12437.956204379558</v>
      </c>
      <c r="H162" s="5">
        <v>1.7039999999999997</v>
      </c>
      <c r="I162" s="95">
        <v>0.14899999999999999</v>
      </c>
      <c r="J162" s="95">
        <f t="shared" si="37"/>
        <v>12528.187919463087</v>
      </c>
      <c r="K162" s="95">
        <v>1.8667</v>
      </c>
      <c r="L162" s="76" t="s">
        <v>391</v>
      </c>
    </row>
    <row r="163" spans="2:14">
      <c r="B163" s="73" t="s">
        <v>99</v>
      </c>
      <c r="C163" s="5">
        <v>0.45429999999999998</v>
      </c>
      <c r="D163" s="5">
        <f t="shared" si="35"/>
        <v>6079.6830288355713</v>
      </c>
      <c r="E163" s="5">
        <v>2.762</v>
      </c>
      <c r="F163" s="5">
        <v>0.53249999999999997</v>
      </c>
      <c r="G163" s="5">
        <f t="shared" si="36"/>
        <v>6300.4694835680748</v>
      </c>
      <c r="H163" s="5">
        <v>3.355</v>
      </c>
      <c r="I163" s="95">
        <v>0.504</v>
      </c>
      <c r="J163" s="95">
        <f t="shared" si="37"/>
        <v>17597.222222222223</v>
      </c>
      <c r="K163" s="95">
        <v>8.8689999999999998</v>
      </c>
      <c r="L163" s="76" t="s">
        <v>74</v>
      </c>
    </row>
    <row r="164" spans="2:14">
      <c r="B164" s="73" t="s">
        <v>75</v>
      </c>
      <c r="C164" s="5">
        <v>0.62019999999999997</v>
      </c>
      <c r="D164" s="5">
        <f t="shared" si="35"/>
        <v>4016.7300870686872</v>
      </c>
      <c r="E164" s="5">
        <v>2.4911759999999998</v>
      </c>
      <c r="F164" s="5">
        <v>0.86499999999999999</v>
      </c>
      <c r="G164" s="5">
        <f t="shared" si="36"/>
        <v>3468.2080924855491</v>
      </c>
      <c r="H164" s="5">
        <v>3</v>
      </c>
      <c r="I164" s="95">
        <v>0.93600000000000005</v>
      </c>
      <c r="J164" s="95">
        <f t="shared" si="37"/>
        <v>3813.034188034188</v>
      </c>
      <c r="K164" s="95">
        <v>3.569</v>
      </c>
      <c r="L164" s="76" t="s">
        <v>76</v>
      </c>
    </row>
    <row r="165" spans="2:14">
      <c r="B165" s="73" t="s">
        <v>77</v>
      </c>
      <c r="C165" s="5">
        <v>1.452</v>
      </c>
      <c r="D165" s="5">
        <f t="shared" si="35"/>
        <v>2286.5013774104682</v>
      </c>
      <c r="E165" s="5">
        <v>3.32</v>
      </c>
      <c r="F165" s="5">
        <v>1.5</v>
      </c>
      <c r="G165" s="5">
        <f t="shared" si="36"/>
        <v>2278.6666666666665</v>
      </c>
      <c r="H165" s="5">
        <v>3.4180000000000001</v>
      </c>
      <c r="I165" s="95">
        <v>1.56</v>
      </c>
      <c r="J165" s="95">
        <f t="shared" si="37"/>
        <v>2274.3589743589741</v>
      </c>
      <c r="K165" s="95">
        <v>3.548</v>
      </c>
      <c r="L165" s="76" t="s">
        <v>78</v>
      </c>
    </row>
    <row r="166" spans="2:14">
      <c r="B166" s="73" t="s">
        <v>79</v>
      </c>
      <c r="C166" s="5">
        <v>1027.682</v>
      </c>
      <c r="D166" s="5">
        <f t="shared" si="35"/>
        <v>7607.06132830973</v>
      </c>
      <c r="E166" s="5">
        <v>7817.64</v>
      </c>
      <c r="F166" s="5">
        <v>920.601</v>
      </c>
      <c r="G166" s="5">
        <f t="shared" si="36"/>
        <v>7712.3531258384464</v>
      </c>
      <c r="H166" s="5">
        <v>7100</v>
      </c>
      <c r="I166" s="5">
        <v>1101.577</v>
      </c>
      <c r="J166" s="95">
        <f t="shared" si="37"/>
        <v>7498.8402989532269</v>
      </c>
      <c r="K166" s="95">
        <v>8260.5499999999993</v>
      </c>
      <c r="L166" s="76" t="s">
        <v>80</v>
      </c>
    </row>
    <row r="167" spans="2:14">
      <c r="B167" s="73" t="s">
        <v>81</v>
      </c>
      <c r="C167" s="5">
        <v>138.82499999999999</v>
      </c>
      <c r="D167" s="5">
        <f t="shared" si="35"/>
        <v>927.52025931928699</v>
      </c>
      <c r="E167" s="5">
        <v>128.76300000000001</v>
      </c>
      <c r="F167" s="5">
        <v>130.74199999999999</v>
      </c>
      <c r="G167" s="5">
        <f t="shared" si="36"/>
        <v>936.1873001789786</v>
      </c>
      <c r="H167" s="5">
        <v>122.399</v>
      </c>
      <c r="I167" s="95">
        <v>148.178</v>
      </c>
      <c r="J167" s="95">
        <f t="shared" si="37"/>
        <v>798.98500452158896</v>
      </c>
      <c r="K167" s="95">
        <v>118.392</v>
      </c>
      <c r="L167" s="76" t="s">
        <v>82</v>
      </c>
    </row>
    <row r="168" spans="2:14">
      <c r="B168" s="73" t="s">
        <v>83</v>
      </c>
      <c r="C168" s="5">
        <v>210.9</v>
      </c>
      <c r="D168" s="5">
        <f t="shared" si="35"/>
        <v>455.19203413940255</v>
      </c>
      <c r="E168" s="5">
        <v>96</v>
      </c>
      <c r="F168" s="5">
        <v>21</v>
      </c>
      <c r="G168" s="5">
        <f t="shared" si="36"/>
        <v>666.66666666666663</v>
      </c>
      <c r="H168" s="5">
        <v>14</v>
      </c>
      <c r="I168" s="95">
        <v>17.5</v>
      </c>
      <c r="J168" s="95">
        <f t="shared" si="37"/>
        <v>685.71428571428567</v>
      </c>
      <c r="K168" s="95">
        <v>12</v>
      </c>
      <c r="L168" s="76" t="s">
        <v>84</v>
      </c>
    </row>
    <row r="169" spans="2:14" ht="15.75" thickBot="1">
      <c r="B169" s="74" t="s">
        <v>85</v>
      </c>
      <c r="C169" s="15">
        <v>33.658000000000001</v>
      </c>
      <c r="D169" s="15">
        <f t="shared" si="35"/>
        <v>1096.0841404718046</v>
      </c>
      <c r="E169" s="15">
        <v>36.892000000000003</v>
      </c>
      <c r="F169" s="15">
        <v>33.222999999999999</v>
      </c>
      <c r="G169" s="15">
        <f t="shared" si="36"/>
        <v>1110.2850434939651</v>
      </c>
      <c r="H169" s="15">
        <v>36.887</v>
      </c>
      <c r="I169" s="95">
        <v>32.762</v>
      </c>
      <c r="J169" s="95">
        <f t="shared" si="37"/>
        <v>1112.2031622001098</v>
      </c>
      <c r="K169" s="95">
        <v>36.438000000000002</v>
      </c>
      <c r="L169" s="77" t="s">
        <v>86</v>
      </c>
      <c r="N169" s="98"/>
    </row>
    <row r="170" spans="2:14" ht="15.75" thickBot="1">
      <c r="B170" s="92" t="s">
        <v>386</v>
      </c>
      <c r="C170" s="78">
        <f>SUM(C148:C169)</f>
        <v>1683.3098515945851</v>
      </c>
      <c r="D170" s="78">
        <f t="shared" si="35"/>
        <v>5169.0467505420647</v>
      </c>
      <c r="E170" s="78">
        <f>SUM(E148:E169)</f>
        <v>8701.1073185404348</v>
      </c>
      <c r="F170" s="78">
        <f>SUM(F148:F169)</f>
        <v>1370.1817374536661</v>
      </c>
      <c r="G170" s="78">
        <f t="shared" si="36"/>
        <v>5714.5643114040595</v>
      </c>
      <c r="H170" s="78">
        <f>SUM(H148:H169)</f>
        <v>7829.9916569903262</v>
      </c>
      <c r="I170" s="78">
        <f t="shared" ref="I170:J170" si="38">SUM(I148:I169)</f>
        <v>1518.4224999999999</v>
      </c>
      <c r="J170" s="78">
        <f t="shared" si="38"/>
        <v>135999.59711840493</v>
      </c>
      <c r="K170" s="78">
        <f>SUM(K148:K169)</f>
        <v>9011.0511999999999</v>
      </c>
      <c r="L170" s="92" t="s">
        <v>388</v>
      </c>
    </row>
    <row r="171" spans="2:14" ht="15.75" thickBot="1">
      <c r="B171" s="92" t="s">
        <v>387</v>
      </c>
      <c r="C171" s="78">
        <v>195363.16200000001</v>
      </c>
      <c r="D171" s="78">
        <f t="shared" si="35"/>
        <v>5631.6938502459325</v>
      </c>
      <c r="E171" s="78">
        <v>1100225.5179999999</v>
      </c>
      <c r="F171" s="78">
        <v>197185.93599999999</v>
      </c>
      <c r="G171" s="78">
        <f t="shared" si="36"/>
        <v>5754.703859812802</v>
      </c>
      <c r="H171" s="78">
        <v>1134746.6669999999</v>
      </c>
      <c r="I171" s="78">
        <v>196797.80100000001</v>
      </c>
      <c r="J171" s="78"/>
      <c r="K171" s="78">
        <v>1124721.882</v>
      </c>
      <c r="L171" s="92" t="s">
        <v>385</v>
      </c>
    </row>
    <row r="172" spans="2:14">
      <c r="B172" s="53" t="s">
        <v>100</v>
      </c>
      <c r="C172" s="53" t="s">
        <v>394</v>
      </c>
      <c r="I172" s="56"/>
      <c r="K172" s="56"/>
      <c r="L172" s="53" t="s">
        <v>390</v>
      </c>
    </row>
    <row r="173" spans="2:14">
      <c r="J173" s="56"/>
    </row>
    <row r="174" spans="2:14">
      <c r="B174" s="30" t="s">
        <v>502</v>
      </c>
      <c r="C174" s="30"/>
      <c r="D174" s="30"/>
      <c r="E174" s="30"/>
      <c r="F174" s="30"/>
      <c r="H174" s="30"/>
      <c r="I174" s="30"/>
      <c r="J174" s="30"/>
      <c r="K174" s="30"/>
      <c r="L174" s="53" t="s">
        <v>503</v>
      </c>
    </row>
    <row r="175" spans="2:14">
      <c r="B175" s="30" t="s">
        <v>103</v>
      </c>
      <c r="C175" s="30"/>
      <c r="D175" s="30"/>
      <c r="E175" s="30"/>
      <c r="F175" s="30"/>
      <c r="H175" s="31"/>
      <c r="I175" s="31"/>
      <c r="J175" s="31"/>
      <c r="K175" s="31"/>
      <c r="L175" s="53" t="s">
        <v>104</v>
      </c>
    </row>
    <row r="176" spans="2:14" ht="15.75" customHeight="1" thickBot="1">
      <c r="B176" s="32" t="s">
        <v>4</v>
      </c>
      <c r="C176" s="32"/>
      <c r="D176" s="32"/>
      <c r="E176" s="32"/>
      <c r="F176" s="32"/>
      <c r="H176" s="33"/>
      <c r="I176" s="33"/>
      <c r="J176" s="33"/>
      <c r="K176" s="33"/>
      <c r="L176" s="53" t="s">
        <v>5</v>
      </c>
    </row>
    <row r="177" spans="2:12" ht="15.75" thickBot="1">
      <c r="B177" s="134" t="s">
        <v>43</v>
      </c>
      <c r="C177" s="131">
        <v>2016</v>
      </c>
      <c r="D177" s="132"/>
      <c r="E177" s="133"/>
      <c r="F177" s="131">
        <v>2017</v>
      </c>
      <c r="G177" s="132"/>
      <c r="H177" s="133"/>
      <c r="I177" s="131">
        <v>2018</v>
      </c>
      <c r="J177" s="132"/>
      <c r="K177" s="133"/>
      <c r="L177" s="126" t="s">
        <v>44</v>
      </c>
    </row>
    <row r="178" spans="2:12">
      <c r="B178" s="135"/>
      <c r="C178" s="68" t="s">
        <v>8</v>
      </c>
      <c r="D178" s="68" t="s">
        <v>9</v>
      </c>
      <c r="E178" s="68" t="s">
        <v>10</v>
      </c>
      <c r="F178" s="68" t="s">
        <v>8</v>
      </c>
      <c r="G178" s="68" t="s">
        <v>9</v>
      </c>
      <c r="H178" s="69" t="s">
        <v>10</v>
      </c>
      <c r="I178" s="68" t="s">
        <v>8</v>
      </c>
      <c r="J178" s="68" t="s">
        <v>9</v>
      </c>
      <c r="K178" s="69" t="s">
        <v>10</v>
      </c>
      <c r="L178" s="127"/>
    </row>
    <row r="179" spans="2:12" ht="15.75" thickBot="1">
      <c r="B179" s="136"/>
      <c r="C179" s="70" t="s">
        <v>11</v>
      </c>
      <c r="D179" s="70" t="s">
        <v>12</v>
      </c>
      <c r="E179" s="70" t="s">
        <v>13</v>
      </c>
      <c r="F179" s="70" t="s">
        <v>11</v>
      </c>
      <c r="G179" s="70" t="s">
        <v>12</v>
      </c>
      <c r="H179" s="71" t="s">
        <v>13</v>
      </c>
      <c r="I179" s="70" t="s">
        <v>11</v>
      </c>
      <c r="J179" s="70" t="s">
        <v>12</v>
      </c>
      <c r="K179" s="71" t="s">
        <v>13</v>
      </c>
      <c r="L179" s="128"/>
    </row>
    <row r="180" spans="2:12">
      <c r="B180" s="72" t="s">
        <v>45</v>
      </c>
      <c r="C180" s="4">
        <v>1.0999999999999999E-2</v>
      </c>
      <c r="D180" s="4">
        <f t="shared" ref="D180:D203" si="39">E180/C180*1000</f>
        <v>1727.2727272727273</v>
      </c>
      <c r="E180" s="4">
        <v>1.9E-2</v>
      </c>
      <c r="F180" s="4">
        <v>0.05</v>
      </c>
      <c r="G180" s="4">
        <f t="shared" ref="G180:G203" si="40">H180/F180*1000</f>
        <v>2033.9999999999998</v>
      </c>
      <c r="H180" s="4">
        <v>0.1017</v>
      </c>
      <c r="I180" s="107">
        <v>0.16839999999999999</v>
      </c>
      <c r="J180" s="107">
        <f>(K180/I180)*1000</f>
        <v>21935.866983372922</v>
      </c>
      <c r="K180" s="95">
        <v>3.694</v>
      </c>
      <c r="L180" s="75" t="s">
        <v>46</v>
      </c>
    </row>
    <row r="181" spans="2:12">
      <c r="B181" s="73" t="s">
        <v>47</v>
      </c>
      <c r="C181" s="5">
        <v>0.58699999999999997</v>
      </c>
      <c r="D181" s="4">
        <f t="shared" si="39"/>
        <v>800.17035775127772</v>
      </c>
      <c r="E181" s="4">
        <v>0.46970000000000001</v>
      </c>
      <c r="F181" s="4">
        <v>0.58699999999999997</v>
      </c>
      <c r="G181" s="4">
        <f t="shared" si="40"/>
        <v>800.17035775127772</v>
      </c>
      <c r="H181" s="4">
        <v>0.46970000000000001</v>
      </c>
      <c r="I181" s="95">
        <v>0</v>
      </c>
      <c r="J181" s="95"/>
      <c r="K181" s="95">
        <v>0</v>
      </c>
      <c r="L181" s="76" t="s">
        <v>464</v>
      </c>
    </row>
    <row r="182" spans="2:12">
      <c r="B182" s="73" t="s">
        <v>48</v>
      </c>
      <c r="C182" s="5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95">
        <v>0</v>
      </c>
      <c r="J182" s="95"/>
      <c r="K182" s="95">
        <v>0</v>
      </c>
      <c r="L182" s="76" t="s">
        <v>49</v>
      </c>
    </row>
    <row r="183" spans="2:12">
      <c r="B183" s="73" t="s">
        <v>50</v>
      </c>
      <c r="C183" s="5">
        <v>0</v>
      </c>
      <c r="D183" s="4">
        <v>0</v>
      </c>
      <c r="E183" s="4">
        <v>0</v>
      </c>
      <c r="F183" s="4">
        <v>2.1179999999999999</v>
      </c>
      <c r="G183" s="4">
        <f t="shared" si="40"/>
        <v>508.02644003777152</v>
      </c>
      <c r="H183" s="4">
        <v>1.0760000000000001</v>
      </c>
      <c r="I183" s="95">
        <v>2.19</v>
      </c>
      <c r="J183" s="95">
        <f t="shared" ref="J183:J200" si="41">(K183/I183)*1000</f>
        <v>526.4840182648403</v>
      </c>
      <c r="K183" s="95">
        <v>1.153</v>
      </c>
      <c r="L183" s="76" t="s">
        <v>51</v>
      </c>
    </row>
    <row r="184" spans="2:12">
      <c r="B184" s="73" t="s">
        <v>52</v>
      </c>
      <c r="C184" s="5">
        <v>3.51</v>
      </c>
      <c r="D184" s="4">
        <f t="shared" si="39"/>
        <v>2552.0512820512822</v>
      </c>
      <c r="E184" s="4">
        <v>8.9577000000000009</v>
      </c>
      <c r="F184" s="4">
        <v>3.12</v>
      </c>
      <c r="G184" s="4">
        <f t="shared" si="40"/>
        <v>1593.75</v>
      </c>
      <c r="H184" s="4">
        <v>4.9725000000000001</v>
      </c>
      <c r="I184" s="107">
        <f>265/1000</f>
        <v>0.26500000000000001</v>
      </c>
      <c r="J184" s="95">
        <f>(K184/I184)*1000</f>
        <v>13667.924528301884</v>
      </c>
      <c r="K184" s="107">
        <v>3.6219999999999999</v>
      </c>
      <c r="L184" s="76" t="s">
        <v>53</v>
      </c>
    </row>
    <row r="185" spans="2:12">
      <c r="B185" s="73" t="s">
        <v>54</v>
      </c>
      <c r="C185" s="5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95">
        <v>0</v>
      </c>
      <c r="J185" s="95"/>
      <c r="K185" s="95">
        <v>0</v>
      </c>
      <c r="L185" s="76" t="s">
        <v>55</v>
      </c>
    </row>
    <row r="186" spans="2:12">
      <c r="B186" s="73" t="s">
        <v>56</v>
      </c>
      <c r="C186" s="5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95">
        <v>0</v>
      </c>
      <c r="K186" s="95">
        <v>0</v>
      </c>
      <c r="L186" s="76" t="s">
        <v>57</v>
      </c>
    </row>
    <row r="187" spans="2:12">
      <c r="B187" s="73" t="s">
        <v>58</v>
      </c>
      <c r="C187" s="5">
        <v>60.147999999999996</v>
      </c>
      <c r="D187" s="4">
        <f t="shared" si="39"/>
        <v>2694.0047881891337</v>
      </c>
      <c r="E187" s="4">
        <v>162.03899999999999</v>
      </c>
      <c r="F187" s="4">
        <v>61.005000000000003</v>
      </c>
      <c r="G187" s="4">
        <f t="shared" si="40"/>
        <v>2547.463322678469</v>
      </c>
      <c r="H187" s="4">
        <v>155.40799999999999</v>
      </c>
      <c r="I187" s="95">
        <v>54.656999999999996</v>
      </c>
      <c r="J187" s="95">
        <f t="shared" si="41"/>
        <v>2423.6785773094025</v>
      </c>
      <c r="K187" s="95">
        <v>132.471</v>
      </c>
      <c r="L187" s="76" t="s">
        <v>59</v>
      </c>
    </row>
    <row r="188" spans="2:12">
      <c r="B188" s="73" t="s">
        <v>60</v>
      </c>
      <c r="C188" s="5">
        <v>15194.3</v>
      </c>
      <c r="D188" s="4">
        <f t="shared" si="39"/>
        <v>511.77086144146165</v>
      </c>
      <c r="E188" s="4">
        <v>7776</v>
      </c>
      <c r="F188" s="4">
        <v>15550.5</v>
      </c>
      <c r="G188" s="4">
        <f t="shared" si="40"/>
        <v>507.89363686055111</v>
      </c>
      <c r="H188" s="4">
        <v>7898</v>
      </c>
      <c r="I188" s="108">
        <v>11803.36</v>
      </c>
      <c r="J188" s="108">
        <f t="shared" si="41"/>
        <v>467.12969866207584</v>
      </c>
      <c r="K188" s="108">
        <v>5513.7</v>
      </c>
      <c r="L188" s="76" t="s">
        <v>61</v>
      </c>
    </row>
    <row r="189" spans="2:12">
      <c r="B189" s="73" t="s">
        <v>62</v>
      </c>
      <c r="C189" s="5">
        <v>0.38500000000000001</v>
      </c>
      <c r="D189" s="4">
        <f t="shared" si="39"/>
        <v>1516.8831168831168</v>
      </c>
      <c r="E189" s="4">
        <v>0.58399999999999996</v>
      </c>
      <c r="F189" s="4">
        <v>2.7690000000000001</v>
      </c>
      <c r="G189" s="4">
        <f t="shared" si="40"/>
        <v>1880.4622607439508</v>
      </c>
      <c r="H189" s="4">
        <v>5.2069999999999999</v>
      </c>
      <c r="I189" s="95">
        <v>2.4460000000000002</v>
      </c>
      <c r="J189" s="95">
        <f t="shared" si="41"/>
        <v>1776.7784137367128</v>
      </c>
      <c r="K189" s="95">
        <v>4.3460000000000001</v>
      </c>
      <c r="L189" s="76" t="s">
        <v>465</v>
      </c>
    </row>
    <row r="190" spans="2:12">
      <c r="B190" s="73" t="s">
        <v>63</v>
      </c>
      <c r="C190" s="5">
        <v>169.245</v>
      </c>
      <c r="D190" s="4">
        <f t="shared" si="39"/>
        <v>453.25415817306271</v>
      </c>
      <c r="E190" s="4">
        <v>76.710999999999999</v>
      </c>
      <c r="F190" s="4">
        <v>239.88300000000001</v>
      </c>
      <c r="G190" s="4">
        <f t="shared" si="40"/>
        <v>499.09747668655132</v>
      </c>
      <c r="H190" s="4">
        <v>119.72499999999999</v>
      </c>
      <c r="I190" s="95">
        <v>234</v>
      </c>
      <c r="J190" s="95">
        <f t="shared" si="41"/>
        <v>555.55555555555554</v>
      </c>
      <c r="K190" s="95">
        <v>130</v>
      </c>
      <c r="L190" s="76" t="s">
        <v>64</v>
      </c>
    </row>
    <row r="191" spans="2:12">
      <c r="B191" s="73" t="s">
        <v>65</v>
      </c>
      <c r="C191" s="5">
        <v>7.136563276997995</v>
      </c>
      <c r="D191" s="4">
        <f t="shared" si="39"/>
        <v>2028.7075778707576</v>
      </c>
      <c r="E191" s="4">
        <v>14.478</v>
      </c>
      <c r="F191" s="4">
        <v>6.1959999999999997</v>
      </c>
      <c r="G191" s="4">
        <f t="shared" si="40"/>
        <v>962.23369916074887</v>
      </c>
      <c r="H191" s="4">
        <v>5.9619999999999997</v>
      </c>
      <c r="I191" s="108">
        <v>4.8899999999999997</v>
      </c>
      <c r="J191" s="108">
        <f t="shared" si="41"/>
        <v>1343.6809815950921</v>
      </c>
      <c r="K191" s="108">
        <v>6.5705999999999998</v>
      </c>
      <c r="L191" s="76" t="s">
        <v>66</v>
      </c>
    </row>
    <row r="192" spans="2:12">
      <c r="B192" s="73" t="s">
        <v>67</v>
      </c>
      <c r="C192" s="5">
        <v>0.44034000000000001</v>
      </c>
      <c r="D192" s="4">
        <f t="shared" si="39"/>
        <v>2952.2641595131036</v>
      </c>
      <c r="E192" s="4">
        <v>1.3</v>
      </c>
      <c r="F192" s="4">
        <v>0.44034000000000001</v>
      </c>
      <c r="G192" s="4">
        <f t="shared" si="40"/>
        <v>2952.2641595131036</v>
      </c>
      <c r="H192" s="4">
        <v>1.3</v>
      </c>
      <c r="I192" s="95">
        <v>0.44</v>
      </c>
      <c r="J192" s="95">
        <f t="shared" si="41"/>
        <v>2954.5454545454545</v>
      </c>
      <c r="K192" s="95">
        <v>1.3</v>
      </c>
      <c r="L192" s="76" t="s">
        <v>68</v>
      </c>
    </row>
    <row r="193" spans="2:12">
      <c r="B193" s="73" t="s">
        <v>69</v>
      </c>
      <c r="C193" s="5">
        <v>8.9599999999999999E-2</v>
      </c>
      <c r="D193" s="4">
        <f t="shared" si="39"/>
        <v>799.10714285714278</v>
      </c>
      <c r="E193" s="4">
        <v>7.1599999999999997E-2</v>
      </c>
      <c r="F193" s="4">
        <v>6.8400000000000002E-2</v>
      </c>
      <c r="G193" s="4">
        <f t="shared" si="40"/>
        <v>791.66666666666663</v>
      </c>
      <c r="H193" s="4">
        <v>5.4149999999999997E-2</v>
      </c>
      <c r="I193" s="95">
        <v>0.26100000000000001</v>
      </c>
      <c r="J193" s="95">
        <f t="shared" si="41"/>
        <v>831.41762452107275</v>
      </c>
      <c r="K193" s="95">
        <v>0.217</v>
      </c>
      <c r="L193" s="76" t="s">
        <v>70</v>
      </c>
    </row>
    <row r="194" spans="2:12">
      <c r="B194" s="73" t="s">
        <v>71</v>
      </c>
      <c r="C194" s="5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95">
        <v>0</v>
      </c>
      <c r="J194" s="95"/>
      <c r="K194" s="95">
        <v>0</v>
      </c>
      <c r="L194" s="76" t="s">
        <v>72</v>
      </c>
    </row>
    <row r="195" spans="2:12">
      <c r="B195" s="73" t="s">
        <v>73</v>
      </c>
      <c r="C195" s="5">
        <v>1.24E-2</v>
      </c>
      <c r="D195" s="4">
        <f t="shared" si="39"/>
        <v>1508.0645161290324</v>
      </c>
      <c r="E195" s="4">
        <v>1.8700000000000001E-2</v>
      </c>
      <c r="F195" s="4">
        <v>1.9300000000000001E-2</v>
      </c>
      <c r="G195" s="4">
        <f t="shared" si="40"/>
        <v>25025.90673575129</v>
      </c>
      <c r="H195" s="4">
        <v>0.48299999999999998</v>
      </c>
      <c r="I195" s="95">
        <v>0</v>
      </c>
      <c r="J195" s="95"/>
      <c r="K195" s="95">
        <v>0</v>
      </c>
      <c r="L195" s="76" t="s">
        <v>74</v>
      </c>
    </row>
    <row r="196" spans="2:12">
      <c r="B196" s="73" t="s">
        <v>75</v>
      </c>
      <c r="C196" s="5">
        <v>0.224</v>
      </c>
      <c r="D196" s="4">
        <f t="shared" si="39"/>
        <v>4129.4642857142853</v>
      </c>
      <c r="E196" s="4">
        <v>0.92500000000000004</v>
      </c>
      <c r="F196" s="4">
        <v>0.22</v>
      </c>
      <c r="G196" s="4">
        <f t="shared" si="40"/>
        <v>2181.8181818181815</v>
      </c>
      <c r="H196" s="4">
        <v>0.48</v>
      </c>
      <c r="I196" s="95">
        <v>0.19600000000000001</v>
      </c>
      <c r="J196" s="95">
        <f t="shared" si="41"/>
        <v>2188.7755102040815</v>
      </c>
      <c r="K196" s="95">
        <v>0.42899999999999999</v>
      </c>
      <c r="L196" s="76" t="s">
        <v>76</v>
      </c>
    </row>
    <row r="197" spans="2:12">
      <c r="B197" s="73" t="s">
        <v>77</v>
      </c>
      <c r="C197" s="5">
        <v>5.1360000000000001</v>
      </c>
      <c r="D197" s="4">
        <f t="shared" si="39"/>
        <v>1297.1183800623053</v>
      </c>
      <c r="E197" s="4">
        <v>6.6619999999999999</v>
      </c>
      <c r="F197" s="4">
        <v>4.9880000000000004</v>
      </c>
      <c r="G197" s="4">
        <f t="shared" si="40"/>
        <v>1315.3568564554932</v>
      </c>
      <c r="H197" s="4">
        <v>6.5609999999999999</v>
      </c>
      <c r="I197" s="95">
        <v>4.3289999999999997</v>
      </c>
      <c r="J197" s="95">
        <f t="shared" si="41"/>
        <v>1386.001386001386</v>
      </c>
      <c r="K197" s="95">
        <v>6</v>
      </c>
      <c r="L197" s="76" t="s">
        <v>78</v>
      </c>
    </row>
    <row r="198" spans="2:12">
      <c r="B198" s="73" t="s">
        <v>79</v>
      </c>
      <c r="C198" s="5">
        <v>148.071</v>
      </c>
      <c r="D198" s="4">
        <f t="shared" si="39"/>
        <v>4888.1347461690675</v>
      </c>
      <c r="E198" s="4">
        <v>723.79100000000005</v>
      </c>
      <c r="F198" s="4">
        <v>152.16999999999999</v>
      </c>
      <c r="G198" s="4">
        <f t="shared" si="40"/>
        <v>5305.7567194585008</v>
      </c>
      <c r="H198" s="4">
        <v>807.37699999999995</v>
      </c>
      <c r="I198" s="95">
        <v>158.85</v>
      </c>
      <c r="J198" s="95">
        <f t="shared" si="41"/>
        <v>6311.1111111111113</v>
      </c>
      <c r="K198" s="95">
        <v>1002.52</v>
      </c>
      <c r="L198" s="76" t="s">
        <v>80</v>
      </c>
    </row>
    <row r="199" spans="2:12">
      <c r="B199" s="73" t="s">
        <v>81</v>
      </c>
      <c r="C199" s="5">
        <v>2.4700000000000002</v>
      </c>
      <c r="D199" s="4">
        <f t="shared" si="39"/>
        <v>2112.5506072874496</v>
      </c>
      <c r="E199" s="4">
        <v>5.218</v>
      </c>
      <c r="F199" s="4">
        <v>6.5179999999999998</v>
      </c>
      <c r="G199" s="4">
        <f t="shared" si="40"/>
        <v>1359.6195151887082</v>
      </c>
      <c r="H199" s="4">
        <v>8.8620000000000001</v>
      </c>
      <c r="I199" s="95">
        <v>5.5979999999999999</v>
      </c>
      <c r="J199" s="95">
        <f t="shared" si="41"/>
        <v>1325.6520185780637</v>
      </c>
      <c r="K199" s="95">
        <v>7.4210000000000003</v>
      </c>
      <c r="L199" s="76" t="s">
        <v>82</v>
      </c>
    </row>
    <row r="200" spans="2:12">
      <c r="B200" s="73" t="s">
        <v>83</v>
      </c>
      <c r="C200" s="5">
        <v>19.407699999999998</v>
      </c>
      <c r="D200" s="4">
        <f t="shared" si="39"/>
        <v>1154.1810724609304</v>
      </c>
      <c r="E200" s="4">
        <v>22.4</v>
      </c>
      <c r="F200" s="4">
        <v>187.702</v>
      </c>
      <c r="G200" s="4">
        <f t="shared" si="40"/>
        <v>444.78481848888129</v>
      </c>
      <c r="H200" s="4">
        <v>83.486999999999995</v>
      </c>
      <c r="I200" s="95">
        <v>201.96600000000001</v>
      </c>
      <c r="J200" s="95">
        <f t="shared" si="41"/>
        <v>446.84253785290588</v>
      </c>
      <c r="K200" s="95">
        <v>90.247</v>
      </c>
      <c r="L200" s="76" t="s">
        <v>84</v>
      </c>
    </row>
    <row r="201" spans="2:12" ht="15.75" thickBot="1">
      <c r="B201" s="74" t="s">
        <v>85</v>
      </c>
      <c r="C201" s="15">
        <v>398</v>
      </c>
      <c r="D201" s="4">
        <f t="shared" si="39"/>
        <v>520.1005025125628</v>
      </c>
      <c r="E201" s="4">
        <v>207</v>
      </c>
      <c r="F201" s="4">
        <v>500</v>
      </c>
      <c r="G201" s="4">
        <f t="shared" si="40"/>
        <v>600</v>
      </c>
      <c r="H201" s="4">
        <v>300</v>
      </c>
      <c r="I201" s="108">
        <v>379.12900000000002</v>
      </c>
      <c r="J201" s="108">
        <f>(K201/I201)*1000</f>
        <v>525.18272144837238</v>
      </c>
      <c r="K201" s="108">
        <v>199.11199999999999</v>
      </c>
      <c r="L201" s="77" t="s">
        <v>86</v>
      </c>
    </row>
    <row r="202" spans="2:12" ht="15.75" thickBot="1">
      <c r="B202" s="92" t="s">
        <v>386</v>
      </c>
      <c r="C202" s="78">
        <f>SUM(C180:C201)</f>
        <v>16009.173603276995</v>
      </c>
      <c r="D202" s="78">
        <f t="shared" si="39"/>
        <v>562.59273109240235</v>
      </c>
      <c r="E202" s="78">
        <f>SUM(E180:E201)</f>
        <v>9006.6447000000007</v>
      </c>
      <c r="F202" s="78">
        <f>SUM(F180:F201)</f>
        <v>16718.354039999998</v>
      </c>
      <c r="G202" s="78">
        <f t="shared" si="40"/>
        <v>562.22795781874697</v>
      </c>
      <c r="H202" s="78">
        <f>SUM(H180:H201)</f>
        <v>9399.5260499999986</v>
      </c>
      <c r="I202" s="78">
        <f>SUM(I180:I201)</f>
        <v>12852.745400000002</v>
      </c>
      <c r="J202" s="78">
        <f>SUM(J180:J201)</f>
        <v>58666.627121060919</v>
      </c>
      <c r="K202" s="78">
        <f>SUM(K180:K201)</f>
        <v>7102.8025999999991</v>
      </c>
      <c r="L202" s="92" t="s">
        <v>388</v>
      </c>
    </row>
    <row r="203" spans="2:12" ht="15.75" thickBot="1">
      <c r="B203" s="92" t="s">
        <v>387</v>
      </c>
      <c r="C203" s="78">
        <v>76948.191000000006</v>
      </c>
      <c r="D203" s="78">
        <f t="shared" si="39"/>
        <v>1187.2291058798251</v>
      </c>
      <c r="E203" s="78">
        <v>91355.131999999998</v>
      </c>
      <c r="F203" s="78">
        <v>71918.544999999998</v>
      </c>
      <c r="G203" s="78">
        <f t="shared" si="40"/>
        <v>1196.6400043271174</v>
      </c>
      <c r="H203" s="78">
        <v>86060.607999999993</v>
      </c>
      <c r="I203" s="78">
        <v>75832.392000000007</v>
      </c>
      <c r="J203" s="78"/>
      <c r="K203" s="78">
        <v>92123.190999999992</v>
      </c>
      <c r="L203" s="92" t="s">
        <v>385</v>
      </c>
    </row>
    <row r="205" spans="2:12">
      <c r="C205" s="17"/>
      <c r="K205" s="17"/>
    </row>
    <row r="206" spans="2:12">
      <c r="B206" s="30" t="s">
        <v>442</v>
      </c>
      <c r="L206" s="53" t="s">
        <v>456</v>
      </c>
    </row>
    <row r="207" spans="2:12">
      <c r="B207" s="30" t="s">
        <v>107</v>
      </c>
      <c r="C207" s="30"/>
      <c r="D207" s="30"/>
      <c r="E207" s="30"/>
      <c r="F207" s="30"/>
      <c r="H207" s="31"/>
      <c r="I207" s="31"/>
      <c r="J207" s="31"/>
      <c r="K207" s="31"/>
      <c r="L207" s="53" t="s">
        <v>108</v>
      </c>
    </row>
    <row r="208" spans="2:12" ht="15.75" customHeight="1" thickBot="1">
      <c r="B208" s="32" t="s">
        <v>4</v>
      </c>
      <c r="C208" s="32"/>
      <c r="D208" s="32"/>
      <c r="E208" s="32"/>
      <c r="F208" s="32"/>
      <c r="H208" s="33"/>
      <c r="I208" s="33"/>
      <c r="J208" s="33"/>
      <c r="K208" s="33"/>
      <c r="L208" s="53" t="s">
        <v>5</v>
      </c>
    </row>
    <row r="209" spans="2:12" ht="15.75" thickBot="1">
      <c r="B209" s="134" t="s">
        <v>43</v>
      </c>
      <c r="C209" s="131">
        <v>2016</v>
      </c>
      <c r="D209" s="132"/>
      <c r="E209" s="133"/>
      <c r="F209" s="131">
        <v>2017</v>
      </c>
      <c r="G209" s="132"/>
      <c r="H209" s="133"/>
      <c r="I209" s="131">
        <v>2018</v>
      </c>
      <c r="J209" s="132"/>
      <c r="K209" s="133"/>
      <c r="L209" s="126" t="s">
        <v>44</v>
      </c>
    </row>
    <row r="210" spans="2:12">
      <c r="B210" s="135"/>
      <c r="C210" s="68" t="s">
        <v>8</v>
      </c>
      <c r="D210" s="68" t="s">
        <v>9</v>
      </c>
      <c r="E210" s="68" t="s">
        <v>10</v>
      </c>
      <c r="F210" s="68" t="s">
        <v>8</v>
      </c>
      <c r="G210" s="68" t="s">
        <v>9</v>
      </c>
      <c r="H210" s="69" t="s">
        <v>10</v>
      </c>
      <c r="I210" s="68" t="s">
        <v>8</v>
      </c>
      <c r="J210" s="68" t="s">
        <v>9</v>
      </c>
      <c r="K210" s="69" t="s">
        <v>10</v>
      </c>
      <c r="L210" s="127"/>
    </row>
    <row r="211" spans="2:12" ht="15.75" thickBot="1">
      <c r="B211" s="136"/>
      <c r="C211" s="70" t="s">
        <v>11</v>
      </c>
      <c r="D211" s="70" t="s">
        <v>12</v>
      </c>
      <c r="E211" s="70" t="s">
        <v>13</v>
      </c>
      <c r="F211" s="70" t="s">
        <v>11</v>
      </c>
      <c r="G211" s="70" t="s">
        <v>12</v>
      </c>
      <c r="H211" s="71" t="s">
        <v>13</v>
      </c>
      <c r="I211" s="70" t="s">
        <v>11</v>
      </c>
      <c r="J211" s="70" t="s">
        <v>12</v>
      </c>
      <c r="K211" s="71" t="s">
        <v>13</v>
      </c>
      <c r="L211" s="128"/>
    </row>
    <row r="212" spans="2:12">
      <c r="B212" s="72" t="s">
        <v>45</v>
      </c>
      <c r="C212" s="14">
        <v>0</v>
      </c>
      <c r="D212" s="14">
        <v>0</v>
      </c>
      <c r="E212" s="13">
        <v>0</v>
      </c>
      <c r="F212" s="4">
        <v>0</v>
      </c>
      <c r="G212" s="4">
        <v>0</v>
      </c>
      <c r="H212" s="4">
        <v>0</v>
      </c>
      <c r="I212" s="4">
        <v>0</v>
      </c>
      <c r="J212" s="4"/>
      <c r="K212" s="4">
        <v>0</v>
      </c>
      <c r="L212" s="75" t="s">
        <v>46</v>
      </c>
    </row>
    <row r="213" spans="2:12">
      <c r="B213" s="73" t="s">
        <v>47</v>
      </c>
      <c r="C213" s="14">
        <v>0</v>
      </c>
      <c r="D213" s="14">
        <v>0</v>
      </c>
      <c r="E213" s="14">
        <v>0</v>
      </c>
      <c r="F213" s="4">
        <v>0</v>
      </c>
      <c r="G213" s="4">
        <v>0</v>
      </c>
      <c r="H213" s="4">
        <v>0</v>
      </c>
      <c r="I213" s="4">
        <v>0</v>
      </c>
      <c r="J213" s="4"/>
      <c r="K213" s="4">
        <v>0</v>
      </c>
      <c r="L213" s="76" t="s">
        <v>464</v>
      </c>
    </row>
    <row r="214" spans="2:12">
      <c r="B214" s="73" t="s">
        <v>48</v>
      </c>
      <c r="C214" s="14">
        <v>0</v>
      </c>
      <c r="D214" s="14">
        <v>0</v>
      </c>
      <c r="E214" s="14">
        <v>0</v>
      </c>
      <c r="F214" s="4">
        <v>0</v>
      </c>
      <c r="G214" s="4">
        <v>0</v>
      </c>
      <c r="H214" s="4">
        <v>0</v>
      </c>
      <c r="I214" s="4">
        <v>0</v>
      </c>
      <c r="J214" s="4"/>
      <c r="K214" s="4">
        <v>0</v>
      </c>
      <c r="L214" s="76" t="s">
        <v>49</v>
      </c>
    </row>
    <row r="215" spans="2:12">
      <c r="B215" s="73" t="s">
        <v>50</v>
      </c>
      <c r="C215" s="14">
        <v>0</v>
      </c>
      <c r="D215" s="14">
        <v>0</v>
      </c>
      <c r="E215" s="14">
        <v>0</v>
      </c>
      <c r="F215" s="4">
        <v>0</v>
      </c>
      <c r="G215" s="4">
        <v>0</v>
      </c>
      <c r="H215" s="4">
        <v>0</v>
      </c>
      <c r="I215" s="4">
        <v>0</v>
      </c>
      <c r="J215" s="4"/>
      <c r="K215" s="4">
        <v>0</v>
      </c>
      <c r="L215" s="76" t="s">
        <v>51</v>
      </c>
    </row>
    <row r="216" spans="2:12">
      <c r="B216" s="73" t="s">
        <v>52</v>
      </c>
      <c r="C216" s="14">
        <v>0.13700000000000001</v>
      </c>
      <c r="D216" s="14">
        <f>E216/C216*1000</f>
        <v>1737.2262773722628</v>
      </c>
      <c r="E216" s="14">
        <v>0.23799999999999999</v>
      </c>
      <c r="F216" s="4">
        <v>0.12</v>
      </c>
      <c r="G216" s="4">
        <f>H216/F216*1000</f>
        <v>1783.3333333333335</v>
      </c>
      <c r="H216" s="4">
        <v>0.214</v>
      </c>
      <c r="I216" s="4">
        <v>0.122</v>
      </c>
      <c r="J216" s="4">
        <f>(K216/I216)*1000</f>
        <v>1950.8196721311474</v>
      </c>
      <c r="K216" s="4">
        <v>0.23799999999999999</v>
      </c>
      <c r="L216" s="76" t="s">
        <v>53</v>
      </c>
    </row>
    <row r="217" spans="2:12">
      <c r="B217" s="73" t="s">
        <v>54</v>
      </c>
      <c r="C217" s="14">
        <v>26.574999999999999</v>
      </c>
      <c r="D217" s="14">
        <f>E217/C217*1000</f>
        <v>1277.25305738476</v>
      </c>
      <c r="E217" s="5">
        <v>33.942999999999998</v>
      </c>
      <c r="F217" s="4">
        <v>26.635999999999999</v>
      </c>
      <c r="G217" s="4">
        <f>H217/F217*1000</f>
        <v>1281.4236371827601</v>
      </c>
      <c r="H217" s="4">
        <v>34.131999999999998</v>
      </c>
      <c r="I217" s="4">
        <v>26.798999999999999</v>
      </c>
      <c r="J217" s="4">
        <f t="shared" ref="J217:J232" si="42">(K217/I217)*1000</f>
        <v>1277.6596141647076</v>
      </c>
      <c r="K217" s="4">
        <v>34.24</v>
      </c>
      <c r="L217" s="76" t="s">
        <v>55</v>
      </c>
    </row>
    <row r="218" spans="2:12">
      <c r="B218" s="73" t="s">
        <v>56</v>
      </c>
      <c r="C218" s="14">
        <v>7.0000000000000001E-3</v>
      </c>
      <c r="D218" s="14">
        <f>E218/C218*1000</f>
        <v>2000</v>
      </c>
      <c r="E218" s="5">
        <v>1.4E-2</v>
      </c>
      <c r="F218" s="4">
        <v>0</v>
      </c>
      <c r="G218" s="4">
        <v>0</v>
      </c>
      <c r="H218" s="4">
        <v>0</v>
      </c>
      <c r="I218" s="4">
        <v>0</v>
      </c>
      <c r="J218" s="4"/>
      <c r="K218" s="4">
        <v>0</v>
      </c>
      <c r="L218" s="76" t="s">
        <v>57</v>
      </c>
    </row>
    <row r="219" spans="2:12">
      <c r="B219" s="73" t="s">
        <v>58</v>
      </c>
      <c r="C219" s="14">
        <v>0</v>
      </c>
      <c r="D219" s="14">
        <v>0</v>
      </c>
      <c r="E219" s="14">
        <v>0</v>
      </c>
      <c r="F219" s="4">
        <v>0</v>
      </c>
      <c r="G219" s="4">
        <v>0</v>
      </c>
      <c r="H219" s="4">
        <v>0</v>
      </c>
      <c r="I219" s="4">
        <v>0</v>
      </c>
      <c r="J219" s="4"/>
      <c r="K219" s="4">
        <v>0</v>
      </c>
      <c r="L219" s="76" t="s">
        <v>59</v>
      </c>
    </row>
    <row r="220" spans="2:12">
      <c r="B220" s="73" t="s">
        <v>60</v>
      </c>
      <c r="C220" s="14">
        <v>6.72</v>
      </c>
      <c r="D220" s="14">
        <f>E220/C220*1000</f>
        <v>4166.666666666667</v>
      </c>
      <c r="E220" s="14">
        <v>28</v>
      </c>
      <c r="F220" s="4">
        <v>7.56</v>
      </c>
      <c r="G220" s="4">
        <f>H220/F220*1000</f>
        <v>4232.8042328042338</v>
      </c>
      <c r="H220" s="4">
        <v>32</v>
      </c>
      <c r="I220" s="4">
        <v>11.37</v>
      </c>
      <c r="J220" s="4">
        <f t="shared" si="42"/>
        <v>2638.5224274406337</v>
      </c>
      <c r="K220" s="4">
        <v>30</v>
      </c>
      <c r="L220" s="76" t="s">
        <v>61</v>
      </c>
    </row>
    <row r="221" spans="2:12">
      <c r="B221" s="73" t="s">
        <v>62</v>
      </c>
      <c r="C221" s="14">
        <v>0</v>
      </c>
      <c r="D221" s="14">
        <v>0</v>
      </c>
      <c r="E221" s="1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76" t="s">
        <v>465</v>
      </c>
    </row>
    <row r="222" spans="2:12">
      <c r="B222" s="73" t="s">
        <v>63</v>
      </c>
      <c r="C222" s="14">
        <v>0.75</v>
      </c>
      <c r="D222" s="14">
        <f>E222/C222*1000</f>
        <v>1833.3333333333333</v>
      </c>
      <c r="E222" s="14">
        <v>1.375</v>
      </c>
      <c r="F222" s="4">
        <v>1.1910000000000001</v>
      </c>
      <c r="G222" s="4">
        <f>H222/F222*1000</f>
        <v>1865.6591099916036</v>
      </c>
      <c r="H222" s="4">
        <v>2.222</v>
      </c>
      <c r="I222" s="4">
        <v>0.95899999999999996</v>
      </c>
      <c r="J222" s="4">
        <f t="shared" si="42"/>
        <v>1400.417101147028</v>
      </c>
      <c r="K222" s="4">
        <v>1.343</v>
      </c>
      <c r="L222" s="76" t="s">
        <v>64</v>
      </c>
    </row>
    <row r="223" spans="2:12">
      <c r="B223" s="73" t="s">
        <v>65</v>
      </c>
      <c r="C223" s="14">
        <v>38.561999999999998</v>
      </c>
      <c r="D223" s="14">
        <f>E223/C223*1000</f>
        <v>4702.0382760230286</v>
      </c>
      <c r="E223" s="14">
        <v>181.32</v>
      </c>
      <c r="F223" s="4">
        <v>55.52</v>
      </c>
      <c r="G223" s="4">
        <f>H223/F223*1000</f>
        <v>4788.4005763688756</v>
      </c>
      <c r="H223" s="4">
        <v>265.85199999999998</v>
      </c>
      <c r="I223" s="4">
        <v>54.23</v>
      </c>
      <c r="J223" s="4">
        <f t="shared" si="42"/>
        <v>3355.3383735939519</v>
      </c>
      <c r="K223" s="4">
        <v>181.96</v>
      </c>
      <c r="L223" s="76" t="s">
        <v>66</v>
      </c>
    </row>
    <row r="224" spans="2:12">
      <c r="B224" s="73" t="s">
        <v>67</v>
      </c>
      <c r="C224" s="14">
        <v>0</v>
      </c>
      <c r="D224" s="14">
        <v>0</v>
      </c>
      <c r="E224" s="14">
        <v>0</v>
      </c>
      <c r="F224" s="4">
        <v>0</v>
      </c>
      <c r="G224" s="4">
        <v>0</v>
      </c>
      <c r="H224" s="4">
        <v>0</v>
      </c>
      <c r="I224" s="4">
        <v>0</v>
      </c>
      <c r="J224" s="4"/>
      <c r="K224" s="4">
        <v>0</v>
      </c>
      <c r="L224" s="76" t="s">
        <v>68</v>
      </c>
    </row>
    <row r="225" spans="2:12">
      <c r="B225" s="73" t="s">
        <v>69</v>
      </c>
      <c r="C225" s="14">
        <v>0</v>
      </c>
      <c r="D225" s="14">
        <v>0</v>
      </c>
      <c r="E225" s="14">
        <v>0</v>
      </c>
      <c r="F225" s="4">
        <v>0</v>
      </c>
      <c r="G225" s="4">
        <v>0</v>
      </c>
      <c r="H225" s="4">
        <v>0</v>
      </c>
      <c r="I225" s="4">
        <v>0</v>
      </c>
      <c r="J225" s="4"/>
      <c r="K225" s="4">
        <v>0</v>
      </c>
      <c r="L225" s="76" t="s">
        <v>70</v>
      </c>
    </row>
    <row r="226" spans="2:12">
      <c r="B226" s="73" t="s">
        <v>71</v>
      </c>
      <c r="C226" s="14">
        <v>0</v>
      </c>
      <c r="D226" s="14">
        <v>0</v>
      </c>
      <c r="E226" s="14">
        <v>0</v>
      </c>
      <c r="F226" s="4">
        <v>0</v>
      </c>
      <c r="G226" s="4">
        <v>0</v>
      </c>
      <c r="H226" s="4">
        <v>0</v>
      </c>
      <c r="I226" s="4">
        <v>0</v>
      </c>
      <c r="J226" s="4"/>
      <c r="K226" s="4">
        <v>0</v>
      </c>
      <c r="L226" s="76" t="s">
        <v>72</v>
      </c>
    </row>
    <row r="227" spans="2:12">
      <c r="B227" s="73" t="s">
        <v>73</v>
      </c>
      <c r="C227" s="14">
        <v>0</v>
      </c>
      <c r="D227" s="14">
        <v>0</v>
      </c>
      <c r="E227" s="14">
        <v>0</v>
      </c>
      <c r="F227" s="4">
        <v>0</v>
      </c>
      <c r="G227" s="4">
        <v>0</v>
      </c>
      <c r="H227" s="4">
        <v>0</v>
      </c>
      <c r="I227" s="4">
        <v>0</v>
      </c>
      <c r="J227" s="4"/>
      <c r="K227" s="4">
        <v>0</v>
      </c>
      <c r="L227" s="76" t="s">
        <v>74</v>
      </c>
    </row>
    <row r="228" spans="2:12">
      <c r="B228" s="73" t="s">
        <v>75</v>
      </c>
      <c r="C228" s="14">
        <v>0</v>
      </c>
      <c r="D228" s="14">
        <v>0</v>
      </c>
      <c r="E228" s="14">
        <v>0</v>
      </c>
      <c r="F228" s="4">
        <v>0</v>
      </c>
      <c r="G228" s="4">
        <v>0</v>
      </c>
      <c r="H228" s="4">
        <v>0</v>
      </c>
      <c r="I228" s="4">
        <v>0</v>
      </c>
      <c r="J228" s="4"/>
      <c r="K228" s="4">
        <v>0</v>
      </c>
      <c r="L228" s="76" t="s">
        <v>76</v>
      </c>
    </row>
    <row r="229" spans="2:12">
      <c r="B229" s="73" t="s">
        <v>77</v>
      </c>
      <c r="C229" s="14">
        <v>0</v>
      </c>
      <c r="D229" s="14">
        <v>0</v>
      </c>
      <c r="E229" s="14">
        <v>0</v>
      </c>
      <c r="F229" s="4">
        <v>0</v>
      </c>
      <c r="G229" s="4">
        <v>0</v>
      </c>
      <c r="H229" s="4">
        <v>0</v>
      </c>
      <c r="I229" s="4">
        <v>0</v>
      </c>
      <c r="J229" s="4"/>
      <c r="K229" s="4">
        <v>0</v>
      </c>
      <c r="L229" s="76" t="s">
        <v>78</v>
      </c>
    </row>
    <row r="230" spans="2:12">
      <c r="B230" s="73" t="s">
        <v>79</v>
      </c>
      <c r="C230" s="14">
        <v>568.68799999999999</v>
      </c>
      <c r="D230" s="14">
        <f t="shared" ref="D230:D235" si="43">E230/C230*1000</f>
        <v>9335.2998480713486</v>
      </c>
      <c r="E230" s="14">
        <v>5308.8729999999996</v>
      </c>
      <c r="F230" s="4">
        <v>549.68799999999999</v>
      </c>
      <c r="G230" s="4">
        <f t="shared" ref="G230:G235" si="44">H230/F230*1000</f>
        <v>9024.50481000131</v>
      </c>
      <c r="H230" s="4">
        <v>4960.6620000000003</v>
      </c>
      <c r="I230" s="4">
        <v>361.07499999999999</v>
      </c>
      <c r="J230" s="4">
        <f t="shared" si="42"/>
        <v>13739.527798933739</v>
      </c>
      <c r="K230" s="4">
        <v>4961</v>
      </c>
      <c r="L230" s="76" t="s">
        <v>80</v>
      </c>
    </row>
    <row r="231" spans="2:12">
      <c r="B231" s="73" t="s">
        <v>81</v>
      </c>
      <c r="C231" s="14">
        <v>7.5270000000000001</v>
      </c>
      <c r="D231" s="14">
        <f t="shared" si="43"/>
        <v>7088.3486116646736</v>
      </c>
      <c r="E231" s="14">
        <v>53.353999999999999</v>
      </c>
      <c r="F231" s="4">
        <v>8.0129999999999999</v>
      </c>
      <c r="G231" s="4">
        <f t="shared" si="44"/>
        <v>7200.549107699987</v>
      </c>
      <c r="H231" s="4">
        <v>57.698</v>
      </c>
      <c r="I231" s="4">
        <v>8.0909999999999993</v>
      </c>
      <c r="J231" s="4">
        <f t="shared" si="42"/>
        <v>7791.0023482882216</v>
      </c>
      <c r="K231" s="4">
        <v>63.036999999999999</v>
      </c>
      <c r="L231" s="76" t="s">
        <v>82</v>
      </c>
    </row>
    <row r="232" spans="2:12">
      <c r="B232" s="73" t="s">
        <v>83</v>
      </c>
      <c r="C232" s="14">
        <v>43.49</v>
      </c>
      <c r="D232" s="14">
        <f t="shared" si="43"/>
        <v>5134.5136813060471</v>
      </c>
      <c r="E232" s="14">
        <v>223.3</v>
      </c>
      <c r="F232" s="4">
        <v>54</v>
      </c>
      <c r="G232" s="4">
        <f t="shared" si="44"/>
        <v>4629.4444444444443</v>
      </c>
      <c r="H232" s="4">
        <v>249.99</v>
      </c>
      <c r="I232" s="4">
        <v>61.335999999999999</v>
      </c>
      <c r="J232" s="4">
        <f t="shared" si="42"/>
        <v>5266.0753880266084</v>
      </c>
      <c r="K232" s="4">
        <v>323</v>
      </c>
      <c r="L232" s="76" t="s">
        <v>84</v>
      </c>
    </row>
    <row r="233" spans="2:12" ht="15.75" thickBot="1">
      <c r="B233" s="74" t="s">
        <v>85</v>
      </c>
      <c r="C233" s="14">
        <v>0</v>
      </c>
      <c r="D233" s="14">
        <v>0</v>
      </c>
      <c r="E233" s="16">
        <v>0</v>
      </c>
      <c r="F233" s="4">
        <v>0</v>
      </c>
      <c r="G233" s="4">
        <v>0</v>
      </c>
      <c r="H233" s="4">
        <v>0</v>
      </c>
      <c r="I233" s="4">
        <v>0</v>
      </c>
      <c r="J233" s="4"/>
      <c r="K233" s="4">
        <v>0</v>
      </c>
      <c r="L233" s="77" t="s">
        <v>86</v>
      </c>
    </row>
    <row r="234" spans="2:12" ht="15.75" thickBot="1">
      <c r="B234" s="92" t="s">
        <v>386</v>
      </c>
      <c r="C234" s="78">
        <f>SUM(C212:C233)</f>
        <v>692.45600000000002</v>
      </c>
      <c r="D234" s="78">
        <f>E234/C234*1000</f>
        <v>8419.9097126748857</v>
      </c>
      <c r="E234" s="78">
        <f>SUM(E212:E233)</f>
        <v>5830.4170000000004</v>
      </c>
      <c r="F234" s="78">
        <f>SUM(F212:F233)</f>
        <v>702.72800000000007</v>
      </c>
      <c r="G234" s="78">
        <f>H234/F234*1000</f>
        <v>7972.8856684236289</v>
      </c>
      <c r="H234" s="78">
        <f>SUM(H212:H233)</f>
        <v>5602.77</v>
      </c>
      <c r="I234" s="78">
        <f>SUM(I212:I233)</f>
        <v>523.98199999999997</v>
      </c>
      <c r="J234" s="78">
        <f>SUM(J212:J233)</f>
        <v>37419.362723726037</v>
      </c>
      <c r="K234" s="78">
        <f>SUM(K212:K233)</f>
        <v>5594.8180000000002</v>
      </c>
      <c r="L234" s="92" t="s">
        <v>388</v>
      </c>
    </row>
    <row r="235" spans="2:12" ht="15.75" thickBot="1">
      <c r="B235" s="92" t="s">
        <v>387</v>
      </c>
      <c r="C235" s="78">
        <v>165219.22399999999</v>
      </c>
      <c r="D235" s="78">
        <f t="shared" si="43"/>
        <v>4576.6963352884404</v>
      </c>
      <c r="E235" s="78">
        <v>756158.21699999995</v>
      </c>
      <c r="F235" s="78">
        <v>167249.103</v>
      </c>
      <c r="G235" s="78">
        <f t="shared" si="44"/>
        <v>4601.8649857870978</v>
      </c>
      <c r="H235" s="78">
        <v>769657.79099999997</v>
      </c>
      <c r="I235" s="78">
        <v>165522.484</v>
      </c>
      <c r="J235" s="78">
        <f>(K235/I235)*1000</f>
        <v>4608.6720158211256</v>
      </c>
      <c r="K235" s="78">
        <v>762838.84</v>
      </c>
      <c r="L235" s="92" t="s">
        <v>385</v>
      </c>
    </row>
    <row r="240" spans="2:12">
      <c r="B240" s="30" t="s">
        <v>443</v>
      </c>
      <c r="C240" s="30"/>
      <c r="D240" s="30"/>
      <c r="E240" s="30"/>
      <c r="F240" s="30"/>
      <c r="H240" s="30"/>
      <c r="I240" s="30"/>
      <c r="J240" s="30"/>
      <c r="K240" s="30"/>
      <c r="L240" s="53" t="s">
        <v>457</v>
      </c>
    </row>
    <row r="241" spans="2:12">
      <c r="B241" s="35" t="s">
        <v>419</v>
      </c>
      <c r="C241" s="30"/>
      <c r="D241" s="30"/>
      <c r="E241" s="30"/>
      <c r="F241" s="30"/>
      <c r="H241" s="31"/>
      <c r="I241" s="31"/>
      <c r="J241" s="31"/>
      <c r="K241" s="31"/>
      <c r="L241" s="53" t="s">
        <v>395</v>
      </c>
    </row>
    <row r="242" spans="2:12" ht="15.75" customHeight="1" thickBot="1">
      <c r="B242" s="32" t="s">
        <v>4</v>
      </c>
      <c r="C242" s="32"/>
      <c r="D242" s="32"/>
      <c r="E242" s="32"/>
      <c r="F242" s="32"/>
      <c r="H242" s="33"/>
      <c r="I242" s="33"/>
      <c r="J242" s="33"/>
      <c r="K242" s="33"/>
      <c r="L242" s="53" t="s">
        <v>5</v>
      </c>
    </row>
    <row r="243" spans="2:12" ht="15.75" thickBot="1">
      <c r="B243" s="134" t="s">
        <v>43</v>
      </c>
      <c r="C243" s="131">
        <v>2016</v>
      </c>
      <c r="D243" s="132"/>
      <c r="E243" s="133"/>
      <c r="F243" s="131">
        <v>2017</v>
      </c>
      <c r="G243" s="132"/>
      <c r="H243" s="133"/>
      <c r="I243" s="131">
        <v>2018</v>
      </c>
      <c r="J243" s="132"/>
      <c r="K243" s="133"/>
      <c r="L243" s="126" t="s">
        <v>44</v>
      </c>
    </row>
    <row r="244" spans="2:12">
      <c r="B244" s="135"/>
      <c r="C244" s="68" t="s">
        <v>8</v>
      </c>
      <c r="D244" s="68" t="s">
        <v>9</v>
      </c>
      <c r="E244" s="68" t="s">
        <v>10</v>
      </c>
      <c r="F244" s="68" t="s">
        <v>8</v>
      </c>
      <c r="G244" s="68" t="s">
        <v>9</v>
      </c>
      <c r="H244" s="69" t="s">
        <v>10</v>
      </c>
      <c r="I244" s="68" t="s">
        <v>8</v>
      </c>
      <c r="J244" s="68" t="s">
        <v>9</v>
      </c>
      <c r="K244" s="69" t="s">
        <v>10</v>
      </c>
      <c r="L244" s="127"/>
    </row>
    <row r="245" spans="2:12" ht="15.75" thickBot="1">
      <c r="B245" s="136"/>
      <c r="C245" s="70" t="s">
        <v>11</v>
      </c>
      <c r="D245" s="70" t="s">
        <v>12</v>
      </c>
      <c r="E245" s="70" t="s">
        <v>13</v>
      </c>
      <c r="F245" s="70" t="s">
        <v>11</v>
      </c>
      <c r="G245" s="70" t="s">
        <v>12</v>
      </c>
      <c r="H245" s="71" t="s">
        <v>13</v>
      </c>
      <c r="I245" s="70" t="s">
        <v>11</v>
      </c>
      <c r="J245" s="70" t="s">
        <v>12</v>
      </c>
      <c r="K245" s="71" t="s">
        <v>13</v>
      </c>
      <c r="L245" s="128"/>
    </row>
    <row r="246" spans="2:12">
      <c r="B246" s="72" t="s">
        <v>45</v>
      </c>
      <c r="C246" s="4">
        <v>2.617</v>
      </c>
      <c r="D246" s="4">
        <f t="shared" ref="D246:D269" si="45">E246/C246*1000</f>
        <v>2307.9862437905999</v>
      </c>
      <c r="E246" s="4">
        <v>6.04</v>
      </c>
      <c r="F246" s="4">
        <v>3</v>
      </c>
      <c r="G246" s="4">
        <f t="shared" ref="G246:G269" si="46">H246/F246*1000</f>
        <v>2166.6666666666665</v>
      </c>
      <c r="H246" s="4">
        <v>6.5</v>
      </c>
      <c r="I246" s="4">
        <v>0.11609999999999999</v>
      </c>
      <c r="J246" s="4"/>
      <c r="K246" s="4">
        <v>0.35399999999999998</v>
      </c>
      <c r="L246" s="75" t="s">
        <v>46</v>
      </c>
    </row>
    <row r="247" spans="2:12">
      <c r="B247" s="73" t="s">
        <v>47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/>
      <c r="J247" s="4"/>
      <c r="K247" s="4"/>
      <c r="L247" s="76" t="s">
        <v>464</v>
      </c>
    </row>
    <row r="248" spans="2:12">
      <c r="B248" s="73" t="s">
        <v>48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/>
      <c r="J248" s="4"/>
      <c r="K248" s="4"/>
      <c r="L248" s="76" t="s">
        <v>49</v>
      </c>
    </row>
    <row r="249" spans="2:12">
      <c r="B249" s="73" t="s">
        <v>50</v>
      </c>
      <c r="C249" s="4">
        <v>21.431000000000001</v>
      </c>
      <c r="D249" s="4">
        <f t="shared" si="45"/>
        <v>3406.28062152956</v>
      </c>
      <c r="E249" s="4">
        <v>73</v>
      </c>
      <c r="F249" s="4">
        <v>21.431000000000001</v>
      </c>
      <c r="G249" s="4">
        <f t="shared" si="46"/>
        <v>3406.28062152956</v>
      </c>
      <c r="H249" s="4">
        <v>73</v>
      </c>
      <c r="I249" s="4">
        <v>20.04</v>
      </c>
      <c r="J249" s="4">
        <f>(K249/I249)*1000</f>
        <v>1614.3712574850297</v>
      </c>
      <c r="K249" s="4">
        <v>32.351999999999997</v>
      </c>
      <c r="L249" s="76" t="s">
        <v>51</v>
      </c>
    </row>
    <row r="250" spans="2:12">
      <c r="B250" s="73" t="s">
        <v>52</v>
      </c>
      <c r="C250" s="4">
        <v>76.724999999999994</v>
      </c>
      <c r="D250" s="4">
        <f t="shared" si="45"/>
        <v>941.95349625285121</v>
      </c>
      <c r="E250" s="4">
        <v>72.271382000000003</v>
      </c>
      <c r="F250" s="4">
        <v>88.025499999999994</v>
      </c>
      <c r="G250" s="4">
        <f t="shared" si="46"/>
        <v>727.65889429767515</v>
      </c>
      <c r="H250" s="4">
        <v>64.052537999999998</v>
      </c>
      <c r="I250" s="4">
        <v>81.14</v>
      </c>
      <c r="J250" s="4">
        <v>1454.52</v>
      </c>
      <c r="K250" s="4">
        <v>118.018</v>
      </c>
      <c r="L250" s="76" t="s">
        <v>53</v>
      </c>
    </row>
    <row r="251" spans="2:12">
      <c r="B251" s="73" t="s">
        <v>54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/>
      <c r="J251" s="4"/>
      <c r="K251" s="4"/>
      <c r="L251" s="76" t="s">
        <v>55</v>
      </c>
    </row>
    <row r="252" spans="2:12">
      <c r="B252" s="73" t="s">
        <v>56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/>
      <c r="J252" s="4"/>
      <c r="K252" s="4"/>
      <c r="L252" s="76" t="s">
        <v>57</v>
      </c>
    </row>
    <row r="253" spans="2:12">
      <c r="B253" s="73" t="s">
        <v>58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/>
      <c r="J253" s="4"/>
      <c r="K253" s="4"/>
      <c r="L253" s="76" t="s">
        <v>59</v>
      </c>
    </row>
    <row r="254" spans="2:12">
      <c r="B254" s="73" t="s">
        <v>60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/>
      <c r="J254" s="4"/>
      <c r="K254" s="4"/>
      <c r="L254" s="76" t="s">
        <v>61</v>
      </c>
    </row>
    <row r="255" spans="2:12">
      <c r="B255" s="73" t="s">
        <v>62</v>
      </c>
      <c r="C255" s="4">
        <v>0.36599999999999999</v>
      </c>
      <c r="D255" s="4">
        <f t="shared" si="45"/>
        <v>1674.8633879781421</v>
      </c>
      <c r="E255" s="4">
        <v>0.61299999999999999</v>
      </c>
      <c r="F255" s="4">
        <v>0.13</v>
      </c>
      <c r="G255" s="4">
        <f t="shared" si="46"/>
        <v>1753.8461538461538</v>
      </c>
      <c r="H255" s="4">
        <v>0.22800000000000001</v>
      </c>
      <c r="I255" s="4">
        <v>0</v>
      </c>
      <c r="J255" s="4"/>
      <c r="K255" s="4">
        <v>0</v>
      </c>
      <c r="L255" s="76" t="s">
        <v>465</v>
      </c>
    </row>
    <row r="256" spans="2:12">
      <c r="B256" s="73" t="s">
        <v>63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/>
      <c r="J256" s="4"/>
      <c r="K256" s="4"/>
      <c r="L256" s="76" t="s">
        <v>64</v>
      </c>
    </row>
    <row r="257" spans="2:19">
      <c r="B257" s="73" t="s">
        <v>65</v>
      </c>
      <c r="C257" s="4">
        <v>8.3000000000000004E-2</v>
      </c>
      <c r="D257" s="4">
        <f t="shared" si="45"/>
        <v>2168.6746987951806</v>
      </c>
      <c r="E257" s="4">
        <v>0.18</v>
      </c>
      <c r="F257" s="4">
        <v>0.14399999999999999</v>
      </c>
      <c r="G257" s="4">
        <f t="shared" si="46"/>
        <v>2861.1111111111113</v>
      </c>
      <c r="H257" s="4">
        <v>0.41199999999999998</v>
      </c>
      <c r="I257" s="4">
        <v>1E-3</v>
      </c>
      <c r="J257" s="4"/>
      <c r="K257" s="4">
        <v>1E-3</v>
      </c>
      <c r="L257" s="76" t="s">
        <v>66</v>
      </c>
    </row>
    <row r="258" spans="2:19">
      <c r="B258" s="73" t="s">
        <v>67</v>
      </c>
      <c r="C258" s="4">
        <v>1.26528</v>
      </c>
      <c r="D258" s="4">
        <f t="shared" si="45"/>
        <v>3865.5475467880628</v>
      </c>
      <c r="E258" s="4">
        <v>4.891</v>
      </c>
      <c r="F258" s="4">
        <v>1.26528</v>
      </c>
      <c r="G258" s="4">
        <f t="shared" si="46"/>
        <v>3867.128224582701</v>
      </c>
      <c r="H258" s="4">
        <v>4.8929999999999998</v>
      </c>
      <c r="I258" s="4">
        <v>0.53200000000000003</v>
      </c>
      <c r="J258" s="4">
        <v>2547.17</v>
      </c>
      <c r="K258" s="4">
        <v>1.345</v>
      </c>
      <c r="L258" s="76" t="s">
        <v>68</v>
      </c>
    </row>
    <row r="259" spans="2:19">
      <c r="B259" s="73" t="s">
        <v>69</v>
      </c>
      <c r="C259" s="4">
        <v>0.25</v>
      </c>
      <c r="D259" s="4">
        <f t="shared" si="45"/>
        <v>2964</v>
      </c>
      <c r="E259" s="4">
        <v>0.74099999999999999</v>
      </c>
      <c r="F259" s="4">
        <v>0.23400000000000001</v>
      </c>
      <c r="G259" s="4">
        <f t="shared" si="46"/>
        <v>3269.2307692307691</v>
      </c>
      <c r="H259" s="4">
        <v>0.76500000000000001</v>
      </c>
      <c r="I259" s="4">
        <v>0.23300000000000001</v>
      </c>
      <c r="J259" s="4">
        <v>3086.96</v>
      </c>
      <c r="K259" s="4">
        <v>0.70699999999999996</v>
      </c>
      <c r="L259" s="76" t="s">
        <v>70</v>
      </c>
    </row>
    <row r="260" spans="2:19">
      <c r="B260" s="73" t="s">
        <v>71</v>
      </c>
      <c r="C260" s="4">
        <v>2.1000000000000001E-2</v>
      </c>
      <c r="D260" s="4">
        <f t="shared" si="45"/>
        <v>5952.3809523809514</v>
      </c>
      <c r="E260" s="4">
        <v>0.125</v>
      </c>
      <c r="F260" s="4">
        <v>2.1999999999999999E-2</v>
      </c>
      <c r="G260" s="4">
        <f t="shared" si="46"/>
        <v>6272.727272727273</v>
      </c>
      <c r="H260" s="4">
        <v>0.13800000000000001</v>
      </c>
      <c r="I260" s="4">
        <v>3.1E-2</v>
      </c>
      <c r="J260" s="4">
        <v>6333.33</v>
      </c>
      <c r="K260" s="4">
        <v>0.19</v>
      </c>
      <c r="L260" s="76" t="s">
        <v>72</v>
      </c>
    </row>
    <row r="261" spans="2:19">
      <c r="B261" s="73" t="s">
        <v>73</v>
      </c>
      <c r="C261" s="4">
        <v>0</v>
      </c>
      <c r="D261" s="4">
        <v>0</v>
      </c>
      <c r="E261" s="4">
        <v>0</v>
      </c>
      <c r="F261" s="4">
        <v>0.10249999999999999</v>
      </c>
      <c r="G261" s="4">
        <f t="shared" si="46"/>
        <v>13004.878048780489</v>
      </c>
      <c r="H261" s="4">
        <v>1.333</v>
      </c>
      <c r="I261" s="4">
        <v>0</v>
      </c>
      <c r="J261" s="4"/>
      <c r="K261" s="4">
        <v>0</v>
      </c>
      <c r="L261" s="76" t="s">
        <v>74</v>
      </c>
    </row>
    <row r="262" spans="2:19">
      <c r="B262" s="73" t="s">
        <v>75</v>
      </c>
      <c r="C262" s="4">
        <v>2.83</v>
      </c>
      <c r="D262" s="4">
        <f t="shared" si="45"/>
        <v>29053.003533568906</v>
      </c>
      <c r="E262" s="4">
        <v>82.22</v>
      </c>
      <c r="F262" s="4">
        <v>2.83</v>
      </c>
      <c r="G262" s="4">
        <f t="shared" si="46"/>
        <v>29053.003533568906</v>
      </c>
      <c r="H262" s="4">
        <v>82.22</v>
      </c>
      <c r="I262" s="4">
        <v>0.122</v>
      </c>
      <c r="J262" s="4">
        <v>1083.33</v>
      </c>
      <c r="K262" s="4">
        <v>0.13400000000000001</v>
      </c>
      <c r="L262" s="76" t="s">
        <v>76</v>
      </c>
      <c r="S262" s="53" t="s">
        <v>421</v>
      </c>
    </row>
    <row r="263" spans="2:19">
      <c r="B263" s="73" t="s">
        <v>77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/>
      <c r="J263" s="4"/>
      <c r="K263" s="4"/>
      <c r="L263" s="76" t="s">
        <v>78</v>
      </c>
    </row>
    <row r="264" spans="2:19">
      <c r="B264" s="73" t="s">
        <v>79</v>
      </c>
      <c r="C264" s="4">
        <v>47.82</v>
      </c>
      <c r="D264" s="4">
        <f t="shared" si="45"/>
        <v>2001.8193224592221</v>
      </c>
      <c r="E264" s="4">
        <v>95.727000000000004</v>
      </c>
      <c r="F264" s="4">
        <v>46.805999999999997</v>
      </c>
      <c r="G264" s="4">
        <f t="shared" si="46"/>
        <v>2001.8373712771868</v>
      </c>
      <c r="H264" s="4">
        <v>93.697999999999993</v>
      </c>
      <c r="I264" s="4">
        <v>46.313000000000002</v>
      </c>
      <c r="J264" s="4">
        <v>1999.57</v>
      </c>
      <c r="K264" s="4">
        <v>92.596000000000004</v>
      </c>
      <c r="L264" s="76" t="s">
        <v>80</v>
      </c>
    </row>
    <row r="265" spans="2:19">
      <c r="B265" s="73" t="s">
        <v>81</v>
      </c>
      <c r="C265" s="4">
        <v>32.328000000000003</v>
      </c>
      <c r="D265" s="4">
        <f t="shared" si="45"/>
        <v>655.03588220737424</v>
      </c>
      <c r="E265" s="4">
        <v>21.175999999999998</v>
      </c>
      <c r="F265" s="4">
        <v>37.354999999999997</v>
      </c>
      <c r="G265" s="4">
        <f t="shared" si="46"/>
        <v>1095.4892250033463</v>
      </c>
      <c r="H265" s="4">
        <v>40.921999999999997</v>
      </c>
      <c r="I265" s="4">
        <v>19.384</v>
      </c>
      <c r="J265" s="4">
        <v>1388.03</v>
      </c>
      <c r="K265" s="4">
        <v>26.896000000000001</v>
      </c>
      <c r="L265" s="76" t="s">
        <v>82</v>
      </c>
    </row>
    <row r="266" spans="2:19">
      <c r="B266" s="73" t="s">
        <v>83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/>
      <c r="J266" s="4"/>
      <c r="K266" s="4"/>
      <c r="L266" s="76" t="s">
        <v>84</v>
      </c>
    </row>
    <row r="267" spans="2:19" ht="15.75" thickBot="1">
      <c r="B267" s="74" t="s">
        <v>85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/>
      <c r="K267" s="4">
        <v>0</v>
      </c>
      <c r="L267" s="77" t="s">
        <v>86</v>
      </c>
    </row>
    <row r="268" spans="2:19" ht="15.75" thickBot="1">
      <c r="B268" s="92" t="s">
        <v>386</v>
      </c>
      <c r="C268" s="78">
        <f>SUM(C246:C267)</f>
        <v>185.73627999999999</v>
      </c>
      <c r="D268" s="78">
        <f>E268/C268*1000</f>
        <v>1921.9959719232022</v>
      </c>
      <c r="E268" s="78">
        <f>SUM(E246:E267)</f>
        <v>356.98438200000004</v>
      </c>
      <c r="F268" s="78">
        <f>SUM(F246:F267)</f>
        <v>201.34527999999997</v>
      </c>
      <c r="G268" s="78">
        <f>H268/F268*1000</f>
        <v>1828.5084110240878</v>
      </c>
      <c r="H268" s="78">
        <f>SUM(H246:H267)</f>
        <v>368.16153799999995</v>
      </c>
      <c r="I268" s="78">
        <f t="shared" ref="I268:K268" si="47">SUM(I246:I267)</f>
        <v>167.91210000000001</v>
      </c>
      <c r="J268" s="78">
        <f>K268/I268*1000</f>
        <v>1623.42678103603</v>
      </c>
      <c r="K268" s="78">
        <f t="shared" si="47"/>
        <v>272.59299999999996</v>
      </c>
      <c r="L268" s="92" t="s">
        <v>388</v>
      </c>
    </row>
    <row r="269" spans="2:19" ht="15.75" thickBot="1">
      <c r="B269" s="92" t="s">
        <v>387</v>
      </c>
      <c r="C269" s="78">
        <v>27896.134999999951</v>
      </c>
      <c r="D269" s="78">
        <f t="shared" si="45"/>
        <v>2389.5250363535997</v>
      </c>
      <c r="E269" s="78">
        <v>66658.512999999803</v>
      </c>
      <c r="F269" s="78">
        <v>29635.453000000096</v>
      </c>
      <c r="G269" s="78">
        <f t="shared" si="46"/>
        <v>2381.8394475022819</v>
      </c>
      <c r="H269" s="78">
        <v>70586.891000000061</v>
      </c>
      <c r="I269" s="78">
        <v>18234.819</v>
      </c>
      <c r="J269" s="78">
        <f>K269/I269*1000</f>
        <v>2238.0323051191244</v>
      </c>
      <c r="K269" s="78">
        <v>40810.114000000001</v>
      </c>
      <c r="L269" s="92" t="s">
        <v>385</v>
      </c>
    </row>
    <row r="270" spans="2:19">
      <c r="C270" s="57"/>
      <c r="E270" s="57"/>
      <c r="F270" s="57"/>
      <c r="H270" s="57"/>
      <c r="I270" s="57"/>
      <c r="K270" s="57"/>
    </row>
    <row r="275" spans="2:12">
      <c r="B275" s="30" t="s">
        <v>444</v>
      </c>
      <c r="C275" s="30"/>
      <c r="D275" s="30"/>
      <c r="E275" s="30"/>
      <c r="F275" s="30"/>
      <c r="H275" s="30"/>
      <c r="I275" s="30"/>
      <c r="J275" s="30"/>
      <c r="K275" s="30"/>
      <c r="L275" s="53" t="s">
        <v>458</v>
      </c>
    </row>
    <row r="276" spans="2:12">
      <c r="B276" s="30" t="s">
        <v>16</v>
      </c>
      <c r="C276" s="30"/>
      <c r="D276" s="30"/>
      <c r="E276" s="30"/>
      <c r="F276" s="30"/>
      <c r="H276" s="31"/>
      <c r="I276" s="31"/>
      <c r="J276" s="31"/>
      <c r="K276" s="31"/>
      <c r="L276" s="53" t="s">
        <v>113</v>
      </c>
    </row>
    <row r="277" spans="2:12" ht="15.75" customHeight="1" thickBot="1">
      <c r="B277" s="32" t="s">
        <v>4</v>
      </c>
      <c r="C277" s="32"/>
      <c r="D277" s="32"/>
      <c r="E277" s="32"/>
      <c r="F277" s="32"/>
      <c r="H277" s="33"/>
      <c r="I277" s="33"/>
      <c r="J277" s="33"/>
      <c r="K277" s="33"/>
      <c r="L277" s="53" t="s">
        <v>5</v>
      </c>
    </row>
    <row r="278" spans="2:12" ht="15.75" thickBot="1">
      <c r="B278" s="134" t="s">
        <v>43</v>
      </c>
      <c r="C278" s="131">
        <v>2016</v>
      </c>
      <c r="D278" s="132"/>
      <c r="E278" s="133"/>
      <c r="F278" s="131">
        <v>2017</v>
      </c>
      <c r="G278" s="132"/>
      <c r="H278" s="133"/>
      <c r="I278" s="131">
        <v>2018</v>
      </c>
      <c r="J278" s="132"/>
      <c r="K278" s="133"/>
      <c r="L278" s="126" t="s">
        <v>44</v>
      </c>
    </row>
    <row r="279" spans="2:12">
      <c r="B279" s="135"/>
      <c r="C279" s="68" t="s">
        <v>8</v>
      </c>
      <c r="D279" s="68" t="s">
        <v>9</v>
      </c>
      <c r="E279" s="68" t="s">
        <v>10</v>
      </c>
      <c r="F279" s="68" t="s">
        <v>8</v>
      </c>
      <c r="G279" s="68" t="s">
        <v>9</v>
      </c>
      <c r="H279" s="69" t="s">
        <v>10</v>
      </c>
      <c r="I279" s="68" t="s">
        <v>8</v>
      </c>
      <c r="J279" s="68" t="s">
        <v>9</v>
      </c>
      <c r="K279" s="69" t="s">
        <v>10</v>
      </c>
      <c r="L279" s="127"/>
    </row>
    <row r="280" spans="2:12" ht="15.75" thickBot="1">
      <c r="B280" s="136"/>
      <c r="C280" s="70" t="s">
        <v>11</v>
      </c>
      <c r="D280" s="70" t="s">
        <v>12</v>
      </c>
      <c r="E280" s="70" t="s">
        <v>13</v>
      </c>
      <c r="F280" s="70" t="s">
        <v>11</v>
      </c>
      <c r="G280" s="70" t="s">
        <v>12</v>
      </c>
      <c r="H280" s="71" t="s">
        <v>13</v>
      </c>
      <c r="I280" s="70" t="s">
        <v>11</v>
      </c>
      <c r="J280" s="70" t="s">
        <v>12</v>
      </c>
      <c r="K280" s="71" t="s">
        <v>13</v>
      </c>
      <c r="L280" s="128"/>
    </row>
    <row r="281" spans="2:12">
      <c r="B281" s="72" t="s">
        <v>45</v>
      </c>
      <c r="C281" s="5">
        <v>2.5779999999999998</v>
      </c>
      <c r="D281" s="5">
        <v>28576.415826221881</v>
      </c>
      <c r="E281" s="5">
        <v>73.67</v>
      </c>
      <c r="F281" s="5">
        <v>4.008</v>
      </c>
      <c r="G281" s="5">
        <v>38672.654690618765</v>
      </c>
      <c r="H281" s="5">
        <v>155</v>
      </c>
      <c r="I281" s="5">
        <v>12</v>
      </c>
      <c r="J281" s="5">
        <f>(K281/I281)*1000</f>
        <v>40000</v>
      </c>
      <c r="K281" s="5">
        <v>480</v>
      </c>
      <c r="L281" s="75" t="s">
        <v>46</v>
      </c>
    </row>
    <row r="282" spans="2:12">
      <c r="B282" s="73" t="s">
        <v>47</v>
      </c>
      <c r="C282" s="5">
        <v>0.13800000000000001</v>
      </c>
      <c r="D282" s="5">
        <v>26543.478260869564</v>
      </c>
      <c r="E282" s="5">
        <v>3.6629999999999998</v>
      </c>
      <c r="F282" s="5">
        <v>0.14299999999999999</v>
      </c>
      <c r="G282" s="5">
        <v>34412.587412587418</v>
      </c>
      <c r="H282" s="5">
        <v>4.9210000000000003</v>
      </c>
      <c r="I282" s="5">
        <v>1.7999999999999999E-2</v>
      </c>
      <c r="J282" s="5">
        <v>22500</v>
      </c>
      <c r="K282" s="5">
        <v>0.45100000000000001</v>
      </c>
      <c r="L282" s="76" t="s">
        <v>464</v>
      </c>
    </row>
    <row r="283" spans="2:12">
      <c r="B283" s="73" t="s">
        <v>48</v>
      </c>
      <c r="C283" s="5">
        <v>0</v>
      </c>
      <c r="D283" s="5">
        <v>0</v>
      </c>
      <c r="E283" s="5">
        <v>3.1E-2</v>
      </c>
      <c r="F283" s="5">
        <v>1E-3</v>
      </c>
      <c r="G283" s="5">
        <v>29000</v>
      </c>
      <c r="H283" s="5">
        <v>2.9000000000000001E-2</v>
      </c>
      <c r="I283" s="5">
        <v>2E-3</v>
      </c>
      <c r="J283" s="5"/>
      <c r="K283" s="5">
        <v>8.5000000000000006E-2</v>
      </c>
      <c r="L283" s="76" t="s">
        <v>49</v>
      </c>
    </row>
    <row r="284" spans="2:12">
      <c r="B284" s="73" t="s">
        <v>50</v>
      </c>
      <c r="C284" s="5">
        <v>23.84</v>
      </c>
      <c r="D284" s="5">
        <v>18456.375838926175</v>
      </c>
      <c r="E284" s="5">
        <v>440</v>
      </c>
      <c r="F284" s="5">
        <v>24.56</v>
      </c>
      <c r="G284" s="5">
        <v>17100.97719869707</v>
      </c>
      <c r="H284" s="5">
        <v>420</v>
      </c>
      <c r="I284" s="5">
        <v>26.641999999999999</v>
      </c>
      <c r="J284" s="5">
        <v>17006.8</v>
      </c>
      <c r="K284" s="5">
        <v>465</v>
      </c>
      <c r="L284" s="76" t="s">
        <v>51</v>
      </c>
    </row>
    <row r="285" spans="2:12">
      <c r="B285" s="73" t="s">
        <v>52</v>
      </c>
      <c r="C285" s="5">
        <v>156.30824999999999</v>
      </c>
      <c r="D285" s="5">
        <v>30450.578424363401</v>
      </c>
      <c r="E285" s="5">
        <v>4759.6766250000001</v>
      </c>
      <c r="F285" s="5">
        <v>148.72237999999999</v>
      </c>
      <c r="G285" s="5">
        <v>30973.162210018425</v>
      </c>
      <c r="H285" s="5">
        <v>4606.4023999999999</v>
      </c>
      <c r="I285" s="5">
        <v>149.66499999999999</v>
      </c>
      <c r="J285" s="5">
        <v>31090.53</v>
      </c>
      <c r="K285" s="5">
        <v>4653.3220000000001</v>
      </c>
      <c r="L285" s="76" t="s">
        <v>53</v>
      </c>
    </row>
    <row r="286" spans="2:12">
      <c r="B286" s="73" t="s">
        <v>54</v>
      </c>
      <c r="C286" s="5">
        <v>17.192</v>
      </c>
      <c r="D286" s="5">
        <v>5189.972080037227</v>
      </c>
      <c r="E286" s="5">
        <v>89.225999999999999</v>
      </c>
      <c r="F286" s="5">
        <v>17.375</v>
      </c>
      <c r="G286" s="5">
        <v>5181.1223021582737</v>
      </c>
      <c r="H286" s="5">
        <v>90.022000000000006</v>
      </c>
      <c r="I286" s="5">
        <v>17.146999999999998</v>
      </c>
      <c r="J286" s="5">
        <v>5181.34</v>
      </c>
      <c r="K286" s="5">
        <v>88.861999999999995</v>
      </c>
      <c r="L286" s="76" t="s">
        <v>55</v>
      </c>
    </row>
    <row r="287" spans="2:12">
      <c r="B287" s="73" t="s">
        <v>56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/>
      <c r="J287" s="5"/>
      <c r="K287" s="5"/>
      <c r="L287" s="76" t="s">
        <v>57</v>
      </c>
    </row>
    <row r="288" spans="2:12">
      <c r="B288" s="73" t="s">
        <v>58</v>
      </c>
      <c r="C288" s="5">
        <v>16.579000000000001</v>
      </c>
      <c r="D288" s="5">
        <v>26103.625067856923</v>
      </c>
      <c r="E288" s="5">
        <v>432.77199999999999</v>
      </c>
      <c r="F288" s="5">
        <v>18.754999999999999</v>
      </c>
      <c r="G288" s="5">
        <v>25402.186083711011</v>
      </c>
      <c r="H288" s="5">
        <v>476.41800000000001</v>
      </c>
      <c r="I288" s="5">
        <v>18.058</v>
      </c>
      <c r="J288" s="5">
        <v>235.47</v>
      </c>
      <c r="K288" s="5">
        <v>425.25</v>
      </c>
      <c r="L288" s="76" t="s">
        <v>59</v>
      </c>
    </row>
    <row r="289" spans="2:12">
      <c r="B289" s="73" t="s">
        <v>60</v>
      </c>
      <c r="C289" s="5">
        <v>55.397999999999996</v>
      </c>
      <c r="D289" s="5">
        <v>11819.921296797718</v>
      </c>
      <c r="E289" s="5">
        <v>654.79999999999995</v>
      </c>
      <c r="F289" s="5">
        <v>55.769100000000002</v>
      </c>
      <c r="G289" s="5">
        <v>11826.610076189143</v>
      </c>
      <c r="H289" s="5">
        <v>659.55939999999998</v>
      </c>
      <c r="I289" s="5">
        <v>143.05699999999999</v>
      </c>
      <c r="J289" s="5">
        <v>6083.04</v>
      </c>
      <c r="K289" s="5">
        <v>870.23500000000001</v>
      </c>
      <c r="L289" s="76" t="s">
        <v>61</v>
      </c>
    </row>
    <row r="290" spans="2:12">
      <c r="B290" s="73" t="s">
        <v>62</v>
      </c>
      <c r="C290" s="5">
        <v>22.369</v>
      </c>
      <c r="D290" s="5">
        <v>22682.462336268945</v>
      </c>
      <c r="E290" s="5">
        <v>507.38400000000001</v>
      </c>
      <c r="F290" s="5">
        <v>31.045999999999999</v>
      </c>
      <c r="G290" s="5">
        <v>19758.873929008569</v>
      </c>
      <c r="H290" s="5">
        <v>613.43399999999997</v>
      </c>
      <c r="I290" s="5">
        <v>22.228999999999999</v>
      </c>
      <c r="J290" s="5">
        <v>25296.45</v>
      </c>
      <c r="K290" s="5">
        <v>562.34199999999998</v>
      </c>
      <c r="L290" s="76" t="s">
        <v>465</v>
      </c>
    </row>
    <row r="291" spans="2:12">
      <c r="B291" s="73" t="s">
        <v>63</v>
      </c>
      <c r="C291" s="5">
        <v>10.548</v>
      </c>
      <c r="D291" s="5">
        <v>9627.9863481228676</v>
      </c>
      <c r="E291" s="5">
        <v>101.556</v>
      </c>
      <c r="F291" s="5">
        <v>10.617000000000001</v>
      </c>
      <c r="G291" s="5">
        <v>9608.175567486107</v>
      </c>
      <c r="H291" s="5">
        <v>102.01</v>
      </c>
      <c r="I291" s="5">
        <v>10.558999999999999</v>
      </c>
      <c r="J291" s="5">
        <v>9639.2099999999991</v>
      </c>
      <c r="K291" s="5">
        <v>101.786</v>
      </c>
      <c r="L291" s="76" t="s">
        <v>64</v>
      </c>
    </row>
    <row r="292" spans="2:12">
      <c r="B292" s="73" t="s">
        <v>65</v>
      </c>
      <c r="C292" s="5">
        <v>7.9470000000000001</v>
      </c>
      <c r="D292" s="5">
        <v>23996.728325154145</v>
      </c>
      <c r="E292" s="5">
        <v>190.702</v>
      </c>
      <c r="F292" s="5">
        <v>9.61</v>
      </c>
      <c r="G292" s="5">
        <v>27762.12278876171</v>
      </c>
      <c r="H292" s="5">
        <v>266.79399999999998</v>
      </c>
      <c r="I292" s="5">
        <v>6.1369999999999996</v>
      </c>
      <c r="J292" s="5">
        <v>26969.06</v>
      </c>
      <c r="K292" s="5">
        <v>165.589</v>
      </c>
      <c r="L292" s="76" t="s">
        <v>66</v>
      </c>
    </row>
    <row r="293" spans="2:12">
      <c r="B293" s="73" t="s">
        <v>67</v>
      </c>
      <c r="C293" s="5">
        <v>0.72094000000000003</v>
      </c>
      <c r="D293" s="5">
        <v>26490.415291147667</v>
      </c>
      <c r="E293" s="5">
        <v>19.097999999999999</v>
      </c>
      <c r="F293" s="5">
        <v>0.7117</v>
      </c>
      <c r="G293" s="5">
        <v>26327.104116903185</v>
      </c>
      <c r="H293" s="5">
        <v>18.736999999999998</v>
      </c>
      <c r="I293" s="5">
        <v>0.57599999999999996</v>
      </c>
      <c r="J293" s="5">
        <v>26913.79</v>
      </c>
      <c r="K293" s="5">
        <v>15.613</v>
      </c>
      <c r="L293" s="76" t="s">
        <v>68</v>
      </c>
    </row>
    <row r="294" spans="2:12">
      <c r="B294" s="73" t="s">
        <v>69</v>
      </c>
      <c r="C294" s="5">
        <v>1.4251</v>
      </c>
      <c r="D294" s="5">
        <v>29771.945828362921</v>
      </c>
      <c r="E294" s="5">
        <v>42.427999999999997</v>
      </c>
      <c r="F294" s="5">
        <v>3.3498999999999999</v>
      </c>
      <c r="G294" s="5">
        <v>34062.539180274034</v>
      </c>
      <c r="H294" s="5">
        <v>114.1061</v>
      </c>
      <c r="I294" s="5">
        <v>1.6930000000000001</v>
      </c>
      <c r="J294" s="5">
        <v>36526.629999999997</v>
      </c>
      <c r="K294" s="5">
        <v>61.73</v>
      </c>
      <c r="L294" s="76" t="s">
        <v>70</v>
      </c>
    </row>
    <row r="295" spans="2:12">
      <c r="B295" s="73" t="s">
        <v>71</v>
      </c>
      <c r="C295" s="5">
        <v>7.0000000000000001E-3</v>
      </c>
      <c r="D295" s="5">
        <v>9857.1428571428569</v>
      </c>
      <c r="E295" s="5">
        <v>6.9000000000000006E-2</v>
      </c>
      <c r="F295" s="5">
        <v>3.0000000000000001E-3</v>
      </c>
      <c r="G295" s="5">
        <v>10666.666666666666</v>
      </c>
      <c r="H295" s="5">
        <v>3.2000000000000001E-2</v>
      </c>
      <c r="I295" s="5">
        <v>2E-3</v>
      </c>
      <c r="J295" s="5"/>
      <c r="K295" s="5">
        <v>1.7000000000000001E-2</v>
      </c>
      <c r="L295" s="76" t="s">
        <v>72</v>
      </c>
    </row>
    <row r="296" spans="2:12">
      <c r="B296" s="73" t="s">
        <v>73</v>
      </c>
      <c r="C296" s="5">
        <v>2.36</v>
      </c>
      <c r="D296" s="5">
        <v>28216.101694915254</v>
      </c>
      <c r="E296" s="5">
        <v>66.59</v>
      </c>
      <c r="F296" s="5">
        <v>1.0179</v>
      </c>
      <c r="G296" s="5">
        <v>55497.593083799977</v>
      </c>
      <c r="H296" s="5">
        <v>56.491</v>
      </c>
      <c r="I296" s="5">
        <v>0.58099999999999996</v>
      </c>
      <c r="J296" s="5">
        <v>62431.03</v>
      </c>
      <c r="K296" s="5">
        <v>36.212000000000003</v>
      </c>
      <c r="L296" s="76" t="s">
        <v>74</v>
      </c>
    </row>
    <row r="297" spans="2:12">
      <c r="B297" s="73" t="s">
        <v>75</v>
      </c>
      <c r="C297" s="5">
        <v>24.132000000000001</v>
      </c>
      <c r="D297" s="5">
        <v>28850.211337642959</v>
      </c>
      <c r="E297" s="5">
        <v>696.2133</v>
      </c>
      <c r="F297" s="5">
        <v>15.289</v>
      </c>
      <c r="G297" s="5">
        <v>25179.017594348879</v>
      </c>
      <c r="H297" s="5">
        <v>384.96199999999999</v>
      </c>
      <c r="I297" s="5">
        <v>23.477</v>
      </c>
      <c r="J297" s="5">
        <v>27540.03</v>
      </c>
      <c r="K297" s="5">
        <v>646.64400000000001</v>
      </c>
      <c r="L297" s="76" t="s">
        <v>76</v>
      </c>
    </row>
    <row r="298" spans="2:12">
      <c r="B298" s="73" t="s">
        <v>77</v>
      </c>
      <c r="C298" s="5">
        <v>17.234999999999999</v>
      </c>
      <c r="D298" s="5">
        <v>19580.214679431389</v>
      </c>
      <c r="E298" s="5">
        <v>337.46499999999997</v>
      </c>
      <c r="F298" s="5">
        <v>17.79</v>
      </c>
      <c r="G298" s="5">
        <v>19644.631815626759</v>
      </c>
      <c r="H298" s="5">
        <v>349.47800000000001</v>
      </c>
      <c r="I298" s="5">
        <v>17.911000000000001</v>
      </c>
      <c r="J298" s="5">
        <v>19965.939999999999</v>
      </c>
      <c r="K298" s="5">
        <v>357.589</v>
      </c>
      <c r="L298" s="76" t="s">
        <v>78</v>
      </c>
    </row>
    <row r="299" spans="2:12">
      <c r="B299" s="73" t="s">
        <v>79</v>
      </c>
      <c r="C299" s="5">
        <v>164.25351343836886</v>
      </c>
      <c r="D299" s="5">
        <v>27387.535924386331</v>
      </c>
      <c r="E299" s="5">
        <v>4498.4989999999998</v>
      </c>
      <c r="F299" s="5">
        <v>180.393</v>
      </c>
      <c r="G299" s="5">
        <v>26828.164064015786</v>
      </c>
      <c r="H299" s="5">
        <v>4839.6130000000003</v>
      </c>
      <c r="I299" s="5">
        <v>194.22</v>
      </c>
      <c r="J299" s="5">
        <v>28744.05</v>
      </c>
      <c r="K299" s="5">
        <v>5582.67</v>
      </c>
      <c r="L299" s="76" t="s">
        <v>80</v>
      </c>
    </row>
    <row r="300" spans="2:12">
      <c r="B300" s="73" t="s">
        <v>81</v>
      </c>
      <c r="C300" s="5">
        <v>60.307000000000002</v>
      </c>
      <c r="D300" s="5">
        <v>29178.669142885567</v>
      </c>
      <c r="E300" s="5">
        <v>1759.6779999999999</v>
      </c>
      <c r="F300" s="5">
        <v>65.091999999999999</v>
      </c>
      <c r="G300" s="5">
        <v>29804.246297548085</v>
      </c>
      <c r="H300" s="5">
        <v>1940.018</v>
      </c>
      <c r="I300" s="5">
        <v>62.892000000000003</v>
      </c>
      <c r="J300" s="5">
        <v>30011.29</v>
      </c>
      <c r="K300" s="5">
        <v>1887.413</v>
      </c>
      <c r="L300" s="76" t="s">
        <v>82</v>
      </c>
    </row>
    <row r="301" spans="2:12">
      <c r="B301" s="73" t="s">
        <v>83</v>
      </c>
      <c r="C301" s="5">
        <v>3.1850000000000001</v>
      </c>
      <c r="D301" s="5">
        <v>2351.6483516483518</v>
      </c>
      <c r="E301" s="5">
        <v>7.49</v>
      </c>
      <c r="F301" s="5">
        <v>3.6429999999999998</v>
      </c>
      <c r="G301" s="5">
        <v>2747.7353829261597</v>
      </c>
      <c r="H301" s="5">
        <v>10.01</v>
      </c>
      <c r="I301" s="5">
        <v>3.6240000000000001</v>
      </c>
      <c r="J301" s="5">
        <v>2762.43</v>
      </c>
      <c r="K301" s="5">
        <v>10.000999999999999</v>
      </c>
      <c r="L301" s="76" t="s">
        <v>84</v>
      </c>
    </row>
    <row r="302" spans="2:12" ht="15.75" thickBot="1">
      <c r="B302" s="74" t="s">
        <v>85</v>
      </c>
      <c r="C302" s="5">
        <v>15.557</v>
      </c>
      <c r="D302" s="5">
        <v>15568.232949797517</v>
      </c>
      <c r="E302" s="5">
        <v>242.19499999999999</v>
      </c>
      <c r="F302" s="5">
        <v>15.368</v>
      </c>
      <c r="G302" s="5">
        <v>15645.887558563247</v>
      </c>
      <c r="H302" s="5">
        <v>240.446</v>
      </c>
      <c r="I302" s="5">
        <v>16.044</v>
      </c>
      <c r="J302" s="5">
        <v>14347.26</v>
      </c>
      <c r="K302" s="5">
        <v>230.12799999999999</v>
      </c>
      <c r="L302" s="77" t="s">
        <v>86</v>
      </c>
    </row>
    <row r="303" spans="2:12" ht="15.75" thickBot="1">
      <c r="B303" s="92" t="s">
        <v>386</v>
      </c>
      <c r="C303" s="78">
        <f>SUM(C281:C302)</f>
        <v>602.0798034383688</v>
      </c>
      <c r="D303" s="78">
        <f>E303/C303*1000</f>
        <v>24786.092873031565</v>
      </c>
      <c r="E303" s="78">
        <f>SUM(E281:E302)</f>
        <v>14923.205924999998</v>
      </c>
      <c r="F303" s="78">
        <f>SUM(F281:F302)</f>
        <v>623.26398000000006</v>
      </c>
      <c r="G303" s="78">
        <f>H303/F303*1000</f>
        <v>24625.97453489932</v>
      </c>
      <c r="H303" s="78">
        <f>SUM(H281:H302)</f>
        <v>15348.482900000001</v>
      </c>
      <c r="I303" s="78">
        <f>SUM(I281:I302)</f>
        <v>726.53399999999999</v>
      </c>
      <c r="J303" s="78">
        <f>SUM(J281:J302)</f>
        <v>433244.35</v>
      </c>
      <c r="K303" s="78">
        <f>SUM(K281:K302)</f>
        <v>16640.938999999998</v>
      </c>
      <c r="L303" s="92" t="s">
        <v>388</v>
      </c>
    </row>
    <row r="304" spans="2:12" ht="15.75" thickBot="1">
      <c r="B304" s="92" t="s">
        <v>387</v>
      </c>
      <c r="C304" s="78">
        <v>65557.354999999996</v>
      </c>
      <c r="D304" s="78">
        <v>13372.06475154466</v>
      </c>
      <c r="E304" s="78">
        <v>876637.196</v>
      </c>
      <c r="F304" s="78">
        <v>66966.168000000005</v>
      </c>
      <c r="G304" s="78">
        <v>13250.698427301379</v>
      </c>
      <c r="H304" s="78">
        <v>887348.49699999997</v>
      </c>
      <c r="I304" s="78">
        <v>62987.627999999997</v>
      </c>
      <c r="J304" s="78">
        <f>K304/I304*1000</f>
        <v>13434.534366018672</v>
      </c>
      <c r="K304" s="78">
        <v>846209.45299999998</v>
      </c>
      <c r="L304" s="92" t="s">
        <v>385</v>
      </c>
    </row>
    <row r="311" spans="2:12">
      <c r="B311" s="30" t="s">
        <v>445</v>
      </c>
      <c r="C311" s="30"/>
      <c r="D311" s="30"/>
      <c r="E311" s="30"/>
      <c r="F311" s="30"/>
      <c r="H311" s="30"/>
      <c r="I311" s="30"/>
      <c r="J311" s="30"/>
      <c r="K311" s="30"/>
      <c r="L311" s="53" t="s">
        <v>459</v>
      </c>
    </row>
    <row r="312" spans="2:12">
      <c r="B312" s="30" t="s">
        <v>116</v>
      </c>
      <c r="C312" s="30"/>
      <c r="D312" s="30"/>
      <c r="E312" s="30"/>
      <c r="F312" s="30"/>
      <c r="H312" s="31"/>
      <c r="I312" s="31"/>
      <c r="J312" s="31"/>
      <c r="K312" s="31"/>
      <c r="L312" s="53" t="s">
        <v>117</v>
      </c>
    </row>
    <row r="313" spans="2:12" ht="15.75" customHeight="1" thickBot="1">
      <c r="B313" s="32" t="s">
        <v>4</v>
      </c>
      <c r="C313" s="32"/>
      <c r="D313" s="32"/>
      <c r="E313" s="32"/>
      <c r="F313" s="32"/>
      <c r="H313" s="33"/>
      <c r="I313" s="33"/>
      <c r="J313" s="33"/>
      <c r="K313" s="33"/>
      <c r="L313" s="53" t="s">
        <v>5</v>
      </c>
    </row>
    <row r="314" spans="2:12" ht="15.75" thickBot="1">
      <c r="B314" s="134" t="s">
        <v>43</v>
      </c>
      <c r="C314" s="131">
        <v>2016</v>
      </c>
      <c r="D314" s="132"/>
      <c r="E314" s="133"/>
      <c r="F314" s="131">
        <v>2017</v>
      </c>
      <c r="G314" s="132"/>
      <c r="H314" s="133"/>
      <c r="I314" s="131">
        <v>2018</v>
      </c>
      <c r="J314" s="132"/>
      <c r="K314" s="133"/>
      <c r="L314" s="126" t="s">
        <v>44</v>
      </c>
    </row>
    <row r="315" spans="2:12">
      <c r="B315" s="135"/>
      <c r="C315" s="68" t="s">
        <v>8</v>
      </c>
      <c r="D315" s="68" t="s">
        <v>9</v>
      </c>
      <c r="E315" s="68" t="s">
        <v>10</v>
      </c>
      <c r="F315" s="68" t="s">
        <v>8</v>
      </c>
      <c r="G315" s="68" t="s">
        <v>9</v>
      </c>
      <c r="H315" s="69" t="s">
        <v>10</v>
      </c>
      <c r="I315" s="68" t="s">
        <v>8</v>
      </c>
      <c r="J315" s="68" t="s">
        <v>9</v>
      </c>
      <c r="K315" s="69" t="s">
        <v>10</v>
      </c>
      <c r="L315" s="127"/>
    </row>
    <row r="316" spans="2:12" ht="15.75" thickBot="1">
      <c r="B316" s="136"/>
      <c r="C316" s="70" t="s">
        <v>11</v>
      </c>
      <c r="D316" s="70" t="s">
        <v>12</v>
      </c>
      <c r="E316" s="70" t="s">
        <v>13</v>
      </c>
      <c r="F316" s="70" t="s">
        <v>11</v>
      </c>
      <c r="G316" s="70" t="s">
        <v>12</v>
      </c>
      <c r="H316" s="71" t="s">
        <v>13</v>
      </c>
      <c r="I316" s="70" t="s">
        <v>11</v>
      </c>
      <c r="J316" s="70" t="s">
        <v>12</v>
      </c>
      <c r="K316" s="71" t="s">
        <v>13</v>
      </c>
      <c r="L316" s="128"/>
    </row>
    <row r="317" spans="2:12">
      <c r="B317" s="72" t="s">
        <v>45</v>
      </c>
      <c r="C317" s="4">
        <v>2.5779999999999998</v>
      </c>
      <c r="D317" s="2">
        <v>28576.415826221881</v>
      </c>
      <c r="E317" s="13">
        <v>73.67</v>
      </c>
      <c r="F317" s="4">
        <v>4.008</v>
      </c>
      <c r="G317" s="5">
        <v>38672.654690618765</v>
      </c>
      <c r="H317" s="5">
        <v>155</v>
      </c>
      <c r="I317" s="4">
        <v>3.8</v>
      </c>
      <c r="J317" s="4">
        <v>40315.79</v>
      </c>
      <c r="K317" s="4">
        <v>153.19999999999999</v>
      </c>
      <c r="L317" s="75" t="s">
        <v>46</v>
      </c>
    </row>
    <row r="318" spans="2:12">
      <c r="B318" s="73" t="s">
        <v>47</v>
      </c>
      <c r="C318" s="5">
        <v>0.13800000000000001</v>
      </c>
      <c r="D318" s="2">
        <v>26543.478260869564</v>
      </c>
      <c r="E318" s="14">
        <v>3.6629999999999998</v>
      </c>
      <c r="F318" s="5">
        <v>0.14299999999999999</v>
      </c>
      <c r="G318" s="5">
        <v>34412.587412587418</v>
      </c>
      <c r="H318" s="5">
        <v>4.9210000000000003</v>
      </c>
      <c r="I318" s="5">
        <v>1.7999999999999999E-2</v>
      </c>
      <c r="J318" s="5">
        <v>22500</v>
      </c>
      <c r="K318" s="5">
        <v>0.45100000000000001</v>
      </c>
      <c r="L318" s="76" t="s">
        <v>464</v>
      </c>
    </row>
    <row r="319" spans="2:12">
      <c r="B319" s="73" t="s">
        <v>48</v>
      </c>
      <c r="C319" s="5">
        <v>0</v>
      </c>
      <c r="D319" s="2">
        <v>0</v>
      </c>
      <c r="E319" s="14">
        <v>0</v>
      </c>
      <c r="F319" s="14">
        <v>1E-3</v>
      </c>
      <c r="G319" s="5">
        <v>29000</v>
      </c>
      <c r="H319" s="5">
        <v>2.9000000000000001E-2</v>
      </c>
      <c r="I319" s="14">
        <v>2E-3</v>
      </c>
      <c r="J319" s="14"/>
      <c r="K319" s="14">
        <v>8.5000000000000006E-2</v>
      </c>
      <c r="L319" s="76" t="s">
        <v>49</v>
      </c>
    </row>
    <row r="320" spans="2:12">
      <c r="B320" s="73" t="s">
        <v>50</v>
      </c>
      <c r="C320" s="5">
        <v>23.84</v>
      </c>
      <c r="D320" s="2">
        <v>18456.375838926175</v>
      </c>
      <c r="E320" s="14">
        <v>440</v>
      </c>
      <c r="F320" s="5">
        <v>24.56</v>
      </c>
      <c r="G320" s="5">
        <v>17100.97719869707</v>
      </c>
      <c r="H320" s="5">
        <v>420</v>
      </c>
      <c r="I320" s="5">
        <v>23.96</v>
      </c>
      <c r="J320" s="5">
        <v>19407.349999999999</v>
      </c>
      <c r="K320" s="5">
        <v>450</v>
      </c>
      <c r="L320" s="76" t="s">
        <v>51</v>
      </c>
    </row>
    <row r="321" spans="2:12">
      <c r="B321" s="73" t="s">
        <v>52</v>
      </c>
      <c r="C321" s="5">
        <v>156.30824999999999</v>
      </c>
      <c r="D321" s="2">
        <v>30450.578424363401</v>
      </c>
      <c r="E321" s="14">
        <v>4759.6766250000001</v>
      </c>
      <c r="F321" s="5">
        <v>148.72237999999999</v>
      </c>
      <c r="G321" s="5">
        <v>30973.162210018425</v>
      </c>
      <c r="H321" s="5">
        <v>4606.4023999999999</v>
      </c>
      <c r="I321" s="5">
        <v>149.66499999999999</v>
      </c>
      <c r="J321" s="5">
        <f>(K321/I321)*1000</f>
        <v>31091.584538803327</v>
      </c>
      <c r="K321" s="5">
        <v>4653.3220000000001</v>
      </c>
      <c r="L321" s="76" t="s">
        <v>53</v>
      </c>
    </row>
    <row r="322" spans="2:12">
      <c r="B322" s="73" t="s">
        <v>54</v>
      </c>
      <c r="C322" s="5">
        <v>4.1000000000000002E-2</v>
      </c>
      <c r="D322" s="5">
        <v>15097.560975609756</v>
      </c>
      <c r="E322" s="5">
        <v>0.61899999999999999</v>
      </c>
      <c r="F322" s="5">
        <v>0.04</v>
      </c>
      <c r="G322" s="5">
        <v>14950</v>
      </c>
      <c r="H322" s="5">
        <v>0.59799999999999998</v>
      </c>
      <c r="I322" s="5">
        <v>4.3999999999999997E-2</v>
      </c>
      <c r="J322" s="5">
        <v>16500</v>
      </c>
      <c r="K322" s="5">
        <v>0.66300000000000003</v>
      </c>
      <c r="L322" s="76" t="s">
        <v>55</v>
      </c>
    </row>
    <row r="323" spans="2:12">
      <c r="B323" s="73" t="s">
        <v>56</v>
      </c>
      <c r="C323" s="5">
        <v>0</v>
      </c>
      <c r="D323" s="5">
        <v>0</v>
      </c>
      <c r="E323" s="5">
        <v>0</v>
      </c>
      <c r="F323" s="5"/>
      <c r="G323" s="5">
        <v>0</v>
      </c>
      <c r="H323" s="5"/>
      <c r="I323" s="5"/>
      <c r="J323" s="5"/>
      <c r="K323" s="5">
        <v>0</v>
      </c>
      <c r="L323" s="76" t="s">
        <v>57</v>
      </c>
    </row>
    <row r="324" spans="2:12">
      <c r="B324" s="73" t="s">
        <v>58</v>
      </c>
      <c r="C324" s="5">
        <v>16.579000000000001</v>
      </c>
      <c r="D324" s="2">
        <v>26103.625067856923</v>
      </c>
      <c r="E324" s="14">
        <v>432.77199999999999</v>
      </c>
      <c r="F324" s="5">
        <v>18.754999999999999</v>
      </c>
      <c r="G324" s="5">
        <v>25402.186083711011</v>
      </c>
      <c r="H324" s="5">
        <v>476.41800000000001</v>
      </c>
      <c r="I324" s="5">
        <v>18.058</v>
      </c>
      <c r="J324" s="5">
        <f t="shared" ref="J324:J338" si="48">(K324/I324)*1000</f>
        <v>23549.119503821021</v>
      </c>
      <c r="K324" s="5">
        <v>425.25</v>
      </c>
      <c r="L324" s="76" t="s">
        <v>59</v>
      </c>
    </row>
    <row r="325" spans="2:12">
      <c r="B325" s="73" t="s">
        <v>60</v>
      </c>
      <c r="C325" s="5">
        <v>31.373999999999999</v>
      </c>
      <c r="D325" s="2">
        <v>13237.075285268058</v>
      </c>
      <c r="E325" s="14">
        <v>415.3</v>
      </c>
      <c r="F325" s="5">
        <v>31.625</v>
      </c>
      <c r="G325" s="5">
        <v>13237.071936758895</v>
      </c>
      <c r="H325" s="5">
        <v>418.62240000000003</v>
      </c>
      <c r="I325" s="5">
        <v>31.654</v>
      </c>
      <c r="J325" s="5">
        <f t="shared" si="48"/>
        <v>13753.942629683452</v>
      </c>
      <c r="K325" s="5">
        <v>435.3673</v>
      </c>
      <c r="L325" s="76" t="s">
        <v>61</v>
      </c>
    </row>
    <row r="326" spans="2:12">
      <c r="B326" s="73" t="s">
        <v>62</v>
      </c>
      <c r="C326" s="5">
        <v>22.369</v>
      </c>
      <c r="D326" s="2">
        <v>22682.462336268945</v>
      </c>
      <c r="E326" s="14">
        <v>507.38400000000001</v>
      </c>
      <c r="F326" s="5">
        <v>31.045999999999999</v>
      </c>
      <c r="G326" s="5">
        <v>19758.873929008569</v>
      </c>
      <c r="H326" s="5">
        <v>613.43399999999997</v>
      </c>
      <c r="I326" s="5">
        <v>22.228999999999999</v>
      </c>
      <c r="J326" s="5">
        <f t="shared" si="48"/>
        <v>25297.674209366141</v>
      </c>
      <c r="K326" s="5">
        <v>562.34199999999998</v>
      </c>
      <c r="L326" s="76" t="s">
        <v>465</v>
      </c>
    </row>
    <row r="327" spans="2:12">
      <c r="B327" s="73" t="s">
        <v>63</v>
      </c>
      <c r="C327" s="5">
        <v>0</v>
      </c>
      <c r="D327" s="2">
        <v>0</v>
      </c>
      <c r="E327" s="14">
        <v>0</v>
      </c>
      <c r="F327" s="5"/>
      <c r="G327" s="5">
        <v>0</v>
      </c>
      <c r="H327" s="5"/>
      <c r="I327" s="5"/>
      <c r="J327" s="5"/>
      <c r="K327" s="5">
        <v>0</v>
      </c>
      <c r="L327" s="76" t="s">
        <v>64</v>
      </c>
    </row>
    <row r="328" spans="2:12">
      <c r="B328" s="73" t="s">
        <v>65</v>
      </c>
      <c r="C328" s="5">
        <v>7.9470000000000001</v>
      </c>
      <c r="D328" s="2">
        <v>23996.728325154145</v>
      </c>
      <c r="E328" s="14">
        <v>190.702</v>
      </c>
      <c r="F328" s="5">
        <v>9.61</v>
      </c>
      <c r="G328" s="5">
        <v>27762.12278876171</v>
      </c>
      <c r="H328" s="5">
        <v>266.79399999999998</v>
      </c>
      <c r="I328" s="5">
        <v>6.1379999999999999</v>
      </c>
      <c r="J328" s="5">
        <f t="shared" si="48"/>
        <v>26977.680026067123</v>
      </c>
      <c r="K328" s="5">
        <v>165.589</v>
      </c>
      <c r="L328" s="76" t="s">
        <v>66</v>
      </c>
    </row>
    <row r="329" spans="2:12">
      <c r="B329" s="73" t="s">
        <v>67</v>
      </c>
      <c r="C329" s="5">
        <v>0.59430000000000005</v>
      </c>
      <c r="D329" s="2">
        <v>27087.329631499237</v>
      </c>
      <c r="E329" s="14">
        <v>16.097999999999999</v>
      </c>
      <c r="F329" s="5">
        <v>0.58499999999999996</v>
      </c>
      <c r="G329" s="5">
        <v>26900.854700854703</v>
      </c>
      <c r="H329" s="5">
        <v>15.737</v>
      </c>
      <c r="I329" s="5">
        <v>0.57623999999999997</v>
      </c>
      <c r="J329" s="5">
        <f t="shared" si="48"/>
        <v>27094.613355546302</v>
      </c>
      <c r="K329" s="5">
        <v>15.613</v>
      </c>
      <c r="L329" s="76" t="s">
        <v>68</v>
      </c>
    </row>
    <row r="330" spans="2:12">
      <c r="B330" s="73" t="s">
        <v>69</v>
      </c>
      <c r="C330" s="5">
        <v>1.4251</v>
      </c>
      <c r="D330" s="2">
        <v>29771.945828362925</v>
      </c>
      <c r="E330" s="14">
        <v>42.428000000000004</v>
      </c>
      <c r="F330" s="5">
        <v>3.3498999999999999</v>
      </c>
      <c r="G330" s="5">
        <v>34062.539180274034</v>
      </c>
      <c r="H330" s="5">
        <v>114.1061</v>
      </c>
      <c r="I330" s="5">
        <v>3.23</v>
      </c>
      <c r="J330" s="5">
        <f t="shared" si="48"/>
        <v>19111.455108359132</v>
      </c>
      <c r="K330" s="5">
        <v>61.73</v>
      </c>
      <c r="L330" s="76" t="s">
        <v>70</v>
      </c>
    </row>
    <row r="331" spans="2:12">
      <c r="B331" s="73" t="s">
        <v>71</v>
      </c>
      <c r="C331" s="5">
        <v>7.0000000000000001E-3</v>
      </c>
      <c r="D331" s="2">
        <v>9857.1428571428569</v>
      </c>
      <c r="E331" s="14">
        <v>6.9000000000000006E-2</v>
      </c>
      <c r="F331" s="5">
        <v>3.0000000000000001E-3</v>
      </c>
      <c r="G331" s="5">
        <v>10666.666666666666</v>
      </c>
      <c r="H331" s="5">
        <v>3.2000000000000001E-2</v>
      </c>
      <c r="I331" s="5">
        <v>2E-3</v>
      </c>
      <c r="J331" s="5">
        <f t="shared" si="48"/>
        <v>8500</v>
      </c>
      <c r="K331" s="5">
        <v>1.7000000000000001E-2</v>
      </c>
      <c r="L331" s="76" t="s">
        <v>72</v>
      </c>
    </row>
    <row r="332" spans="2:12">
      <c r="B332" s="73" t="s">
        <v>73</v>
      </c>
      <c r="C332" s="5">
        <v>2.36</v>
      </c>
      <c r="D332" s="2">
        <v>28216.101694915254</v>
      </c>
      <c r="E332" s="14">
        <v>66.59</v>
      </c>
      <c r="F332" s="5">
        <v>0.86170000000000002</v>
      </c>
      <c r="G332" s="5">
        <v>59519.554369270038</v>
      </c>
      <c r="H332" s="5">
        <v>51.287999999999997</v>
      </c>
      <c r="I332" s="5">
        <v>0.58099999999999996</v>
      </c>
      <c r="J332" s="5">
        <f t="shared" si="48"/>
        <v>62327.022375215158</v>
      </c>
      <c r="K332" s="5">
        <v>36.212000000000003</v>
      </c>
      <c r="L332" s="76" t="s">
        <v>74</v>
      </c>
    </row>
    <row r="333" spans="2:12">
      <c r="B333" s="73" t="s">
        <v>75</v>
      </c>
      <c r="C333" s="5">
        <v>24.132000000000001</v>
      </c>
      <c r="D333" s="2">
        <v>28850.211337642959</v>
      </c>
      <c r="E333" s="14">
        <v>696.2133</v>
      </c>
      <c r="F333" s="5">
        <v>15.289</v>
      </c>
      <c r="G333" s="5">
        <v>25179.017594348879</v>
      </c>
      <c r="H333" s="5">
        <v>384.96199999999999</v>
      </c>
      <c r="I333" s="5">
        <v>23.428999999999998</v>
      </c>
      <c r="J333" s="5">
        <f t="shared" si="48"/>
        <v>27568.440821204491</v>
      </c>
      <c r="K333" s="5">
        <v>645.90099999999995</v>
      </c>
      <c r="L333" s="76" t="s">
        <v>76</v>
      </c>
    </row>
    <row r="334" spans="2:12">
      <c r="B334" s="73" t="s">
        <v>77</v>
      </c>
      <c r="C334" s="5">
        <v>17.234999999999999</v>
      </c>
      <c r="D334" s="2">
        <v>19580.214679431389</v>
      </c>
      <c r="E334" s="14">
        <v>337.46499999999997</v>
      </c>
      <c r="F334" s="5">
        <v>17.79</v>
      </c>
      <c r="G334" s="5">
        <v>19644.631815626759</v>
      </c>
      <c r="H334" s="5">
        <v>349.47800000000001</v>
      </c>
      <c r="I334" s="5">
        <v>17.911000000000001</v>
      </c>
      <c r="J334" s="5">
        <f t="shared" si="48"/>
        <v>19964.770252917202</v>
      </c>
      <c r="K334" s="5">
        <v>357.589</v>
      </c>
      <c r="L334" s="76" t="s">
        <v>78</v>
      </c>
    </row>
    <row r="335" spans="2:12">
      <c r="B335" s="73" t="s">
        <v>79</v>
      </c>
      <c r="C335" s="5">
        <v>152.47451343836886</v>
      </c>
      <c r="D335" s="2">
        <v>26975</v>
      </c>
      <c r="E335" s="14">
        <v>4113</v>
      </c>
      <c r="F335" s="5">
        <v>163.93899999999999</v>
      </c>
      <c r="G335" s="5">
        <v>26384.679667437278</v>
      </c>
      <c r="H335" s="5">
        <v>4325.4780000000001</v>
      </c>
      <c r="I335" s="5">
        <v>171.46100000000001</v>
      </c>
      <c r="J335" s="5">
        <f t="shared" si="48"/>
        <v>28928.222744530824</v>
      </c>
      <c r="K335" s="5">
        <v>4960.0619999999999</v>
      </c>
      <c r="L335" s="76" t="s">
        <v>80</v>
      </c>
    </row>
    <row r="336" spans="2:12">
      <c r="B336" s="73" t="s">
        <v>81</v>
      </c>
      <c r="C336" s="5">
        <v>59.435000000000002</v>
      </c>
      <c r="D336" s="2">
        <v>29336.535711281231</v>
      </c>
      <c r="E336" s="14">
        <v>1743.617</v>
      </c>
      <c r="F336" s="5">
        <v>64.293000000000006</v>
      </c>
      <c r="G336" s="5">
        <v>29939.044686046691</v>
      </c>
      <c r="H336" s="5">
        <v>1924.8710000000001</v>
      </c>
      <c r="I336" s="5">
        <v>62.033000000000001</v>
      </c>
      <c r="J336" s="5">
        <f t="shared" si="48"/>
        <v>30131.526768010572</v>
      </c>
      <c r="K336" s="5">
        <v>1869.1489999999999</v>
      </c>
      <c r="L336" s="76" t="s">
        <v>82</v>
      </c>
    </row>
    <row r="337" spans="2:12">
      <c r="B337" s="73" t="s">
        <v>83</v>
      </c>
      <c r="C337" s="5">
        <v>0.39100000000000001</v>
      </c>
      <c r="D337" s="2">
        <v>5966.7519181585685</v>
      </c>
      <c r="E337" s="14">
        <v>2.3330000000000002</v>
      </c>
      <c r="F337" s="5">
        <v>0.38600000000000001</v>
      </c>
      <c r="G337" s="5">
        <v>6028.4974093264245</v>
      </c>
      <c r="H337" s="5">
        <v>2.327</v>
      </c>
      <c r="I337" s="5">
        <v>0.373</v>
      </c>
      <c r="J337" s="5">
        <f t="shared" si="48"/>
        <v>6075.0670241286862</v>
      </c>
      <c r="K337" s="5">
        <v>2.266</v>
      </c>
      <c r="L337" s="76" t="s">
        <v>84</v>
      </c>
    </row>
    <row r="338" spans="2:12" ht="15.75" thickBot="1">
      <c r="B338" s="74" t="s">
        <v>85</v>
      </c>
      <c r="C338" s="15">
        <v>15.557</v>
      </c>
      <c r="D338" s="2">
        <v>15568.232949797517</v>
      </c>
      <c r="E338" s="16">
        <v>242.19499999999999</v>
      </c>
      <c r="F338" s="15">
        <v>15.368</v>
      </c>
      <c r="G338" s="5">
        <v>15645.887558563247</v>
      </c>
      <c r="H338" s="5">
        <v>240.446</v>
      </c>
      <c r="I338" s="15">
        <v>16.003</v>
      </c>
      <c r="J338" s="15">
        <f t="shared" si="48"/>
        <v>14358.370305567705</v>
      </c>
      <c r="K338" s="15">
        <v>229.77699999999999</v>
      </c>
      <c r="L338" s="77" t="s">
        <v>86</v>
      </c>
    </row>
    <row r="339" spans="2:12" ht="15.75" thickBot="1">
      <c r="B339" s="92" t="s">
        <v>386</v>
      </c>
      <c r="C339" s="78">
        <f>SUM(C317:C338)</f>
        <v>534.78516343836884</v>
      </c>
      <c r="D339" s="78">
        <f>E339/C339*1000</f>
        <v>26335.425677199222</v>
      </c>
      <c r="E339" s="78">
        <f>SUM(E317:E338)</f>
        <v>14083.794925000002</v>
      </c>
      <c r="F339" s="78">
        <f>SUM(F317:F338)</f>
        <v>550.37497999999994</v>
      </c>
      <c r="G339" s="78">
        <f>H339/F339*1000</f>
        <v>26111.186776695413</v>
      </c>
      <c r="H339" s="78">
        <f>SUM(H317:H338)</f>
        <v>14370.9439</v>
      </c>
      <c r="I339" s="78">
        <f>SUM(I317:I338)</f>
        <v>551.16724000000011</v>
      </c>
      <c r="J339" s="78">
        <f>SUM(J317:J338)</f>
        <v>463452.62966322107</v>
      </c>
      <c r="K339" s="78">
        <v>15026.505999999998</v>
      </c>
      <c r="L339" s="92" t="s">
        <v>388</v>
      </c>
    </row>
    <row r="340" spans="2:12" ht="15.75" thickBot="1">
      <c r="B340" s="92" t="s">
        <v>387</v>
      </c>
      <c r="C340" s="78">
        <v>19077.48</v>
      </c>
      <c r="D340" s="78">
        <v>19617.479562290198</v>
      </c>
      <c r="E340" s="78">
        <v>374252.07400000002</v>
      </c>
      <c r="F340" s="78">
        <v>19302.642</v>
      </c>
      <c r="G340" s="78">
        <v>20110.753439865901</v>
      </c>
      <c r="H340" s="78">
        <v>388190.674</v>
      </c>
      <c r="I340" s="78">
        <v>17164.096000000001</v>
      </c>
      <c r="J340" s="78"/>
      <c r="K340" s="78">
        <v>365316.462</v>
      </c>
      <c r="L340" s="92" t="s">
        <v>385</v>
      </c>
    </row>
    <row r="344" spans="2:12">
      <c r="B344" s="30" t="s">
        <v>446</v>
      </c>
      <c r="C344" s="30"/>
      <c r="D344" s="30"/>
      <c r="E344" s="30"/>
      <c r="F344" s="30"/>
      <c r="H344" s="30"/>
      <c r="I344" s="30"/>
      <c r="J344" s="30"/>
      <c r="K344" s="30"/>
      <c r="L344" s="53" t="s">
        <v>460</v>
      </c>
    </row>
    <row r="345" spans="2:12" ht="15" customHeight="1">
      <c r="B345" s="30" t="s">
        <v>120</v>
      </c>
      <c r="C345" s="30"/>
      <c r="D345" s="30"/>
      <c r="E345" s="30"/>
      <c r="F345" s="30"/>
      <c r="H345" s="31"/>
      <c r="I345" s="31"/>
      <c r="J345" s="31"/>
      <c r="K345" s="31"/>
      <c r="L345" s="53" t="s">
        <v>121</v>
      </c>
    </row>
    <row r="346" spans="2:12" ht="15.75" customHeight="1" thickBot="1">
      <c r="B346" s="32" t="s">
        <v>4</v>
      </c>
      <c r="C346" s="32"/>
      <c r="D346" s="32"/>
      <c r="E346" s="32"/>
      <c r="F346" s="32"/>
      <c r="H346" s="33"/>
      <c r="I346" s="33"/>
      <c r="J346" s="33"/>
      <c r="K346" s="33"/>
      <c r="L346" s="53" t="s">
        <v>5</v>
      </c>
    </row>
    <row r="347" spans="2:12" ht="15.75" thickBot="1">
      <c r="B347" s="134" t="s">
        <v>43</v>
      </c>
      <c r="C347" s="131">
        <v>2016</v>
      </c>
      <c r="D347" s="132"/>
      <c r="E347" s="133"/>
      <c r="F347" s="131">
        <v>2017</v>
      </c>
      <c r="G347" s="132"/>
      <c r="H347" s="133"/>
      <c r="I347" s="131">
        <v>2018</v>
      </c>
      <c r="J347" s="132"/>
      <c r="K347" s="133"/>
      <c r="L347" s="126" t="s">
        <v>44</v>
      </c>
    </row>
    <row r="348" spans="2:12">
      <c r="B348" s="135"/>
      <c r="C348" s="68" t="s">
        <v>8</v>
      </c>
      <c r="D348" s="68" t="s">
        <v>9</v>
      </c>
      <c r="E348" s="68" t="s">
        <v>10</v>
      </c>
      <c r="F348" s="68" t="s">
        <v>8</v>
      </c>
      <c r="G348" s="68" t="s">
        <v>9</v>
      </c>
      <c r="H348" s="69" t="s">
        <v>10</v>
      </c>
      <c r="I348" s="68" t="s">
        <v>8</v>
      </c>
      <c r="J348" s="68" t="s">
        <v>9</v>
      </c>
      <c r="K348" s="69" t="s">
        <v>10</v>
      </c>
      <c r="L348" s="127"/>
    </row>
    <row r="349" spans="2:12" ht="15.75" thickBot="1">
      <c r="B349" s="136"/>
      <c r="C349" s="70" t="s">
        <v>11</v>
      </c>
      <c r="D349" s="70" t="s">
        <v>12</v>
      </c>
      <c r="E349" s="70" t="s">
        <v>13</v>
      </c>
      <c r="F349" s="70" t="s">
        <v>11</v>
      </c>
      <c r="G349" s="70" t="s">
        <v>12</v>
      </c>
      <c r="H349" s="71" t="s">
        <v>13</v>
      </c>
      <c r="I349" s="70" t="s">
        <v>11</v>
      </c>
      <c r="J349" s="70" t="s">
        <v>12</v>
      </c>
      <c r="K349" s="71" t="s">
        <v>13</v>
      </c>
      <c r="L349" s="128"/>
    </row>
    <row r="350" spans="2:12">
      <c r="B350" s="72" t="s">
        <v>45</v>
      </c>
      <c r="C350" s="4">
        <v>0</v>
      </c>
      <c r="D350" s="2">
        <v>0</v>
      </c>
      <c r="E350" s="13">
        <v>0</v>
      </c>
      <c r="F350" s="4">
        <f>F281-F317</f>
        <v>0</v>
      </c>
      <c r="G350" s="2"/>
      <c r="H350" s="1">
        <f>H281-H317</f>
        <v>0</v>
      </c>
      <c r="I350" s="5">
        <f>I281-I317</f>
        <v>8.1999999999999993</v>
      </c>
      <c r="J350" s="5"/>
      <c r="K350" s="5">
        <f>K281-K317</f>
        <v>326.8</v>
      </c>
      <c r="L350" s="75" t="s">
        <v>46</v>
      </c>
    </row>
    <row r="351" spans="2:12">
      <c r="B351" s="73" t="s">
        <v>47</v>
      </c>
      <c r="C351" s="5">
        <v>0</v>
      </c>
      <c r="D351" s="2">
        <v>0</v>
      </c>
      <c r="E351" s="14">
        <v>0</v>
      </c>
      <c r="F351" s="5">
        <f>F282-F318</f>
        <v>0</v>
      </c>
      <c r="G351" s="2"/>
      <c r="H351" s="14">
        <f>H282-H318</f>
        <v>0</v>
      </c>
      <c r="I351" s="5">
        <f t="shared" ref="I351:I373" si="49">I282-I318</f>
        <v>0</v>
      </c>
      <c r="J351" s="5"/>
      <c r="K351" s="5">
        <f t="shared" ref="K351:K373" si="50">K282-K318</f>
        <v>0</v>
      </c>
      <c r="L351" s="76" t="s">
        <v>464</v>
      </c>
    </row>
    <row r="352" spans="2:12">
      <c r="B352" s="73" t="s">
        <v>48</v>
      </c>
      <c r="C352" s="5">
        <v>0</v>
      </c>
      <c r="D352" s="2">
        <v>0</v>
      </c>
      <c r="E352" s="14">
        <v>0</v>
      </c>
      <c r="F352" s="14">
        <f>F283-F319</f>
        <v>0</v>
      </c>
      <c r="G352" s="2"/>
      <c r="H352" s="14">
        <f>H283-H319</f>
        <v>0</v>
      </c>
      <c r="I352" s="5">
        <f t="shared" si="49"/>
        <v>0</v>
      </c>
      <c r="J352" s="5"/>
      <c r="K352" s="5">
        <f t="shared" si="50"/>
        <v>0</v>
      </c>
      <c r="L352" s="76" t="s">
        <v>49</v>
      </c>
    </row>
    <row r="353" spans="2:12">
      <c r="B353" s="73" t="s">
        <v>50</v>
      </c>
      <c r="C353" s="5">
        <v>0</v>
      </c>
      <c r="D353" s="2">
        <v>0</v>
      </c>
      <c r="E353" s="14">
        <v>0</v>
      </c>
      <c r="F353" s="5">
        <f>F284-F320</f>
        <v>0</v>
      </c>
      <c r="G353" s="2"/>
      <c r="H353" s="14">
        <f>H284-H320</f>
        <v>0</v>
      </c>
      <c r="I353" s="5">
        <f t="shared" si="49"/>
        <v>2.6819999999999986</v>
      </c>
      <c r="J353" s="5"/>
      <c r="K353" s="5">
        <f>K284-K320</f>
        <v>15</v>
      </c>
      <c r="L353" s="76" t="s">
        <v>51</v>
      </c>
    </row>
    <row r="354" spans="2:12">
      <c r="B354" s="73" t="s">
        <v>52</v>
      </c>
      <c r="C354" s="5">
        <v>0</v>
      </c>
      <c r="D354" s="2">
        <v>0</v>
      </c>
      <c r="E354" s="14">
        <v>0</v>
      </c>
      <c r="F354" s="5">
        <v>0</v>
      </c>
      <c r="G354" s="2"/>
      <c r="H354" s="14">
        <v>0</v>
      </c>
      <c r="I354" s="5">
        <f t="shared" si="49"/>
        <v>0</v>
      </c>
      <c r="J354" s="5"/>
      <c r="K354" s="5">
        <f t="shared" si="50"/>
        <v>0</v>
      </c>
      <c r="L354" s="76" t="s">
        <v>53</v>
      </c>
    </row>
    <row r="355" spans="2:12">
      <c r="B355" s="73" t="s">
        <v>54</v>
      </c>
      <c r="C355" s="5">
        <v>17.151</v>
      </c>
      <c r="D355" s="5">
        <v>5166.2876800186577</v>
      </c>
      <c r="E355" s="5">
        <v>88.606999999999999</v>
      </c>
      <c r="F355" s="5">
        <f>F286-F322</f>
        <v>17.335000000000001</v>
      </c>
      <c r="G355" s="14">
        <f t="shared" ref="G355:G370" si="51">H355/F355*1000</f>
        <v>5158.5809056821463</v>
      </c>
      <c r="H355" s="5">
        <f>H286-H322</f>
        <v>89.424000000000007</v>
      </c>
      <c r="I355" s="5">
        <f t="shared" si="49"/>
        <v>17.102999999999998</v>
      </c>
      <c r="J355" s="5">
        <f>K355/I355*1000</f>
        <v>5156.9315324796826</v>
      </c>
      <c r="K355" s="5">
        <f t="shared" si="50"/>
        <v>88.198999999999998</v>
      </c>
      <c r="L355" s="76" t="s">
        <v>55</v>
      </c>
    </row>
    <row r="356" spans="2:12">
      <c r="B356" s="73" t="s">
        <v>56</v>
      </c>
      <c r="C356" s="5">
        <v>0</v>
      </c>
      <c r="D356" s="5">
        <v>0</v>
      </c>
      <c r="E356" s="5">
        <v>0</v>
      </c>
      <c r="F356" s="5">
        <f>F287-F323</f>
        <v>0</v>
      </c>
      <c r="G356" s="14">
        <v>0</v>
      </c>
      <c r="H356" s="5">
        <f t="shared" ref="H356:H365" si="52">H287-H323</f>
        <v>0</v>
      </c>
      <c r="I356" s="5">
        <f t="shared" si="49"/>
        <v>0</v>
      </c>
      <c r="J356" s="5">
        <v>0</v>
      </c>
      <c r="K356" s="5">
        <f t="shared" si="50"/>
        <v>0</v>
      </c>
      <c r="L356" s="76" t="s">
        <v>57</v>
      </c>
    </row>
    <row r="357" spans="2:12">
      <c r="B357" s="73" t="s">
        <v>58</v>
      </c>
      <c r="C357" s="5">
        <v>0</v>
      </c>
      <c r="D357" s="2">
        <v>0</v>
      </c>
      <c r="E357" s="14">
        <v>0</v>
      </c>
      <c r="F357" s="5">
        <f>F288-F324</f>
        <v>0</v>
      </c>
      <c r="G357" s="14">
        <v>0</v>
      </c>
      <c r="H357" s="14">
        <f t="shared" si="52"/>
        <v>0</v>
      </c>
      <c r="I357" s="5">
        <f t="shared" si="49"/>
        <v>0</v>
      </c>
      <c r="J357" s="5">
        <v>0</v>
      </c>
      <c r="K357" s="5">
        <f t="shared" si="50"/>
        <v>0</v>
      </c>
      <c r="L357" s="76" t="s">
        <v>59</v>
      </c>
    </row>
    <row r="358" spans="2:12">
      <c r="B358" s="73" t="s">
        <v>60</v>
      </c>
      <c r="C358" s="5">
        <v>24.024000000000001</v>
      </c>
      <c r="D358" s="2">
        <v>9969.1974691974701</v>
      </c>
      <c r="E358" s="14">
        <v>239.5</v>
      </c>
      <c r="F358" s="5">
        <v>24.144099999999998</v>
      </c>
      <c r="G358" s="14">
        <f t="shared" si="51"/>
        <v>9979.1253349679628</v>
      </c>
      <c r="H358" s="14">
        <f t="shared" si="52"/>
        <v>240.93699999999995</v>
      </c>
      <c r="I358" s="5">
        <f t="shared" si="49"/>
        <v>111.40299999999999</v>
      </c>
      <c r="J358" s="5">
        <f t="shared" ref="J358:J373" si="53">K358/I358*1000</f>
        <v>3903.5546619031811</v>
      </c>
      <c r="K358" s="5">
        <f t="shared" si="50"/>
        <v>434.86770000000001</v>
      </c>
      <c r="L358" s="76" t="s">
        <v>61</v>
      </c>
    </row>
    <row r="359" spans="2:12">
      <c r="B359" s="73" t="s">
        <v>62</v>
      </c>
      <c r="C359" s="5">
        <v>0</v>
      </c>
      <c r="D359" s="2">
        <v>0</v>
      </c>
      <c r="E359" s="14">
        <v>0</v>
      </c>
      <c r="F359" s="5">
        <f t="shared" ref="F359:F365" si="54">F290-F326</f>
        <v>0</v>
      </c>
      <c r="G359" s="14">
        <v>0</v>
      </c>
      <c r="H359" s="14">
        <f t="shared" si="52"/>
        <v>0</v>
      </c>
      <c r="I359" s="5">
        <f t="shared" si="49"/>
        <v>0</v>
      </c>
      <c r="J359" s="5">
        <v>0</v>
      </c>
      <c r="K359" s="5">
        <f t="shared" si="50"/>
        <v>0</v>
      </c>
      <c r="L359" s="76" t="s">
        <v>465</v>
      </c>
    </row>
    <row r="360" spans="2:12">
      <c r="B360" s="73" t="s">
        <v>63</v>
      </c>
      <c r="C360" s="5">
        <v>10.548</v>
      </c>
      <c r="D360" s="2">
        <v>9627.9863481228676</v>
      </c>
      <c r="E360" s="14">
        <v>101.556</v>
      </c>
      <c r="F360" s="5">
        <f t="shared" si="54"/>
        <v>10.617000000000001</v>
      </c>
      <c r="G360" s="14">
        <f t="shared" si="51"/>
        <v>9608.175567486107</v>
      </c>
      <c r="H360" s="14">
        <f t="shared" si="52"/>
        <v>102.01</v>
      </c>
      <c r="I360" s="5">
        <f t="shared" si="49"/>
        <v>10.558999999999999</v>
      </c>
      <c r="J360" s="5">
        <f t="shared" si="53"/>
        <v>9639.7386116109483</v>
      </c>
      <c r="K360" s="5">
        <f t="shared" si="50"/>
        <v>101.786</v>
      </c>
      <c r="L360" s="76" t="s">
        <v>64</v>
      </c>
    </row>
    <row r="361" spans="2:12">
      <c r="B361" s="73" t="s">
        <v>65</v>
      </c>
      <c r="C361" s="5">
        <v>0</v>
      </c>
      <c r="D361" s="2">
        <v>0</v>
      </c>
      <c r="E361" s="14">
        <v>0</v>
      </c>
      <c r="F361" s="5">
        <f t="shared" si="54"/>
        <v>0</v>
      </c>
      <c r="G361" s="14">
        <v>0</v>
      </c>
      <c r="H361" s="14">
        <f t="shared" si="52"/>
        <v>0</v>
      </c>
      <c r="I361" s="5">
        <f t="shared" si="49"/>
        <v>-1.000000000000334E-3</v>
      </c>
      <c r="J361" s="5">
        <f t="shared" si="53"/>
        <v>0</v>
      </c>
      <c r="K361" s="5">
        <f t="shared" si="50"/>
        <v>0</v>
      </c>
      <c r="L361" s="76" t="s">
        <v>66</v>
      </c>
    </row>
    <row r="362" spans="2:12">
      <c r="B362" s="73" t="s">
        <v>67</v>
      </c>
      <c r="C362" s="5">
        <v>0.12664</v>
      </c>
      <c r="D362" s="2">
        <v>23689.197725837021</v>
      </c>
      <c r="E362" s="14">
        <v>3</v>
      </c>
      <c r="F362" s="5">
        <f t="shared" si="54"/>
        <v>0.12670000000000003</v>
      </c>
      <c r="G362" s="14">
        <f t="shared" si="51"/>
        <v>23677.979479084432</v>
      </c>
      <c r="H362" s="14">
        <f t="shared" si="52"/>
        <v>2.9999999999999982</v>
      </c>
      <c r="I362" s="5">
        <f t="shared" si="49"/>
        <v>-2.4000000000001798E-4</v>
      </c>
      <c r="J362" s="5">
        <f t="shared" si="53"/>
        <v>0</v>
      </c>
      <c r="K362" s="5">
        <f t="shared" si="50"/>
        <v>0</v>
      </c>
      <c r="L362" s="76" t="s">
        <v>68</v>
      </c>
    </row>
    <row r="363" spans="2:12">
      <c r="B363" s="73" t="s">
        <v>69</v>
      </c>
      <c r="C363" s="5">
        <v>9.1999999999999998E-2</v>
      </c>
      <c r="D363" s="2">
        <v>29999.999999999996</v>
      </c>
      <c r="E363" s="14">
        <v>2.76</v>
      </c>
      <c r="F363" s="5">
        <f t="shared" si="54"/>
        <v>0</v>
      </c>
      <c r="G363" s="14">
        <v>0</v>
      </c>
      <c r="H363" s="14">
        <f t="shared" si="52"/>
        <v>0</v>
      </c>
      <c r="I363" s="5">
        <v>0</v>
      </c>
      <c r="J363" s="5">
        <v>0</v>
      </c>
      <c r="K363" s="5">
        <f>K294-K330</f>
        <v>0</v>
      </c>
      <c r="L363" s="76" t="s">
        <v>70</v>
      </c>
    </row>
    <row r="364" spans="2:12">
      <c r="B364" s="73" t="s">
        <v>71</v>
      </c>
      <c r="C364" s="5">
        <v>0</v>
      </c>
      <c r="D364" s="2">
        <v>0</v>
      </c>
      <c r="E364" s="14">
        <v>0</v>
      </c>
      <c r="F364" s="5">
        <f t="shared" si="54"/>
        <v>0</v>
      </c>
      <c r="G364" s="14">
        <v>0</v>
      </c>
      <c r="H364" s="14">
        <f t="shared" si="52"/>
        <v>0</v>
      </c>
      <c r="I364" s="5">
        <f t="shared" si="49"/>
        <v>0</v>
      </c>
      <c r="J364" s="5">
        <v>0</v>
      </c>
      <c r="K364" s="5">
        <f t="shared" si="50"/>
        <v>0</v>
      </c>
      <c r="L364" s="76" t="s">
        <v>72</v>
      </c>
    </row>
    <row r="365" spans="2:12">
      <c r="B365" s="73" t="s">
        <v>73</v>
      </c>
      <c r="C365" s="5">
        <v>0</v>
      </c>
      <c r="D365" s="2">
        <v>0</v>
      </c>
      <c r="E365" s="14">
        <v>0</v>
      </c>
      <c r="F365" s="5">
        <f t="shared" si="54"/>
        <v>0.15620000000000001</v>
      </c>
      <c r="G365" s="14">
        <f t="shared" si="51"/>
        <v>33309.859154929596</v>
      </c>
      <c r="H365" s="14">
        <f t="shared" si="52"/>
        <v>5.203000000000003</v>
      </c>
      <c r="I365" s="5">
        <f t="shared" si="49"/>
        <v>0</v>
      </c>
      <c r="J365" s="5">
        <v>0</v>
      </c>
      <c r="K365" s="5">
        <f t="shared" si="50"/>
        <v>0</v>
      </c>
      <c r="L365" s="76" t="s">
        <v>74</v>
      </c>
    </row>
    <row r="366" spans="2:12">
      <c r="B366" s="73" t="s">
        <v>75</v>
      </c>
      <c r="C366" s="5">
        <v>0.22</v>
      </c>
      <c r="D366" s="2">
        <f>E366/C366*1000</f>
        <v>24681.81818181818</v>
      </c>
      <c r="E366" s="14">
        <v>5.43</v>
      </c>
      <c r="F366" s="5">
        <v>0.22</v>
      </c>
      <c r="G366" s="14">
        <f t="shared" si="51"/>
        <v>24681.81818181818</v>
      </c>
      <c r="H366" s="14">
        <v>5.43</v>
      </c>
      <c r="I366" s="5">
        <f t="shared" si="49"/>
        <v>4.8000000000001819E-2</v>
      </c>
      <c r="J366" s="5">
        <f t="shared" si="53"/>
        <v>15479.166666667159</v>
      </c>
      <c r="K366" s="5">
        <f t="shared" si="50"/>
        <v>0.74300000000005184</v>
      </c>
      <c r="L366" s="76" t="s">
        <v>76</v>
      </c>
    </row>
    <row r="367" spans="2:12">
      <c r="B367" s="73" t="s">
        <v>77</v>
      </c>
      <c r="C367" s="5">
        <v>0</v>
      </c>
      <c r="D367" s="2">
        <v>0</v>
      </c>
      <c r="E367" s="14">
        <v>0</v>
      </c>
      <c r="F367" s="5">
        <f>F298-F334</f>
        <v>0</v>
      </c>
      <c r="G367" s="14">
        <v>0</v>
      </c>
      <c r="H367" s="14">
        <f>H298-H334</f>
        <v>0</v>
      </c>
      <c r="I367" s="5">
        <f t="shared" si="49"/>
        <v>0</v>
      </c>
      <c r="J367" s="5">
        <v>0</v>
      </c>
      <c r="K367" s="5">
        <f t="shared" si="50"/>
        <v>0</v>
      </c>
      <c r="L367" s="76" t="s">
        <v>78</v>
      </c>
    </row>
    <row r="368" spans="2:12">
      <c r="B368" s="73" t="s">
        <v>79</v>
      </c>
      <c r="C368" s="5">
        <v>11.779</v>
      </c>
      <c r="D368" s="2">
        <v>32727.650904151458</v>
      </c>
      <c r="E368" s="14">
        <v>385.49900000000002</v>
      </c>
      <c r="F368" s="5">
        <f>F299-F335</f>
        <v>16.454000000000008</v>
      </c>
      <c r="G368" s="14">
        <f t="shared" si="51"/>
        <v>31246.809286495682</v>
      </c>
      <c r="H368" s="14">
        <f>H299-H335</f>
        <v>514.13500000000022</v>
      </c>
      <c r="I368" s="5">
        <f t="shared" si="49"/>
        <v>22.758999999999986</v>
      </c>
      <c r="J368" s="5">
        <f t="shared" si="53"/>
        <v>27356.562239114221</v>
      </c>
      <c r="K368" s="5">
        <f t="shared" si="50"/>
        <v>622.60800000000017</v>
      </c>
      <c r="L368" s="76" t="s">
        <v>80</v>
      </c>
    </row>
    <row r="369" spans="2:12">
      <c r="B369" s="73" t="s">
        <v>81</v>
      </c>
      <c r="C369" s="5">
        <v>0.872</v>
      </c>
      <c r="D369" s="2">
        <v>18418.577981651375</v>
      </c>
      <c r="E369" s="14">
        <v>16.061</v>
      </c>
      <c r="F369" s="5">
        <f>F300-F336</f>
        <v>0.79899999999999238</v>
      </c>
      <c r="G369" s="14">
        <f t="shared" si="51"/>
        <v>18957.44680851074</v>
      </c>
      <c r="H369" s="14">
        <f>H300-H336</f>
        <v>15.146999999999935</v>
      </c>
      <c r="I369" s="5">
        <f t="shared" si="49"/>
        <v>0.85900000000000176</v>
      </c>
      <c r="J369" s="5">
        <f t="shared" si="53"/>
        <v>21261.932479627576</v>
      </c>
      <c r="K369" s="5">
        <f t="shared" si="50"/>
        <v>18.264000000000124</v>
      </c>
      <c r="L369" s="76" t="s">
        <v>82</v>
      </c>
    </row>
    <row r="370" spans="2:12">
      <c r="B370" s="73" t="s">
        <v>83</v>
      </c>
      <c r="C370" s="5">
        <v>2.794</v>
      </c>
      <c r="D370" s="2">
        <v>1845.7408732999284</v>
      </c>
      <c r="E370" s="14">
        <v>5.157</v>
      </c>
      <c r="F370" s="5">
        <f>F301-F337</f>
        <v>3.2569999999999997</v>
      </c>
      <c r="G370" s="14">
        <f t="shared" si="51"/>
        <v>2358.9192508443352</v>
      </c>
      <c r="H370" s="14">
        <f>H301-H337</f>
        <v>7.6829999999999998</v>
      </c>
      <c r="I370" s="5">
        <f t="shared" si="49"/>
        <v>3.2510000000000003</v>
      </c>
      <c r="J370" s="5">
        <f t="shared" si="53"/>
        <v>2379.2679175638264</v>
      </c>
      <c r="K370" s="5">
        <f t="shared" si="50"/>
        <v>7.7349999999999994</v>
      </c>
      <c r="L370" s="76" t="s">
        <v>84</v>
      </c>
    </row>
    <row r="371" spans="2:12" ht="15.75" thickBot="1">
      <c r="B371" s="74" t="s">
        <v>85</v>
      </c>
      <c r="C371" s="15">
        <v>4.1000000000000002E-2</v>
      </c>
      <c r="D371" s="2">
        <v>8658.5365853658532</v>
      </c>
      <c r="E371" s="16">
        <v>0.35499999999999998</v>
      </c>
      <c r="F371" s="15">
        <f>F302-F338</f>
        <v>0</v>
      </c>
      <c r="G371" s="14">
        <v>0</v>
      </c>
      <c r="H371" s="16">
        <f>H302-H338</f>
        <v>0</v>
      </c>
      <c r="I371" s="5">
        <f t="shared" si="49"/>
        <v>4.1000000000000369E-2</v>
      </c>
      <c r="J371" s="5">
        <f t="shared" si="53"/>
        <v>8560.9756097559984</v>
      </c>
      <c r="K371" s="5">
        <f t="shared" si="50"/>
        <v>0.35099999999999909</v>
      </c>
      <c r="L371" s="77" t="s">
        <v>86</v>
      </c>
    </row>
    <row r="372" spans="2:12" ht="15.75" thickBot="1">
      <c r="B372" s="92" t="s">
        <v>386</v>
      </c>
      <c r="C372" s="78">
        <f>SUM(C350:C371)</f>
        <v>67.647639999999996</v>
      </c>
      <c r="D372" s="78">
        <f>E372/C372*1000</f>
        <v>12534.435791108162</v>
      </c>
      <c r="E372" s="78">
        <f>SUM(E350:E371)</f>
        <v>847.92500000000007</v>
      </c>
      <c r="F372" s="78">
        <f>SUM(F350:F371)</f>
        <v>73.109000000000009</v>
      </c>
      <c r="G372" s="78">
        <f>H372/F372*1000</f>
        <v>13445.252978429467</v>
      </c>
      <c r="H372" s="78">
        <f>SUM(H350:H371)</f>
        <v>982.96900000000005</v>
      </c>
      <c r="I372" s="78">
        <f t="shared" si="49"/>
        <v>175.36675999999989</v>
      </c>
      <c r="J372" s="78">
        <f t="shared" si="53"/>
        <v>9206.0376778358805</v>
      </c>
      <c r="K372" s="78">
        <f t="shared" si="50"/>
        <v>1614.4330000000009</v>
      </c>
      <c r="L372" s="92" t="s">
        <v>388</v>
      </c>
    </row>
    <row r="373" spans="2:12" ht="15.75" thickBot="1">
      <c r="B373" s="92" t="s">
        <v>387</v>
      </c>
      <c r="C373" s="78">
        <f>C304-C340</f>
        <v>46479.875</v>
      </c>
      <c r="D373" s="78">
        <f>E373/C373*1000</f>
        <v>10808.659059431635</v>
      </c>
      <c r="E373" s="78">
        <f>E304-E340</f>
        <v>502385.12199999997</v>
      </c>
      <c r="F373" s="78">
        <f>F304-F340</f>
        <v>47663.526000000005</v>
      </c>
      <c r="G373" s="78">
        <f>H373/F373*1000</f>
        <v>10472.532455949649</v>
      </c>
      <c r="H373" s="78">
        <f>H304-H340</f>
        <v>499157.82299999997</v>
      </c>
      <c r="I373" s="78">
        <f t="shared" si="49"/>
        <v>45823.531999999992</v>
      </c>
      <c r="J373" s="78">
        <f t="shared" si="53"/>
        <v>10494.454923291378</v>
      </c>
      <c r="K373" s="78">
        <f t="shared" si="50"/>
        <v>480892.99099999998</v>
      </c>
      <c r="L373" s="92" t="s">
        <v>385</v>
      </c>
    </row>
    <row r="378" spans="2:12">
      <c r="B378" s="30" t="s">
        <v>447</v>
      </c>
      <c r="C378" s="30"/>
      <c r="F378" s="53" t="s">
        <v>461</v>
      </c>
    </row>
    <row r="379" spans="2:12">
      <c r="B379" s="30" t="s">
        <v>18</v>
      </c>
      <c r="C379" s="30"/>
      <c r="F379" s="53" t="s">
        <v>20</v>
      </c>
    </row>
    <row r="380" spans="2:12" ht="15.75" thickBot="1">
      <c r="B380" s="32" t="s">
        <v>124</v>
      </c>
      <c r="C380" s="32"/>
      <c r="F380" s="53" t="s">
        <v>125</v>
      </c>
    </row>
    <row r="381" spans="2:12" ht="15.75" thickBot="1">
      <c r="B381" s="82" t="s">
        <v>126</v>
      </c>
      <c r="C381" s="82">
        <v>2016</v>
      </c>
      <c r="D381" s="82">
        <v>2017</v>
      </c>
      <c r="E381" s="82">
        <v>2018</v>
      </c>
      <c r="F381" s="82" t="s">
        <v>44</v>
      </c>
    </row>
    <row r="382" spans="2:12" ht="15.75" thickBot="1">
      <c r="B382" s="72" t="s">
        <v>45</v>
      </c>
      <c r="C382" s="28">
        <v>0</v>
      </c>
      <c r="D382" s="28">
        <v>0</v>
      </c>
      <c r="E382" s="28">
        <v>0</v>
      </c>
      <c r="F382" s="75" t="s">
        <v>46</v>
      </c>
    </row>
    <row r="383" spans="2:12" ht="15.75" thickBot="1">
      <c r="B383" s="73" t="s">
        <v>47</v>
      </c>
      <c r="C383" s="28">
        <v>0</v>
      </c>
      <c r="D383" s="28">
        <v>0</v>
      </c>
      <c r="E383" s="28">
        <v>0</v>
      </c>
      <c r="F383" s="76" t="s">
        <v>464</v>
      </c>
    </row>
    <row r="384" spans="2:12" ht="15.75" thickBot="1">
      <c r="B384" s="73" t="s">
        <v>48</v>
      </c>
      <c r="C384" s="19">
        <v>0</v>
      </c>
      <c r="D384" s="19">
        <v>0</v>
      </c>
      <c r="E384" s="28">
        <v>0</v>
      </c>
      <c r="F384" s="76" t="s">
        <v>49</v>
      </c>
    </row>
    <row r="385" spans="2:6" ht="15.75" thickBot="1">
      <c r="B385" s="73" t="s">
        <v>50</v>
      </c>
      <c r="C385" s="19">
        <v>2.1230000000000002</v>
      </c>
      <c r="D385" s="19">
        <v>1.7090000000000001</v>
      </c>
      <c r="E385" s="28">
        <v>1.278</v>
      </c>
      <c r="F385" s="76" t="s">
        <v>51</v>
      </c>
    </row>
    <row r="386" spans="2:6" ht="15.75" thickBot="1">
      <c r="B386" s="73" t="s">
        <v>52</v>
      </c>
      <c r="C386" s="19">
        <v>0</v>
      </c>
      <c r="D386" s="19">
        <v>0</v>
      </c>
      <c r="E386" s="28">
        <v>0</v>
      </c>
      <c r="F386" s="76" t="s">
        <v>53</v>
      </c>
    </row>
    <row r="387" spans="2:6" ht="15.75" thickBot="1">
      <c r="B387" s="73" t="s">
        <v>54</v>
      </c>
      <c r="C387" s="19">
        <v>0</v>
      </c>
      <c r="D387" s="19">
        <v>0</v>
      </c>
      <c r="E387" s="28">
        <v>0</v>
      </c>
      <c r="F387" s="76" t="s">
        <v>55</v>
      </c>
    </row>
    <row r="388" spans="2:6" ht="15.75" thickBot="1">
      <c r="B388" s="73" t="s">
        <v>56</v>
      </c>
      <c r="C388" s="19">
        <v>1.4804469273743018E-3</v>
      </c>
      <c r="D388" s="19">
        <v>1.4804469273743018E-3</v>
      </c>
      <c r="E388" s="28">
        <v>0</v>
      </c>
      <c r="F388" s="76" t="s">
        <v>57</v>
      </c>
    </row>
    <row r="389" spans="2:6" ht="15.75" thickBot="1">
      <c r="B389" s="73" t="s">
        <v>58</v>
      </c>
      <c r="C389" s="19">
        <v>0</v>
      </c>
      <c r="D389" s="19">
        <v>0</v>
      </c>
      <c r="E389" s="28">
        <v>0</v>
      </c>
      <c r="F389" s="76" t="s">
        <v>59</v>
      </c>
    </row>
    <row r="390" spans="2:6" ht="15.75" thickBot="1">
      <c r="B390" s="73" t="s">
        <v>60</v>
      </c>
      <c r="C390" s="28">
        <v>82.32</v>
      </c>
      <c r="D390" s="19">
        <v>76.437060000000002</v>
      </c>
      <c r="E390" s="28">
        <v>72.8</v>
      </c>
      <c r="F390" s="76" t="s">
        <v>61</v>
      </c>
    </row>
    <row r="391" spans="2:6" ht="15.75" thickBot="1">
      <c r="B391" s="73" t="s">
        <v>62</v>
      </c>
      <c r="C391" s="28">
        <v>0.252</v>
      </c>
      <c r="D391" s="28">
        <v>2.0000000000000001E-4</v>
      </c>
      <c r="E391" s="28">
        <v>0.14399999999999999</v>
      </c>
      <c r="F391" s="76" t="s">
        <v>465</v>
      </c>
    </row>
    <row r="392" spans="2:6" ht="15.75" thickBot="1">
      <c r="B392" s="73" t="s">
        <v>63</v>
      </c>
      <c r="C392" s="19">
        <v>5.7309999999999999</v>
      </c>
      <c r="D392" s="19">
        <v>5.6020000000000003</v>
      </c>
      <c r="E392" s="28">
        <v>6.3639999999999999</v>
      </c>
      <c r="F392" s="76" t="s">
        <v>64</v>
      </c>
    </row>
    <row r="393" spans="2:6" ht="15.75" thickBot="1">
      <c r="B393" s="73" t="s">
        <v>65</v>
      </c>
      <c r="C393" s="28">
        <v>8.1069999999999993</v>
      </c>
      <c r="D393" s="28">
        <v>0.89</v>
      </c>
      <c r="E393" s="28">
        <v>13.381</v>
      </c>
      <c r="F393" s="76" t="s">
        <v>66</v>
      </c>
    </row>
    <row r="394" spans="2:6" ht="15.75" thickBot="1">
      <c r="B394" s="73" t="s">
        <v>67</v>
      </c>
      <c r="C394" s="28">
        <v>0.16400999999999999</v>
      </c>
      <c r="D394" s="28">
        <v>0.16400999999999999</v>
      </c>
      <c r="E394" s="28">
        <v>0.127</v>
      </c>
      <c r="F394" s="76" t="s">
        <v>68</v>
      </c>
    </row>
    <row r="395" spans="2:6" ht="15.75" thickBot="1">
      <c r="B395" s="73" t="s">
        <v>69</v>
      </c>
      <c r="C395" s="19">
        <v>0</v>
      </c>
      <c r="D395" s="19">
        <v>0</v>
      </c>
      <c r="E395" s="28">
        <v>0</v>
      </c>
      <c r="F395" s="76" t="s">
        <v>70</v>
      </c>
    </row>
    <row r="396" spans="2:6" ht="15.75" thickBot="1">
      <c r="B396" s="73" t="s">
        <v>71</v>
      </c>
      <c r="C396" s="28">
        <v>0</v>
      </c>
      <c r="D396" s="28">
        <v>0</v>
      </c>
      <c r="E396" s="28">
        <v>0</v>
      </c>
      <c r="F396" s="76" t="s">
        <v>72</v>
      </c>
    </row>
    <row r="397" spans="2:6" ht="15.75" thickBot="1">
      <c r="B397" s="73" t="s">
        <v>73</v>
      </c>
      <c r="C397" s="19">
        <v>0</v>
      </c>
      <c r="D397" s="19">
        <v>0</v>
      </c>
      <c r="E397" s="28">
        <v>0</v>
      </c>
      <c r="F397" s="76" t="s">
        <v>74</v>
      </c>
    </row>
    <row r="398" spans="2:6" ht="15.75" thickBot="1">
      <c r="B398" s="73" t="s">
        <v>75</v>
      </c>
      <c r="C398" s="28">
        <v>0.216</v>
      </c>
      <c r="D398" s="28">
        <v>0.193</v>
      </c>
      <c r="E398" s="28">
        <v>0.16800000000000001</v>
      </c>
      <c r="F398" s="76" t="s">
        <v>76</v>
      </c>
    </row>
    <row r="399" spans="2:6" ht="15.75" thickBot="1">
      <c r="B399" s="73" t="s">
        <v>77</v>
      </c>
      <c r="C399" s="28">
        <v>0</v>
      </c>
      <c r="D399" s="28">
        <v>0</v>
      </c>
      <c r="E399" s="28">
        <v>0</v>
      </c>
      <c r="F399" s="76" t="s">
        <v>78</v>
      </c>
    </row>
    <row r="400" spans="2:6" ht="15.75" thickBot="1">
      <c r="B400" s="73" t="s">
        <v>79</v>
      </c>
      <c r="C400" s="28">
        <v>372.12400000000002</v>
      </c>
      <c r="D400" s="28">
        <v>356.98200000000003</v>
      </c>
      <c r="E400" s="28">
        <v>344.59199999999998</v>
      </c>
      <c r="F400" s="76" t="s">
        <v>80</v>
      </c>
    </row>
    <row r="401" spans="2:12" ht="15.75" thickBot="1">
      <c r="B401" s="73" t="s">
        <v>81</v>
      </c>
      <c r="C401" s="19">
        <v>71.412000000000006</v>
      </c>
      <c r="D401" s="19">
        <v>68.39</v>
      </c>
      <c r="E401" s="28">
        <v>62.706000000000003</v>
      </c>
      <c r="F401" s="76" t="s">
        <v>82</v>
      </c>
    </row>
    <row r="402" spans="2:12" ht="15.75" thickBot="1">
      <c r="B402" s="73" t="s">
        <v>83</v>
      </c>
      <c r="C402" s="19">
        <v>0</v>
      </c>
      <c r="D402" s="19">
        <v>0</v>
      </c>
      <c r="E402" s="28">
        <v>0</v>
      </c>
      <c r="F402" s="77" t="s">
        <v>84</v>
      </c>
    </row>
    <row r="403" spans="2:12" ht="15.75" thickBot="1">
      <c r="B403" s="74" t="s">
        <v>85</v>
      </c>
      <c r="C403" s="19">
        <v>0</v>
      </c>
      <c r="D403" s="19">
        <v>0</v>
      </c>
      <c r="E403" s="28">
        <v>0</v>
      </c>
      <c r="F403" s="86" t="s">
        <v>86</v>
      </c>
    </row>
    <row r="404" spans="2:12" ht="15.75" thickBot="1">
      <c r="B404" s="92" t="s">
        <v>386</v>
      </c>
      <c r="C404" s="78">
        <v>542.45049044692735</v>
      </c>
      <c r="D404" s="78">
        <v>510.36875044692738</v>
      </c>
      <c r="E404" s="78">
        <v>510.36875044692738</v>
      </c>
      <c r="F404" s="92" t="s">
        <v>388</v>
      </c>
    </row>
    <row r="405" spans="2:12" ht="15.75" thickBot="1">
      <c r="B405" s="92" t="s">
        <v>387</v>
      </c>
      <c r="C405" s="78">
        <v>31112.097000000002</v>
      </c>
      <c r="D405" s="78">
        <v>30870.964999999997</v>
      </c>
      <c r="E405" s="78">
        <v>31398.913</v>
      </c>
      <c r="F405" s="92" t="s">
        <v>385</v>
      </c>
    </row>
    <row r="410" spans="2:12">
      <c r="B410" s="30" t="s">
        <v>448</v>
      </c>
      <c r="C410" s="30"/>
      <c r="D410" s="30"/>
      <c r="E410" s="30"/>
      <c r="F410" s="30"/>
      <c r="H410" s="30"/>
      <c r="I410" s="30"/>
      <c r="J410" s="30"/>
      <c r="K410" s="30"/>
      <c r="L410" s="53" t="s">
        <v>462</v>
      </c>
    </row>
    <row r="411" spans="2:12">
      <c r="B411" s="30" t="s">
        <v>129</v>
      </c>
      <c r="C411" s="30"/>
      <c r="D411" s="30"/>
      <c r="E411" s="30"/>
      <c r="F411" s="30"/>
      <c r="H411" s="31"/>
      <c r="I411" s="31"/>
      <c r="J411" s="31"/>
      <c r="K411" s="31"/>
      <c r="L411" s="53" t="s">
        <v>130</v>
      </c>
    </row>
    <row r="412" spans="2:12" ht="15.75" customHeight="1" thickBot="1">
      <c r="B412" s="32" t="s">
        <v>131</v>
      </c>
      <c r="C412" s="32"/>
      <c r="D412" s="32"/>
      <c r="E412" s="32"/>
      <c r="F412" s="32"/>
      <c r="H412" s="33"/>
      <c r="I412" s="33"/>
      <c r="J412" s="33"/>
      <c r="K412" s="33"/>
      <c r="L412" s="53" t="s">
        <v>132</v>
      </c>
    </row>
    <row r="413" spans="2:12" ht="15.75" thickBot="1">
      <c r="B413" s="134" t="s">
        <v>43</v>
      </c>
      <c r="C413" s="131">
        <v>2016</v>
      </c>
      <c r="D413" s="132"/>
      <c r="E413" s="133"/>
      <c r="F413" s="131">
        <v>2017</v>
      </c>
      <c r="G413" s="132"/>
      <c r="H413" s="133"/>
      <c r="I413" s="131">
        <v>2018</v>
      </c>
      <c r="J413" s="132"/>
      <c r="K413" s="133"/>
      <c r="L413" s="126" t="s">
        <v>44</v>
      </c>
    </row>
    <row r="414" spans="2:12">
      <c r="B414" s="135"/>
      <c r="C414" s="68" t="s">
        <v>8</v>
      </c>
      <c r="D414" s="68" t="s">
        <v>9</v>
      </c>
      <c r="E414" s="68" t="s">
        <v>10</v>
      </c>
      <c r="F414" s="68" t="s">
        <v>8</v>
      </c>
      <c r="G414" s="68" t="s">
        <v>9</v>
      </c>
      <c r="H414" s="69" t="s">
        <v>10</v>
      </c>
      <c r="I414" s="68" t="s">
        <v>8</v>
      </c>
      <c r="J414" s="68" t="s">
        <v>9</v>
      </c>
      <c r="K414" s="69" t="s">
        <v>10</v>
      </c>
      <c r="L414" s="127"/>
    </row>
    <row r="415" spans="2:12" ht="15.75" thickBot="1">
      <c r="B415" s="136"/>
      <c r="C415" s="70" t="s">
        <v>11</v>
      </c>
      <c r="D415" s="70" t="s">
        <v>12</v>
      </c>
      <c r="E415" s="70" t="s">
        <v>13</v>
      </c>
      <c r="F415" s="70" t="s">
        <v>11</v>
      </c>
      <c r="G415" s="70" t="s">
        <v>12</v>
      </c>
      <c r="H415" s="71" t="s">
        <v>13</v>
      </c>
      <c r="I415" s="70" t="s">
        <v>11</v>
      </c>
      <c r="J415" s="70" t="s">
        <v>12</v>
      </c>
      <c r="K415" s="71" t="s">
        <v>13</v>
      </c>
      <c r="L415" s="128"/>
    </row>
    <row r="416" spans="2:12">
      <c r="B416" s="72" t="s">
        <v>45</v>
      </c>
      <c r="C416" s="4">
        <v>0</v>
      </c>
      <c r="D416" s="2">
        <v>0</v>
      </c>
      <c r="E416" s="13">
        <v>0</v>
      </c>
      <c r="F416" s="4">
        <v>0</v>
      </c>
      <c r="G416" s="4">
        <v>0</v>
      </c>
      <c r="H416" s="1">
        <v>0</v>
      </c>
      <c r="I416" s="14">
        <v>0</v>
      </c>
      <c r="J416" s="14"/>
      <c r="K416" s="14">
        <v>0</v>
      </c>
      <c r="L416" s="75" t="s">
        <v>46</v>
      </c>
    </row>
    <row r="417" spans="2:12">
      <c r="B417" s="73" t="s">
        <v>47</v>
      </c>
      <c r="C417" s="5">
        <v>0</v>
      </c>
      <c r="D417" s="2">
        <v>0</v>
      </c>
      <c r="E417" s="14">
        <v>0</v>
      </c>
      <c r="F417" s="4">
        <v>0</v>
      </c>
      <c r="G417" s="4">
        <v>0</v>
      </c>
      <c r="H417" s="4">
        <v>0</v>
      </c>
      <c r="I417" s="14">
        <v>0</v>
      </c>
      <c r="J417" s="14"/>
      <c r="K417" s="14">
        <v>0</v>
      </c>
      <c r="L417" s="76" t="s">
        <v>464</v>
      </c>
    </row>
    <row r="418" spans="2:12">
      <c r="B418" s="73" t="s">
        <v>48</v>
      </c>
      <c r="C418" s="5">
        <v>0</v>
      </c>
      <c r="D418" s="2">
        <v>0</v>
      </c>
      <c r="E418" s="14">
        <v>0</v>
      </c>
      <c r="F418" s="4">
        <v>0</v>
      </c>
      <c r="G418" s="4">
        <v>0</v>
      </c>
      <c r="H418" s="4">
        <v>0</v>
      </c>
      <c r="I418" s="14">
        <v>0</v>
      </c>
      <c r="J418" s="14"/>
      <c r="K418" s="14">
        <v>0</v>
      </c>
      <c r="L418" s="76" t="s">
        <v>49</v>
      </c>
    </row>
    <row r="419" spans="2:12">
      <c r="B419" s="73" t="s">
        <v>50</v>
      </c>
      <c r="C419" s="5">
        <v>0</v>
      </c>
      <c r="D419" s="2">
        <v>0</v>
      </c>
      <c r="E419" s="14">
        <v>0</v>
      </c>
      <c r="F419" s="4">
        <v>0</v>
      </c>
      <c r="G419" s="4">
        <v>0</v>
      </c>
      <c r="H419" s="4">
        <v>0</v>
      </c>
      <c r="I419" s="14">
        <v>0</v>
      </c>
      <c r="J419" s="14"/>
      <c r="K419" s="14">
        <v>0</v>
      </c>
      <c r="L419" s="76" t="s">
        <v>51</v>
      </c>
    </row>
    <row r="420" spans="2:12">
      <c r="B420" s="73" t="s">
        <v>52</v>
      </c>
      <c r="C420" s="5">
        <v>0</v>
      </c>
      <c r="D420" s="2">
        <v>0</v>
      </c>
      <c r="E420" s="14">
        <v>0</v>
      </c>
      <c r="F420" s="4">
        <v>0</v>
      </c>
      <c r="G420" s="4">
        <v>0</v>
      </c>
      <c r="H420" s="14">
        <v>0</v>
      </c>
      <c r="I420" s="14">
        <v>0</v>
      </c>
      <c r="J420" s="14"/>
      <c r="K420" s="14">
        <v>0</v>
      </c>
      <c r="L420" s="76" t="s">
        <v>53</v>
      </c>
    </row>
    <row r="421" spans="2:12">
      <c r="B421" s="73" t="s">
        <v>54</v>
      </c>
      <c r="C421" s="5">
        <v>0</v>
      </c>
      <c r="D421" s="5">
        <v>0</v>
      </c>
      <c r="E421" s="5">
        <v>0</v>
      </c>
      <c r="F421" s="4">
        <v>0</v>
      </c>
      <c r="G421" s="5">
        <v>0</v>
      </c>
      <c r="H421" s="4">
        <v>0</v>
      </c>
      <c r="I421" s="14">
        <v>0</v>
      </c>
      <c r="J421" s="14"/>
      <c r="K421" s="14">
        <v>0</v>
      </c>
      <c r="L421" s="76" t="s">
        <v>55</v>
      </c>
    </row>
    <row r="422" spans="2:12">
      <c r="B422" s="73" t="s">
        <v>56</v>
      </c>
      <c r="C422" s="5">
        <v>1.4804469273743018E-3</v>
      </c>
      <c r="D422" s="5">
        <v>35800</v>
      </c>
      <c r="E422" s="5">
        <v>5.2999999999999999E-2</v>
      </c>
      <c r="F422" s="5">
        <v>1.4804469273743018E-3</v>
      </c>
      <c r="G422" s="5">
        <v>35800</v>
      </c>
      <c r="H422" s="5">
        <v>5.2999999999999999E-2</v>
      </c>
      <c r="I422" s="14">
        <v>0</v>
      </c>
      <c r="J422" s="14"/>
      <c r="K422" s="14">
        <v>5.2999999999999999E-2</v>
      </c>
      <c r="L422" s="76" t="s">
        <v>57</v>
      </c>
    </row>
    <row r="423" spans="2:12">
      <c r="B423" s="73" t="s">
        <v>58</v>
      </c>
      <c r="C423" s="5">
        <v>0</v>
      </c>
      <c r="D423" s="2">
        <v>0</v>
      </c>
      <c r="E423" s="14">
        <v>0</v>
      </c>
      <c r="F423" s="4">
        <v>0</v>
      </c>
      <c r="G423" s="2">
        <v>0</v>
      </c>
      <c r="H423" s="4">
        <v>0</v>
      </c>
      <c r="I423" s="14">
        <v>0</v>
      </c>
      <c r="J423" s="14"/>
      <c r="K423" s="14">
        <v>0</v>
      </c>
      <c r="L423" s="76" t="s">
        <v>59</v>
      </c>
    </row>
    <row r="424" spans="2:12">
      <c r="B424" s="73" t="s">
        <v>60</v>
      </c>
      <c r="C424" s="5">
        <v>82.32</v>
      </c>
      <c r="D424" s="2">
        <v>71137.026239067054</v>
      </c>
      <c r="E424" s="14">
        <v>5856</v>
      </c>
      <c r="F424" s="5">
        <v>76.437060000000002</v>
      </c>
      <c r="G424" s="2">
        <v>77600.093462516743</v>
      </c>
      <c r="H424" s="14">
        <v>5931.5230000000001</v>
      </c>
      <c r="I424" s="108">
        <v>72.8</v>
      </c>
      <c r="J424" s="14">
        <f>(K424/I424)*1000</f>
        <v>83571.428571428565</v>
      </c>
      <c r="K424" s="108">
        <v>6084</v>
      </c>
      <c r="L424" s="76" t="s">
        <v>61</v>
      </c>
    </row>
    <row r="425" spans="2:12">
      <c r="B425" s="73" t="s">
        <v>62</v>
      </c>
      <c r="C425" s="5" t="s">
        <v>19</v>
      </c>
      <c r="D425" s="2" t="s">
        <v>19</v>
      </c>
      <c r="E425" s="14">
        <v>1E-3</v>
      </c>
      <c r="F425" s="4">
        <v>0</v>
      </c>
      <c r="G425" s="4">
        <v>0</v>
      </c>
      <c r="H425" s="4">
        <v>0</v>
      </c>
      <c r="I425" s="14">
        <v>0</v>
      </c>
      <c r="J425" s="14"/>
      <c r="K425" s="14">
        <v>0</v>
      </c>
      <c r="L425" s="76" t="s">
        <v>465</v>
      </c>
    </row>
    <row r="426" spans="2:12">
      <c r="B426" s="73" t="s">
        <v>63</v>
      </c>
      <c r="C426" s="5">
        <v>5.7309999999999999</v>
      </c>
      <c r="D426" s="2">
        <v>36751.00331530274</v>
      </c>
      <c r="E426" s="14">
        <v>210.62</v>
      </c>
      <c r="F426" s="5">
        <v>5.6020000000000003</v>
      </c>
      <c r="G426" s="2">
        <v>37341.84219921456</v>
      </c>
      <c r="H426" s="14">
        <v>209.18899999999999</v>
      </c>
      <c r="I426" s="14">
        <v>6.3639999999999999</v>
      </c>
      <c r="J426" s="14">
        <f>(K426/I426)*1000</f>
        <v>36140.791954745444</v>
      </c>
      <c r="K426" s="14">
        <v>230</v>
      </c>
      <c r="L426" s="76" t="s">
        <v>64</v>
      </c>
    </row>
    <row r="427" spans="2:12">
      <c r="B427" s="73" t="s">
        <v>65</v>
      </c>
      <c r="C427" s="5">
        <v>0.58399999999999996</v>
      </c>
      <c r="D427" s="2">
        <v>19982.876712328769</v>
      </c>
      <c r="E427" s="14">
        <v>11.67</v>
      </c>
      <c r="F427" s="5">
        <v>0.35</v>
      </c>
      <c r="G427" s="2">
        <v>20000</v>
      </c>
      <c r="H427" s="14">
        <v>7</v>
      </c>
      <c r="I427" s="14">
        <v>0</v>
      </c>
      <c r="J427" s="14"/>
      <c r="K427" s="14">
        <v>0</v>
      </c>
      <c r="L427" s="76" t="s">
        <v>66</v>
      </c>
    </row>
    <row r="428" spans="2:12">
      <c r="B428" s="73" t="s">
        <v>67</v>
      </c>
      <c r="C428" s="5">
        <v>0.16400999999999999</v>
      </c>
      <c r="D428" s="2">
        <v>10060.362173038229</v>
      </c>
      <c r="E428" s="14">
        <v>1.65</v>
      </c>
      <c r="F428" s="5">
        <v>0.16400999999999999</v>
      </c>
      <c r="G428" s="2">
        <v>10060.362173038229</v>
      </c>
      <c r="H428" s="14">
        <v>1.65</v>
      </c>
      <c r="I428" s="14">
        <v>0.16</v>
      </c>
      <c r="J428" s="14">
        <f>(K428/I428)*1000</f>
        <v>10312.5</v>
      </c>
      <c r="K428" s="14">
        <v>1.65</v>
      </c>
      <c r="L428" s="76" t="s">
        <v>68</v>
      </c>
    </row>
    <row r="429" spans="2:12">
      <c r="B429" s="73" t="s">
        <v>69</v>
      </c>
      <c r="C429" s="5">
        <v>0</v>
      </c>
      <c r="D429" s="2">
        <v>0</v>
      </c>
      <c r="E429" s="14">
        <v>0</v>
      </c>
      <c r="F429" s="5">
        <v>0</v>
      </c>
      <c r="G429" s="2">
        <v>0</v>
      </c>
      <c r="H429" s="14">
        <v>0</v>
      </c>
      <c r="I429" s="14">
        <v>1.1200000000000001</v>
      </c>
      <c r="J429" s="14"/>
      <c r="K429" s="14">
        <v>0</v>
      </c>
      <c r="L429" s="76" t="s">
        <v>70</v>
      </c>
    </row>
    <row r="430" spans="2:12">
      <c r="B430" s="73" t="s">
        <v>71</v>
      </c>
      <c r="C430" s="5">
        <v>0</v>
      </c>
      <c r="D430" s="2">
        <v>0</v>
      </c>
      <c r="E430" s="14">
        <v>0</v>
      </c>
      <c r="F430" s="4">
        <v>0</v>
      </c>
      <c r="G430" s="2">
        <v>0</v>
      </c>
      <c r="H430" s="4">
        <v>0</v>
      </c>
      <c r="I430" s="14">
        <v>0</v>
      </c>
      <c r="J430" s="14"/>
      <c r="K430" s="14">
        <v>0</v>
      </c>
      <c r="L430" s="76" t="s">
        <v>72</v>
      </c>
    </row>
    <row r="431" spans="2:12">
      <c r="B431" s="73" t="s">
        <v>73</v>
      </c>
      <c r="C431" s="5">
        <v>0</v>
      </c>
      <c r="D431" s="2">
        <v>0</v>
      </c>
      <c r="E431" s="14">
        <v>0</v>
      </c>
      <c r="F431" s="5">
        <v>0</v>
      </c>
      <c r="G431" s="2">
        <v>0</v>
      </c>
      <c r="H431" s="14">
        <v>0</v>
      </c>
      <c r="I431" s="14">
        <v>0</v>
      </c>
      <c r="J431" s="14"/>
      <c r="K431" s="14">
        <v>0</v>
      </c>
      <c r="L431" s="76" t="s">
        <v>74</v>
      </c>
    </row>
    <row r="432" spans="2:12">
      <c r="B432" s="73" t="s">
        <v>75</v>
      </c>
      <c r="C432" s="5">
        <v>3.0000000000000001E-3</v>
      </c>
      <c r="D432" s="2">
        <v>32333.333333333336</v>
      </c>
      <c r="E432" s="14">
        <v>9.7000000000000003E-2</v>
      </c>
      <c r="F432" s="5">
        <v>3.0000000000000001E-3</v>
      </c>
      <c r="G432" s="2">
        <v>28333.333333333336</v>
      </c>
      <c r="H432" s="14">
        <v>8.5000000000000006E-2</v>
      </c>
      <c r="I432" s="14">
        <v>0</v>
      </c>
      <c r="J432" s="14"/>
      <c r="K432" s="14">
        <v>0</v>
      </c>
      <c r="L432" s="76" t="s">
        <v>76</v>
      </c>
    </row>
    <row r="433" spans="2:13">
      <c r="B433" s="73" t="s">
        <v>77</v>
      </c>
      <c r="C433" s="5">
        <v>0</v>
      </c>
      <c r="D433" s="2">
        <v>0</v>
      </c>
      <c r="E433" s="14">
        <v>0</v>
      </c>
      <c r="F433" s="4">
        <v>0</v>
      </c>
      <c r="G433" s="2">
        <v>0</v>
      </c>
      <c r="H433" s="4">
        <v>0</v>
      </c>
      <c r="I433" s="14">
        <v>0</v>
      </c>
      <c r="J433" s="14"/>
      <c r="K433" s="14">
        <v>0</v>
      </c>
      <c r="L433" s="76" t="s">
        <v>78</v>
      </c>
      <c r="M433" s="113"/>
    </row>
    <row r="434" spans="2:13">
      <c r="B434" s="73" t="s">
        <v>79</v>
      </c>
      <c r="C434" s="5">
        <v>136.93799999999999</v>
      </c>
      <c r="D434" s="2">
        <v>112623.74213147556</v>
      </c>
      <c r="E434" s="14">
        <v>15422.47</v>
      </c>
      <c r="F434" s="5">
        <v>137.07400000000001</v>
      </c>
      <c r="G434" s="2">
        <v>112218.29085019769</v>
      </c>
      <c r="H434" s="14">
        <v>15382.21</v>
      </c>
      <c r="I434" s="14">
        <v>137.572</v>
      </c>
      <c r="J434" s="14">
        <f>(K434/I434)*1000</f>
        <v>115016.88570348617</v>
      </c>
      <c r="K434" s="14">
        <v>15823.102999999999</v>
      </c>
      <c r="L434" s="76" t="s">
        <v>80</v>
      </c>
    </row>
    <row r="435" spans="2:13">
      <c r="B435" s="73" t="s">
        <v>81</v>
      </c>
      <c r="C435" s="5">
        <v>10.433999999999999</v>
      </c>
      <c r="D435" s="2">
        <v>40876.26988690818</v>
      </c>
      <c r="E435" s="14">
        <v>426.50299999999999</v>
      </c>
      <c r="F435" s="5">
        <v>10.596</v>
      </c>
      <c r="G435" s="2">
        <v>52200.358625896566</v>
      </c>
      <c r="H435" s="14">
        <v>553.11500000000001</v>
      </c>
      <c r="I435" s="14">
        <v>8.7460000000000004</v>
      </c>
      <c r="J435" s="14">
        <f t="shared" ref="J435" si="55">(K435/I435)*1000</f>
        <v>70445.232106105643</v>
      </c>
      <c r="K435" s="14">
        <v>616.11400000000003</v>
      </c>
      <c r="L435" s="76" t="s">
        <v>82</v>
      </c>
    </row>
    <row r="436" spans="2:13">
      <c r="B436" s="73" t="s">
        <v>83</v>
      </c>
      <c r="C436" s="5">
        <v>0</v>
      </c>
      <c r="D436" s="2">
        <v>0</v>
      </c>
      <c r="E436" s="14">
        <v>0</v>
      </c>
      <c r="F436" s="4">
        <v>0</v>
      </c>
      <c r="G436" s="2">
        <v>0</v>
      </c>
      <c r="H436" s="4">
        <v>0</v>
      </c>
      <c r="I436" s="14">
        <v>0</v>
      </c>
      <c r="J436" s="14"/>
      <c r="K436" s="14">
        <v>0</v>
      </c>
      <c r="L436" s="76" t="s">
        <v>84</v>
      </c>
    </row>
    <row r="437" spans="2:13" ht="15.75" thickBot="1">
      <c r="B437" s="74" t="s">
        <v>85</v>
      </c>
      <c r="C437" s="15">
        <v>0</v>
      </c>
      <c r="D437" s="2">
        <v>0</v>
      </c>
      <c r="E437" s="16">
        <v>0</v>
      </c>
      <c r="F437" s="15">
        <v>0</v>
      </c>
      <c r="G437" s="2">
        <v>0</v>
      </c>
      <c r="H437" s="16">
        <v>0</v>
      </c>
      <c r="I437" s="14">
        <v>0</v>
      </c>
      <c r="J437" s="14"/>
      <c r="K437" s="14">
        <v>0</v>
      </c>
      <c r="L437" s="77" t="s">
        <v>86</v>
      </c>
    </row>
    <row r="438" spans="2:13" ht="15.75" thickBot="1">
      <c r="B438" s="92" t="s">
        <v>386</v>
      </c>
      <c r="C438" s="78">
        <f>SUM(C416:C437)</f>
        <v>236.17549044692734</v>
      </c>
      <c r="D438" s="78">
        <f>E438/C438*1000</f>
        <v>92850.718584314032</v>
      </c>
      <c r="E438" s="78">
        <f>SUM(E416:E437)</f>
        <v>21929.063999999998</v>
      </c>
      <c r="F438" s="78">
        <f>SUM(F416:F437)</f>
        <v>230.22755044692741</v>
      </c>
      <c r="G438" s="78">
        <f>H438/F438*1000</f>
        <v>95926.073821868878</v>
      </c>
      <c r="H438" s="78">
        <f>SUM(H416:H437)</f>
        <v>22084.825000000001</v>
      </c>
      <c r="I438" s="78">
        <f>SUM(I416:I437)</f>
        <v>226.76200000000003</v>
      </c>
      <c r="J438" s="78">
        <f>SUM(J416:J437)</f>
        <v>315486.83833576582</v>
      </c>
      <c r="K438" s="78">
        <f>SUM(K416:K437)</f>
        <v>22754.92</v>
      </c>
      <c r="L438" s="92" t="s">
        <v>388</v>
      </c>
    </row>
    <row r="439" spans="2:13" ht="15.75" thickBot="1">
      <c r="B439" s="92" t="s">
        <v>387</v>
      </c>
      <c r="C439" s="78">
        <v>26537.47</v>
      </c>
      <c r="D439" s="78">
        <v>70134.156421090622</v>
      </c>
      <c r="E439" s="78">
        <v>1861183.0719999999</v>
      </c>
      <c r="F439" s="78">
        <v>25976.938999999998</v>
      </c>
      <c r="G439" s="78">
        <v>70890.892341087601</v>
      </c>
      <c r="H439" s="78">
        <v>1841528.3859999999</v>
      </c>
      <c r="I439" s="78">
        <v>26487.010999999999</v>
      </c>
      <c r="J439" s="78"/>
      <c r="K439" s="78">
        <v>1930507.0009999999</v>
      </c>
      <c r="L439" s="92" t="s">
        <v>385</v>
      </c>
    </row>
    <row r="440" spans="2:13">
      <c r="C440" s="57"/>
      <c r="D440" s="57"/>
      <c r="E440" s="57"/>
      <c r="F440" s="57"/>
      <c r="G440" s="57"/>
      <c r="H440" s="57"/>
      <c r="I440" s="57"/>
      <c r="J440" s="57"/>
      <c r="K440" s="57"/>
    </row>
    <row r="445" spans="2:13">
      <c r="B445" s="30" t="s">
        <v>349</v>
      </c>
      <c r="C445" s="30"/>
      <c r="D445" s="30"/>
      <c r="E445" s="30"/>
      <c r="F445" s="30"/>
      <c r="H445" s="30"/>
      <c r="I445" s="30"/>
      <c r="J445" s="30"/>
      <c r="K445" s="30"/>
      <c r="L445" s="53" t="s">
        <v>350</v>
      </c>
    </row>
    <row r="446" spans="2:13">
      <c r="B446" s="35" t="s">
        <v>135</v>
      </c>
      <c r="C446" s="30"/>
      <c r="D446" s="30"/>
      <c r="E446" s="30"/>
      <c r="F446" s="30"/>
      <c r="H446" s="31"/>
      <c r="I446" s="31"/>
      <c r="J446" s="31"/>
      <c r="K446" s="31"/>
      <c r="L446" s="53" t="s">
        <v>136</v>
      </c>
    </row>
    <row r="447" spans="2:13" ht="15.75" customHeight="1" thickBot="1">
      <c r="B447" s="32" t="s">
        <v>131</v>
      </c>
      <c r="C447" s="32"/>
      <c r="D447" s="32"/>
      <c r="E447" s="32"/>
      <c r="F447" s="32"/>
      <c r="H447" s="33"/>
      <c r="I447" s="33"/>
      <c r="J447" s="33"/>
      <c r="K447" s="33"/>
      <c r="L447" s="53" t="s">
        <v>132</v>
      </c>
    </row>
    <row r="448" spans="2:13" ht="15.75" thickBot="1">
      <c r="B448" s="134" t="s">
        <v>43</v>
      </c>
      <c r="C448" s="131">
        <v>2016</v>
      </c>
      <c r="D448" s="132"/>
      <c r="E448" s="133"/>
      <c r="F448" s="131">
        <v>2017</v>
      </c>
      <c r="G448" s="132"/>
      <c r="H448" s="133"/>
      <c r="I448" s="131">
        <v>2018</v>
      </c>
      <c r="J448" s="132"/>
      <c r="K448" s="133"/>
      <c r="L448" s="126" t="s">
        <v>44</v>
      </c>
    </row>
    <row r="449" spans="2:12">
      <c r="B449" s="135"/>
      <c r="C449" s="68" t="s">
        <v>8</v>
      </c>
      <c r="D449" s="68" t="s">
        <v>9</v>
      </c>
      <c r="E449" s="68" t="s">
        <v>10</v>
      </c>
      <c r="F449" s="68" t="s">
        <v>8</v>
      </c>
      <c r="G449" s="68" t="s">
        <v>9</v>
      </c>
      <c r="H449" s="69" t="s">
        <v>10</v>
      </c>
      <c r="I449" s="68" t="s">
        <v>8</v>
      </c>
      <c r="J449" s="68" t="s">
        <v>9</v>
      </c>
      <c r="K449" s="69" t="s">
        <v>10</v>
      </c>
      <c r="L449" s="127"/>
    </row>
    <row r="450" spans="2:12" ht="15.75" thickBot="1">
      <c r="B450" s="136"/>
      <c r="C450" s="70" t="s">
        <v>11</v>
      </c>
      <c r="D450" s="70" t="s">
        <v>12</v>
      </c>
      <c r="E450" s="70" t="s">
        <v>13</v>
      </c>
      <c r="F450" s="70" t="s">
        <v>11</v>
      </c>
      <c r="G450" s="70" t="s">
        <v>12</v>
      </c>
      <c r="H450" s="71" t="s">
        <v>13</v>
      </c>
      <c r="I450" s="70" t="s">
        <v>11</v>
      </c>
      <c r="J450" s="70" t="s">
        <v>12</v>
      </c>
      <c r="K450" s="71" t="s">
        <v>13</v>
      </c>
      <c r="L450" s="128"/>
    </row>
    <row r="451" spans="2:12">
      <c r="B451" s="72" t="s">
        <v>45</v>
      </c>
      <c r="C451" s="4">
        <v>0</v>
      </c>
      <c r="D451" s="2">
        <v>0</v>
      </c>
      <c r="E451" s="13">
        <v>0</v>
      </c>
      <c r="F451" s="4">
        <v>0</v>
      </c>
      <c r="G451" s="4">
        <v>0</v>
      </c>
      <c r="H451" s="4">
        <v>0</v>
      </c>
      <c r="I451" s="4">
        <v>0</v>
      </c>
      <c r="J451" s="4"/>
      <c r="K451" s="4">
        <v>0</v>
      </c>
      <c r="L451" s="75" t="s">
        <v>46</v>
      </c>
    </row>
    <row r="452" spans="2:12">
      <c r="B452" s="73" t="s">
        <v>47</v>
      </c>
      <c r="C452" s="5">
        <v>0</v>
      </c>
      <c r="D452" s="2">
        <v>0</v>
      </c>
      <c r="E452" s="14">
        <v>0</v>
      </c>
      <c r="F452" s="4">
        <v>0</v>
      </c>
      <c r="G452" s="4">
        <v>0</v>
      </c>
      <c r="H452" s="4">
        <v>0</v>
      </c>
      <c r="I452" s="4">
        <v>0</v>
      </c>
      <c r="J452" s="4"/>
      <c r="K452" s="4">
        <v>0</v>
      </c>
      <c r="L452" s="76" t="s">
        <v>464</v>
      </c>
    </row>
    <row r="453" spans="2:12">
      <c r="B453" s="73" t="s">
        <v>48</v>
      </c>
      <c r="C453" s="5">
        <v>0</v>
      </c>
      <c r="D453" s="2">
        <v>0</v>
      </c>
      <c r="E453" s="14">
        <v>0</v>
      </c>
      <c r="F453" s="4">
        <v>0</v>
      </c>
      <c r="G453" s="4">
        <v>0</v>
      </c>
      <c r="H453" s="4">
        <v>0</v>
      </c>
      <c r="I453" s="4">
        <v>0</v>
      </c>
      <c r="J453" s="4"/>
      <c r="K453" s="4">
        <v>0</v>
      </c>
      <c r="L453" s="76" t="s">
        <v>49</v>
      </c>
    </row>
    <row r="454" spans="2:12">
      <c r="B454" s="73" t="s">
        <v>50</v>
      </c>
      <c r="C454" s="5">
        <v>1.351</v>
      </c>
      <c r="D454" s="2">
        <v>86651.369356032577</v>
      </c>
      <c r="E454" s="14">
        <v>117.066</v>
      </c>
      <c r="F454" s="4">
        <v>1.7090000000000001</v>
      </c>
      <c r="G454" s="4">
        <v>65320.070216500884</v>
      </c>
      <c r="H454" s="4">
        <v>111.63200000000001</v>
      </c>
      <c r="I454" s="4">
        <v>1.278</v>
      </c>
      <c r="J454" s="4">
        <f>(K454/I454)*1000</f>
        <v>47968.701095461663</v>
      </c>
      <c r="K454" s="4">
        <v>61.304000000000002</v>
      </c>
      <c r="L454" s="76" t="s">
        <v>51</v>
      </c>
    </row>
    <row r="455" spans="2:12">
      <c r="B455" s="73" t="s">
        <v>52</v>
      </c>
      <c r="C455" s="5">
        <v>0</v>
      </c>
      <c r="D455" s="2">
        <v>0</v>
      </c>
      <c r="E455" s="14">
        <v>0</v>
      </c>
      <c r="F455" s="4">
        <v>0</v>
      </c>
      <c r="G455" s="4">
        <v>0</v>
      </c>
      <c r="H455" s="4">
        <v>0</v>
      </c>
      <c r="I455" s="107">
        <v>4.1260000000000003</v>
      </c>
      <c r="J455" s="4">
        <f t="shared" ref="J455:J470" si="56">(K455/I455)*1000</f>
        <v>20501.454192922924</v>
      </c>
      <c r="K455" s="107">
        <v>84.588999999999999</v>
      </c>
      <c r="L455" s="76" t="s">
        <v>53</v>
      </c>
    </row>
    <row r="456" spans="2:12">
      <c r="B456" s="73" t="s">
        <v>54</v>
      </c>
      <c r="C456" s="5">
        <v>0</v>
      </c>
      <c r="D456" s="5">
        <v>0</v>
      </c>
      <c r="E456" s="5">
        <v>0</v>
      </c>
      <c r="F456" s="4">
        <v>0</v>
      </c>
      <c r="G456" s="4">
        <v>0</v>
      </c>
      <c r="H456" s="4">
        <v>0</v>
      </c>
      <c r="I456" s="4">
        <v>0</v>
      </c>
      <c r="J456" s="4"/>
      <c r="K456" s="4">
        <v>0</v>
      </c>
      <c r="L456" s="76" t="s">
        <v>55</v>
      </c>
    </row>
    <row r="457" spans="2:12">
      <c r="B457" s="73" t="s">
        <v>56</v>
      </c>
      <c r="C457" s="5">
        <v>0</v>
      </c>
      <c r="D457" s="5">
        <v>0</v>
      </c>
      <c r="E457" s="5">
        <v>0</v>
      </c>
      <c r="F457" s="4">
        <v>0</v>
      </c>
      <c r="G457" s="4">
        <v>0</v>
      </c>
      <c r="H457" s="4">
        <v>0</v>
      </c>
      <c r="I457" s="4">
        <v>0</v>
      </c>
      <c r="J457" s="4"/>
      <c r="K457" s="4">
        <v>0</v>
      </c>
      <c r="L457" s="76" t="s">
        <v>57</v>
      </c>
    </row>
    <row r="458" spans="2:12">
      <c r="B458" s="73" t="s">
        <v>58</v>
      </c>
      <c r="C458" s="5">
        <v>0</v>
      </c>
      <c r="D458" s="2">
        <v>0</v>
      </c>
      <c r="E458" s="14">
        <v>0</v>
      </c>
      <c r="F458" s="4">
        <v>0</v>
      </c>
      <c r="G458" s="4">
        <v>0</v>
      </c>
      <c r="H458" s="4">
        <v>0</v>
      </c>
      <c r="I458" s="4">
        <v>0</v>
      </c>
      <c r="J458" s="4"/>
      <c r="K458" s="4">
        <v>0</v>
      </c>
      <c r="L458" s="76" t="s">
        <v>59</v>
      </c>
    </row>
    <row r="459" spans="2:12">
      <c r="B459" s="73" t="s">
        <v>60</v>
      </c>
      <c r="C459" s="5">
        <v>0</v>
      </c>
      <c r="D459" s="2">
        <v>0</v>
      </c>
      <c r="E459" s="14">
        <v>0</v>
      </c>
      <c r="F459" s="4">
        <v>0</v>
      </c>
      <c r="G459" s="4">
        <v>0</v>
      </c>
      <c r="H459" s="4">
        <v>0</v>
      </c>
      <c r="I459" s="4">
        <v>0</v>
      </c>
      <c r="J459" s="4"/>
      <c r="K459" s="4">
        <v>0</v>
      </c>
      <c r="L459" s="76" t="s">
        <v>61</v>
      </c>
    </row>
    <row r="460" spans="2:12">
      <c r="B460" s="73" t="s">
        <v>62</v>
      </c>
      <c r="C460" s="5">
        <v>0.252</v>
      </c>
      <c r="D460" s="2">
        <v>42281.746031746028</v>
      </c>
      <c r="E460" s="14">
        <v>10.654999999999999</v>
      </c>
      <c r="F460" s="4">
        <v>16.141999999999999</v>
      </c>
      <c r="G460" s="4">
        <v>48096.084747862718</v>
      </c>
      <c r="H460" s="4">
        <v>776.36699999999996</v>
      </c>
      <c r="I460" s="4">
        <v>0.14399999999999999</v>
      </c>
      <c r="J460" s="4">
        <f t="shared" si="56"/>
        <v>35125</v>
      </c>
      <c r="K460" s="4">
        <v>5.0579999999999998</v>
      </c>
      <c r="L460" s="76" t="s">
        <v>465</v>
      </c>
    </row>
    <row r="461" spans="2:12">
      <c r="B461" s="73" t="s">
        <v>63</v>
      </c>
      <c r="C461" s="5">
        <v>0</v>
      </c>
      <c r="D461" s="2">
        <v>0</v>
      </c>
      <c r="E461" s="14">
        <v>0</v>
      </c>
      <c r="F461" s="4">
        <v>0</v>
      </c>
      <c r="G461" s="4">
        <v>0</v>
      </c>
      <c r="H461" s="4">
        <v>0</v>
      </c>
      <c r="I461" s="4">
        <v>0</v>
      </c>
      <c r="J461" s="4"/>
      <c r="K461" s="4">
        <v>0</v>
      </c>
      <c r="L461" s="76" t="s">
        <v>64</v>
      </c>
    </row>
    <row r="462" spans="2:12">
      <c r="B462" s="73" t="s">
        <v>65</v>
      </c>
      <c r="C462" s="5">
        <v>0.316</v>
      </c>
      <c r="D462" s="2">
        <v>7674.0506329113923</v>
      </c>
      <c r="E462" s="14">
        <v>2.4249999999999998</v>
      </c>
      <c r="F462" s="4">
        <v>0.54</v>
      </c>
      <c r="G462" s="4">
        <v>7842.5925925925922</v>
      </c>
      <c r="H462" s="4">
        <v>4.2350000000000003</v>
      </c>
      <c r="I462" s="108">
        <v>1.43</v>
      </c>
      <c r="J462" s="4">
        <f t="shared" si="56"/>
        <v>1615.3846153846155</v>
      </c>
      <c r="K462" s="108">
        <v>2.31</v>
      </c>
      <c r="L462" s="76" t="s">
        <v>66</v>
      </c>
    </row>
    <row r="463" spans="2:12">
      <c r="B463" s="73" t="s">
        <v>67</v>
      </c>
      <c r="C463" s="5">
        <v>0</v>
      </c>
      <c r="D463" s="2">
        <v>0</v>
      </c>
      <c r="E463" s="14">
        <v>0</v>
      </c>
      <c r="F463" s="4">
        <v>0</v>
      </c>
      <c r="G463" s="4">
        <v>0</v>
      </c>
      <c r="H463" s="4">
        <v>0</v>
      </c>
      <c r="I463" s="4">
        <v>0</v>
      </c>
      <c r="J463" s="4"/>
      <c r="K463" s="4">
        <v>0</v>
      </c>
      <c r="L463" s="76" t="s">
        <v>68</v>
      </c>
    </row>
    <row r="464" spans="2:12">
      <c r="B464" s="73" t="s">
        <v>69</v>
      </c>
      <c r="C464" s="5">
        <v>0</v>
      </c>
      <c r="D464" s="2">
        <v>0</v>
      </c>
      <c r="E464" s="14">
        <v>0</v>
      </c>
      <c r="F464" s="4">
        <v>0</v>
      </c>
      <c r="G464" s="4">
        <v>0</v>
      </c>
      <c r="H464" s="4">
        <v>0</v>
      </c>
      <c r="I464" s="4">
        <v>0</v>
      </c>
      <c r="J464" s="4"/>
      <c r="K464" s="4">
        <v>0</v>
      </c>
      <c r="L464" s="76" t="s">
        <v>70</v>
      </c>
    </row>
    <row r="465" spans="2:12">
      <c r="B465" s="73" t="s">
        <v>71</v>
      </c>
      <c r="C465" s="5">
        <v>0</v>
      </c>
      <c r="D465" s="2">
        <v>0</v>
      </c>
      <c r="E465" s="14">
        <v>0</v>
      </c>
      <c r="F465" s="4">
        <v>0</v>
      </c>
      <c r="G465" s="4">
        <v>0</v>
      </c>
      <c r="H465" s="4">
        <v>0</v>
      </c>
      <c r="I465" s="4">
        <v>0</v>
      </c>
      <c r="J465" s="4"/>
      <c r="K465" s="4">
        <v>0</v>
      </c>
      <c r="L465" s="76" t="s">
        <v>72</v>
      </c>
    </row>
    <row r="466" spans="2:12">
      <c r="B466" s="73" t="s">
        <v>73</v>
      </c>
      <c r="C466" s="5">
        <v>0</v>
      </c>
      <c r="D466" s="2">
        <v>0</v>
      </c>
      <c r="E466" s="14">
        <v>0</v>
      </c>
      <c r="F466" s="4">
        <v>0</v>
      </c>
      <c r="G466" s="4">
        <v>0</v>
      </c>
      <c r="H466" s="4">
        <v>0</v>
      </c>
      <c r="I466" s="4">
        <v>0</v>
      </c>
      <c r="J466" s="4"/>
      <c r="K466" s="4">
        <v>0</v>
      </c>
      <c r="L466" s="76" t="s">
        <v>74</v>
      </c>
    </row>
    <row r="467" spans="2:12">
      <c r="B467" s="73" t="s">
        <v>75</v>
      </c>
      <c r="C467" s="5">
        <v>8.0000000000000002E-3</v>
      </c>
      <c r="D467" s="2">
        <v>66962.499999999985</v>
      </c>
      <c r="E467" s="14">
        <v>0.53569999999999995</v>
      </c>
      <c r="F467" s="4">
        <v>0.19</v>
      </c>
      <c r="G467" s="4">
        <v>29952.63157894737</v>
      </c>
      <c r="H467" s="4">
        <v>5.6909999999999998</v>
      </c>
      <c r="I467" s="4">
        <v>0.16800000000000001</v>
      </c>
      <c r="J467" s="4">
        <f t="shared" si="56"/>
        <v>27035.714285714286</v>
      </c>
      <c r="K467" s="4">
        <v>4.5419999999999998</v>
      </c>
      <c r="L467" s="76" t="s">
        <v>76</v>
      </c>
    </row>
    <row r="468" spans="2:12">
      <c r="B468" s="73" t="s">
        <v>77</v>
      </c>
      <c r="C468" s="5">
        <v>0</v>
      </c>
      <c r="D468" s="2">
        <v>0</v>
      </c>
      <c r="E468" s="14">
        <v>0</v>
      </c>
      <c r="F468" s="4">
        <v>0</v>
      </c>
      <c r="G468" s="4">
        <v>0</v>
      </c>
      <c r="H468" s="4">
        <v>0</v>
      </c>
      <c r="I468" s="4">
        <v>0</v>
      </c>
      <c r="J468" s="4"/>
      <c r="K468" s="4">
        <v>0</v>
      </c>
      <c r="L468" s="76" t="s">
        <v>78</v>
      </c>
    </row>
    <row r="469" spans="2:12">
      <c r="B469" s="73" t="s">
        <v>79</v>
      </c>
      <c r="C469" s="5">
        <v>235.18600000000001</v>
      </c>
      <c r="D469" s="2">
        <v>47660.830151454589</v>
      </c>
      <c r="E469" s="14">
        <v>11209.16</v>
      </c>
      <c r="F469" s="4">
        <v>219.90799999999999</v>
      </c>
      <c r="G469" s="4">
        <v>49388.485184713616</v>
      </c>
      <c r="H469" s="4">
        <v>10860.923000000001</v>
      </c>
      <c r="I469" s="4">
        <v>207.02</v>
      </c>
      <c r="J469" s="4">
        <f t="shared" si="56"/>
        <v>50127.383827649493</v>
      </c>
      <c r="K469" s="4">
        <v>10377.370999999999</v>
      </c>
      <c r="L469" s="76" t="s">
        <v>80</v>
      </c>
    </row>
    <row r="470" spans="2:12">
      <c r="B470" s="73" t="s">
        <v>81</v>
      </c>
      <c r="C470" s="5">
        <v>60.978000000000002</v>
      </c>
      <c r="D470" s="2">
        <v>69187.625045098233</v>
      </c>
      <c r="E470" s="14">
        <v>4218.9229999999998</v>
      </c>
      <c r="F470" s="4">
        <v>57.793999999999997</v>
      </c>
      <c r="G470" s="4">
        <v>64737.481399453231</v>
      </c>
      <c r="H470" s="4">
        <v>3741.4380000000001</v>
      </c>
      <c r="I470" s="4">
        <v>53.96</v>
      </c>
      <c r="J470" s="4">
        <f t="shared" si="56"/>
        <v>68764.158636026696</v>
      </c>
      <c r="K470" s="4">
        <v>3710.5140000000001</v>
      </c>
      <c r="L470" s="76" t="s">
        <v>82</v>
      </c>
    </row>
    <row r="471" spans="2:12">
      <c r="B471" s="73" t="s">
        <v>83</v>
      </c>
      <c r="C471" s="5">
        <v>0</v>
      </c>
      <c r="D471" s="2">
        <v>0</v>
      </c>
      <c r="E471" s="14">
        <v>0</v>
      </c>
      <c r="F471" s="4">
        <v>0</v>
      </c>
      <c r="G471" s="4">
        <v>0</v>
      </c>
      <c r="H471" s="4">
        <v>0</v>
      </c>
      <c r="I471" s="4">
        <v>0</v>
      </c>
      <c r="J471" s="4"/>
      <c r="K471" s="4">
        <v>0</v>
      </c>
      <c r="L471" s="76" t="s">
        <v>84</v>
      </c>
    </row>
    <row r="472" spans="2:12" ht="15.75" thickBot="1">
      <c r="B472" s="74" t="s">
        <v>85</v>
      </c>
      <c r="C472" s="15">
        <v>0</v>
      </c>
      <c r="D472" s="2">
        <v>0</v>
      </c>
      <c r="E472" s="16">
        <v>0</v>
      </c>
      <c r="F472" s="4">
        <v>0</v>
      </c>
      <c r="G472" s="4">
        <v>0</v>
      </c>
      <c r="H472" s="4">
        <v>0</v>
      </c>
      <c r="I472" s="4">
        <v>0</v>
      </c>
      <c r="J472" s="4"/>
      <c r="K472" s="4">
        <v>0</v>
      </c>
      <c r="L472" s="77" t="s">
        <v>86</v>
      </c>
    </row>
    <row r="473" spans="2:12" ht="15.75" thickBot="1">
      <c r="B473" s="92" t="s">
        <v>386</v>
      </c>
      <c r="C473" s="78">
        <f>SUM(C451:C472)</f>
        <v>298.09100000000001</v>
      </c>
      <c r="D473" s="78">
        <f>E473/C473*1000</f>
        <v>52194.681154412581</v>
      </c>
      <c r="E473" s="78">
        <f>SUM(E451:E472)</f>
        <v>15558.7647</v>
      </c>
      <c r="F473" s="78">
        <f>SUM(F451:F472)</f>
        <v>296.28299999999996</v>
      </c>
      <c r="G473" s="78">
        <f>H473/F473*1000</f>
        <v>52315.812922104888</v>
      </c>
      <c r="H473" s="78">
        <f>SUM(H451:H472)</f>
        <v>15500.286</v>
      </c>
      <c r="I473" s="78">
        <f>SUM(I451:I472)</f>
        <v>268.12599999999998</v>
      </c>
      <c r="J473" s="78">
        <f>SUM(J451:J472)</f>
        <v>251137.79665315966</v>
      </c>
      <c r="K473" s="78">
        <v>14205.987999999998</v>
      </c>
      <c r="L473" s="92" t="s">
        <v>388</v>
      </c>
    </row>
    <row r="474" spans="2:12" ht="15.75" thickBot="1">
      <c r="B474" s="92" t="s">
        <v>387</v>
      </c>
      <c r="C474" s="78">
        <v>4574.6270000000004</v>
      </c>
      <c r="D474" s="78">
        <v>60539.685749242512</v>
      </c>
      <c r="E474" s="78">
        <v>276946.48100000003</v>
      </c>
      <c r="F474" s="78">
        <v>4894.0259999999998</v>
      </c>
      <c r="G474" s="78">
        <v>61506.762734811789</v>
      </c>
      <c r="H474" s="78">
        <v>301015.696</v>
      </c>
      <c r="I474" s="78">
        <v>4797.7039999999997</v>
      </c>
      <c r="J474" s="78"/>
      <c r="K474" s="78">
        <v>273711.75300000003</v>
      </c>
      <c r="L474" s="92" t="s">
        <v>385</v>
      </c>
    </row>
    <row r="479" spans="2:12">
      <c r="B479" s="30" t="s">
        <v>351</v>
      </c>
      <c r="C479" s="30"/>
      <c r="D479" s="30"/>
      <c r="E479" s="30"/>
      <c r="F479" s="31" t="s">
        <v>352</v>
      </c>
    </row>
    <row r="480" spans="2:12" ht="15" customHeight="1">
      <c r="B480" s="30" t="s">
        <v>139</v>
      </c>
      <c r="C480" s="30"/>
      <c r="D480" s="30"/>
      <c r="F480" s="30" t="s">
        <v>140</v>
      </c>
    </row>
    <row r="481" spans="2:7" ht="15.75" customHeight="1" thickBot="1">
      <c r="B481" s="36" t="s">
        <v>141</v>
      </c>
      <c r="C481" s="36"/>
      <c r="D481" s="36"/>
      <c r="F481" s="37" t="s">
        <v>142</v>
      </c>
    </row>
    <row r="482" spans="2:7" ht="16.5" thickTop="1" thickBot="1">
      <c r="B482" s="82" t="s">
        <v>126</v>
      </c>
      <c r="C482" s="82">
        <v>2016</v>
      </c>
      <c r="D482" s="82">
        <v>2017</v>
      </c>
      <c r="E482" s="82">
        <v>2018</v>
      </c>
      <c r="F482" s="82" t="s">
        <v>44</v>
      </c>
      <c r="G482" s="17"/>
    </row>
    <row r="483" spans="2:7" ht="15.75" thickBot="1">
      <c r="B483" s="72" t="s">
        <v>45</v>
      </c>
      <c r="C483" s="28">
        <v>0</v>
      </c>
      <c r="D483" s="28">
        <v>0</v>
      </c>
      <c r="E483" s="28">
        <v>0</v>
      </c>
      <c r="F483" s="75" t="s">
        <v>46</v>
      </c>
    </row>
    <row r="484" spans="2:7" ht="15.75" thickBot="1">
      <c r="B484" s="73" t="s">
        <v>47</v>
      </c>
      <c r="C484" s="28">
        <v>0</v>
      </c>
      <c r="D484" s="28">
        <v>0</v>
      </c>
      <c r="E484" s="28">
        <v>0</v>
      </c>
      <c r="F484" s="76" t="s">
        <v>464</v>
      </c>
    </row>
    <row r="485" spans="2:7" ht="15.75" thickBot="1">
      <c r="B485" s="73" t="s">
        <v>48</v>
      </c>
      <c r="C485" s="19">
        <v>0</v>
      </c>
      <c r="D485" s="19">
        <v>0</v>
      </c>
      <c r="E485" s="28">
        <v>0</v>
      </c>
      <c r="F485" s="76" t="s">
        <v>49</v>
      </c>
    </row>
    <row r="486" spans="2:7" ht="15.75" thickBot="1">
      <c r="B486" s="73" t="s">
        <v>50</v>
      </c>
      <c r="C486" s="19">
        <v>10</v>
      </c>
      <c r="D486" s="19">
        <v>15</v>
      </c>
      <c r="E486" s="28">
        <v>15</v>
      </c>
      <c r="F486" s="76" t="s">
        <v>51</v>
      </c>
    </row>
    <row r="487" spans="2:7" ht="15.75" thickBot="1">
      <c r="B487" s="73" t="s">
        <v>52</v>
      </c>
      <c r="C487" s="19">
        <v>0</v>
      </c>
      <c r="D487" s="19">
        <v>0</v>
      </c>
      <c r="E487" s="28">
        <v>0</v>
      </c>
      <c r="F487" s="76" t="s">
        <v>53</v>
      </c>
    </row>
    <row r="488" spans="2:7" ht="15.75" thickBot="1">
      <c r="B488" s="73" t="s">
        <v>54</v>
      </c>
      <c r="C488" s="19">
        <v>0</v>
      </c>
      <c r="D488" s="19">
        <v>0</v>
      </c>
      <c r="E488" s="19">
        <v>0</v>
      </c>
      <c r="F488" s="76" t="s">
        <v>55</v>
      </c>
    </row>
    <row r="489" spans="2:7" ht="15.75" thickBot="1">
      <c r="B489" s="73" t="s">
        <v>56</v>
      </c>
      <c r="C489" s="28">
        <v>0</v>
      </c>
      <c r="D489" s="28">
        <v>0</v>
      </c>
      <c r="E489" s="28">
        <v>5.0000000000000001E-3</v>
      </c>
      <c r="F489" s="76" t="s">
        <v>57</v>
      </c>
    </row>
    <row r="490" spans="2:7" ht="15.75" thickBot="1">
      <c r="B490" s="73" t="s">
        <v>58</v>
      </c>
      <c r="C490" s="28">
        <v>0</v>
      </c>
      <c r="D490" s="28">
        <v>0</v>
      </c>
      <c r="E490" s="28">
        <v>0</v>
      </c>
      <c r="F490" s="76" t="s">
        <v>59</v>
      </c>
    </row>
    <row r="491" spans="2:7" ht="15.75" thickBot="1">
      <c r="B491" s="73" t="s">
        <v>60</v>
      </c>
      <c r="C491" s="19">
        <v>680</v>
      </c>
      <c r="D491" s="19">
        <v>650</v>
      </c>
      <c r="E491" s="19">
        <v>586</v>
      </c>
      <c r="F491" s="76" t="s">
        <v>61</v>
      </c>
    </row>
    <row r="492" spans="2:7" ht="15.75" thickBot="1">
      <c r="B492" s="73" t="s">
        <v>62</v>
      </c>
      <c r="C492" s="19">
        <v>60</v>
      </c>
      <c r="D492" s="19">
        <v>50</v>
      </c>
      <c r="E492" s="19">
        <v>2</v>
      </c>
      <c r="F492" s="76" t="s">
        <v>465</v>
      </c>
    </row>
    <row r="493" spans="2:7" ht="15.75" thickBot="1">
      <c r="B493" s="73" t="s">
        <v>63</v>
      </c>
      <c r="C493" s="19">
        <v>22.016022347445858</v>
      </c>
      <c r="D493" s="19">
        <v>22.1</v>
      </c>
      <c r="E493" s="19">
        <v>20</v>
      </c>
      <c r="F493" s="76" t="s">
        <v>64</v>
      </c>
    </row>
    <row r="494" spans="2:7" ht="15.75" thickBot="1">
      <c r="B494" s="73" t="s">
        <v>65</v>
      </c>
      <c r="C494" s="28">
        <v>1.7859877192982523</v>
      </c>
      <c r="D494" s="28">
        <v>1.8</v>
      </c>
      <c r="E494" s="28">
        <v>1.3360000000000001</v>
      </c>
      <c r="F494" s="76" t="s">
        <v>66</v>
      </c>
    </row>
    <row r="495" spans="2:7" ht="15.75" thickBot="1">
      <c r="B495" s="73" t="s">
        <v>67</v>
      </c>
      <c r="C495" s="28">
        <v>0</v>
      </c>
      <c r="D495" s="28">
        <v>0</v>
      </c>
      <c r="E495" s="28">
        <v>0</v>
      </c>
      <c r="F495" s="76" t="s">
        <v>68</v>
      </c>
    </row>
    <row r="496" spans="2:7" ht="15.75" thickBot="1">
      <c r="B496" s="73" t="s">
        <v>69</v>
      </c>
      <c r="C496" s="19">
        <v>0</v>
      </c>
      <c r="D496" s="19">
        <v>0</v>
      </c>
      <c r="E496" s="19">
        <v>0</v>
      </c>
      <c r="F496" s="76" t="s">
        <v>70</v>
      </c>
    </row>
    <row r="497" spans="2:6" ht="15.75" thickBot="1">
      <c r="B497" s="73" t="s">
        <v>71</v>
      </c>
      <c r="C497" s="28">
        <v>0</v>
      </c>
      <c r="D497" s="28">
        <v>0</v>
      </c>
      <c r="E497" s="28">
        <v>0</v>
      </c>
      <c r="F497" s="76" t="s">
        <v>72</v>
      </c>
    </row>
    <row r="498" spans="2:6" ht="15.75" thickBot="1">
      <c r="B498" s="73" t="s">
        <v>73</v>
      </c>
      <c r="C498" s="19">
        <v>0</v>
      </c>
      <c r="D498" s="19">
        <v>0</v>
      </c>
      <c r="E498" s="19">
        <v>0</v>
      </c>
      <c r="F498" s="76" t="s">
        <v>74</v>
      </c>
    </row>
    <row r="499" spans="2:6" ht="15.75" thickBot="1">
      <c r="B499" s="73" t="s">
        <v>75</v>
      </c>
      <c r="C499" s="28">
        <v>3.3146844125814541</v>
      </c>
      <c r="D499" s="28">
        <v>2.8311870069810898</v>
      </c>
      <c r="E499" s="28">
        <v>0</v>
      </c>
      <c r="F499" s="76" t="s">
        <v>76</v>
      </c>
    </row>
    <row r="500" spans="2:6" ht="15.75" thickBot="1">
      <c r="B500" s="73" t="s">
        <v>77</v>
      </c>
      <c r="C500" s="28">
        <v>0</v>
      </c>
      <c r="D500" s="28">
        <v>0</v>
      </c>
      <c r="E500" s="28">
        <v>0</v>
      </c>
      <c r="F500" s="76" t="s">
        <v>78</v>
      </c>
    </row>
    <row r="501" spans="2:6" ht="15.75" thickBot="1">
      <c r="B501" s="73" t="s">
        <v>79</v>
      </c>
      <c r="C501" s="28">
        <v>2270</v>
      </c>
      <c r="D501" s="28">
        <v>2320</v>
      </c>
      <c r="E501" s="28">
        <v>2600</v>
      </c>
      <c r="F501" s="76" t="s">
        <v>80</v>
      </c>
    </row>
    <row r="502" spans="2:6" ht="15.75" thickBot="1">
      <c r="B502" s="73" t="s">
        <v>81</v>
      </c>
      <c r="C502" s="19">
        <v>601</v>
      </c>
      <c r="D502" s="19">
        <v>605</v>
      </c>
      <c r="E502" s="28">
        <v>645</v>
      </c>
      <c r="F502" s="76" t="s">
        <v>82</v>
      </c>
    </row>
    <row r="503" spans="2:6" ht="15.75" thickBot="1">
      <c r="B503" s="73" t="s">
        <v>83</v>
      </c>
      <c r="C503" s="19">
        <v>0</v>
      </c>
      <c r="D503" s="19">
        <v>0</v>
      </c>
      <c r="E503" s="28">
        <v>0</v>
      </c>
      <c r="F503" s="77" t="s">
        <v>84</v>
      </c>
    </row>
    <row r="504" spans="2:6" ht="15.75" thickBot="1">
      <c r="B504" s="74" t="s">
        <v>85</v>
      </c>
      <c r="C504" s="19">
        <v>0</v>
      </c>
      <c r="D504" s="19">
        <v>0</v>
      </c>
      <c r="E504" s="28">
        <v>0</v>
      </c>
      <c r="F504" s="86" t="s">
        <v>86</v>
      </c>
    </row>
    <row r="505" spans="2:6" ht="15.75" thickBot="1">
      <c r="B505" s="92" t="s">
        <v>386</v>
      </c>
      <c r="C505" s="78">
        <f>SUM(C483:C504)</f>
        <v>3648.1166944793258</v>
      </c>
      <c r="D505" s="78">
        <f>SUM(D483:D504)</f>
        <v>3666.7311870069811</v>
      </c>
      <c r="E505" s="78">
        <f>SUM(E483:E504)</f>
        <v>3869.3409999999999</v>
      </c>
      <c r="F505" s="92" t="s">
        <v>388</v>
      </c>
    </row>
    <row r="506" spans="2:6" ht="15.75" thickBot="1">
      <c r="B506" s="92" t="s">
        <v>387</v>
      </c>
      <c r="C506" s="78">
        <v>174030</v>
      </c>
      <c r="D506" s="78">
        <v>194496</v>
      </c>
      <c r="E506" s="78">
        <v>182166.152</v>
      </c>
      <c r="F506" s="92" t="s">
        <v>385</v>
      </c>
    </row>
    <row r="508" spans="2:6" s="105" customFormat="1"/>
    <row r="513" spans="2:12">
      <c r="B513" s="30" t="s">
        <v>353</v>
      </c>
      <c r="C513" s="30"/>
      <c r="D513" s="30"/>
      <c r="E513" s="30"/>
      <c r="F513" s="30"/>
      <c r="H513" s="30"/>
      <c r="I513" s="30"/>
      <c r="J513" s="30"/>
      <c r="K513" s="30"/>
      <c r="L513" s="53" t="s">
        <v>354</v>
      </c>
    </row>
    <row r="514" spans="2:12">
      <c r="B514" s="30" t="s">
        <v>397</v>
      </c>
      <c r="C514" s="30"/>
      <c r="D514" s="30"/>
      <c r="E514" s="30"/>
      <c r="F514" s="30"/>
      <c r="H514" s="31"/>
      <c r="I514" s="31"/>
      <c r="J514" s="31"/>
      <c r="K514" s="31"/>
      <c r="L514" s="53" t="s">
        <v>396</v>
      </c>
    </row>
    <row r="515" spans="2:12" ht="15.75" customHeight="1" thickBot="1">
      <c r="B515" s="32" t="s">
        <v>131</v>
      </c>
      <c r="C515" s="32"/>
      <c r="D515" s="32"/>
      <c r="E515" s="32"/>
      <c r="F515" s="32"/>
      <c r="H515" s="33"/>
      <c r="I515" s="33"/>
      <c r="J515" s="33"/>
      <c r="K515" s="33"/>
      <c r="L515" s="53" t="s">
        <v>132</v>
      </c>
    </row>
    <row r="516" spans="2:12" ht="15.75" thickBot="1">
      <c r="B516" s="134" t="s">
        <v>43</v>
      </c>
      <c r="C516" s="131">
        <v>2016</v>
      </c>
      <c r="D516" s="132"/>
      <c r="E516" s="133"/>
      <c r="F516" s="131">
        <v>2017</v>
      </c>
      <c r="G516" s="132"/>
      <c r="H516" s="133"/>
      <c r="I516" s="131">
        <v>2018</v>
      </c>
      <c r="J516" s="132"/>
      <c r="K516" s="133"/>
      <c r="L516" s="126" t="s">
        <v>44</v>
      </c>
    </row>
    <row r="517" spans="2:12">
      <c r="B517" s="135"/>
      <c r="C517" s="68" t="s">
        <v>8</v>
      </c>
      <c r="D517" s="68" t="s">
        <v>9</v>
      </c>
      <c r="E517" s="68" t="s">
        <v>10</v>
      </c>
      <c r="F517" s="68" t="s">
        <v>8</v>
      </c>
      <c r="G517" s="68" t="s">
        <v>9</v>
      </c>
      <c r="H517" s="69" t="s">
        <v>10</v>
      </c>
      <c r="I517" s="68" t="s">
        <v>8</v>
      </c>
      <c r="J517" s="68" t="s">
        <v>9</v>
      </c>
      <c r="K517" s="69" t="s">
        <v>10</v>
      </c>
      <c r="L517" s="127"/>
    </row>
    <row r="518" spans="2:12" ht="15.75" thickBot="1">
      <c r="B518" s="136"/>
      <c r="C518" s="70" t="s">
        <v>11</v>
      </c>
      <c r="D518" s="70" t="s">
        <v>12</v>
      </c>
      <c r="E518" s="70" t="s">
        <v>13</v>
      </c>
      <c r="F518" s="70" t="s">
        <v>11</v>
      </c>
      <c r="G518" s="70" t="s">
        <v>12</v>
      </c>
      <c r="H518" s="71" t="s">
        <v>13</v>
      </c>
      <c r="I518" s="70" t="s">
        <v>11</v>
      </c>
      <c r="J518" s="70" t="s">
        <v>12</v>
      </c>
      <c r="K518" s="71" t="s">
        <v>13</v>
      </c>
      <c r="L518" s="128"/>
    </row>
    <row r="519" spans="2:12">
      <c r="B519" s="72" t="s">
        <v>45</v>
      </c>
      <c r="C519" s="4">
        <v>2.9460000000000002</v>
      </c>
      <c r="D519" s="4">
        <f t="shared" ref="D519:D542" si="57">E519/C519*1000</f>
        <v>4822.1317040054309</v>
      </c>
      <c r="E519" s="4">
        <v>14.206</v>
      </c>
      <c r="F519" s="4">
        <v>1.046</v>
      </c>
      <c r="G519" s="4">
        <f t="shared" ref="G519:G542" si="58">H519/F519*1000</f>
        <v>5131.9311663479921</v>
      </c>
      <c r="H519" s="4">
        <v>5.3680000000000003</v>
      </c>
      <c r="I519" s="4">
        <f>I552+I584+I618+I651+I684+I715</f>
        <v>1.1772</v>
      </c>
      <c r="J519" s="4">
        <f>K519/I519*1000</f>
        <v>5905.5385660890242</v>
      </c>
      <c r="K519" s="4">
        <f>K552+K584+K618+K651+K684+K715</f>
        <v>6.952</v>
      </c>
      <c r="L519" s="75" t="s">
        <v>46</v>
      </c>
    </row>
    <row r="520" spans="2:12">
      <c r="B520" s="73" t="s">
        <v>47</v>
      </c>
      <c r="C520" s="5">
        <v>0</v>
      </c>
      <c r="D520" s="4">
        <v>0</v>
      </c>
      <c r="E520" s="4">
        <v>0</v>
      </c>
      <c r="F520" s="4">
        <v>5.8780000000000001</v>
      </c>
      <c r="G520" s="4">
        <f t="shared" si="58"/>
        <v>1600.5444028581148</v>
      </c>
      <c r="H520" s="4">
        <v>9.4079999999999995</v>
      </c>
      <c r="I520" s="4">
        <f t="shared" ref="I520:I542" si="59">I553+I585+I619+I652+I685+I716</f>
        <v>0</v>
      </c>
      <c r="J520" s="4">
        <v>0</v>
      </c>
      <c r="K520" s="4">
        <f t="shared" ref="K520:K542" si="60">K553+K585+K619+K652+K685+K716</f>
        <v>0</v>
      </c>
      <c r="L520" s="76" t="s">
        <v>464</v>
      </c>
    </row>
    <row r="521" spans="2:12">
      <c r="B521" s="73" t="s">
        <v>48</v>
      </c>
      <c r="C521" s="5">
        <v>0.19379310344827588</v>
      </c>
      <c r="D521" s="4">
        <f t="shared" si="57"/>
        <v>2900</v>
      </c>
      <c r="E521" s="4">
        <v>0.56200000000000006</v>
      </c>
      <c r="F521" s="4">
        <v>8.0000000000000002E-3</v>
      </c>
      <c r="G521" s="4">
        <f t="shared" si="58"/>
        <v>625</v>
      </c>
      <c r="H521" s="4">
        <v>5.0000000000000001E-3</v>
      </c>
      <c r="I521" s="4">
        <f t="shared" si="59"/>
        <v>8.0000000000000002E-3</v>
      </c>
      <c r="J521" s="4">
        <f t="shared" ref="J521:J542" si="61">K521/I521*1000</f>
        <v>750</v>
      </c>
      <c r="K521" s="4">
        <f t="shared" si="60"/>
        <v>6.0000000000000001E-3</v>
      </c>
      <c r="L521" s="76" t="s">
        <v>49</v>
      </c>
    </row>
    <row r="522" spans="2:12">
      <c r="B522" s="73" t="s">
        <v>50</v>
      </c>
      <c r="C522" s="5">
        <v>66.629000000000005</v>
      </c>
      <c r="D522" s="4">
        <f t="shared" si="57"/>
        <v>1174.2334418946705</v>
      </c>
      <c r="E522" s="4">
        <v>78.238</v>
      </c>
      <c r="F522" s="4">
        <v>83.986000000000004</v>
      </c>
      <c r="G522" s="4">
        <f t="shared" si="58"/>
        <v>989.8197318600719</v>
      </c>
      <c r="H522" s="4">
        <v>83.131</v>
      </c>
      <c r="I522" s="4">
        <f t="shared" si="59"/>
        <v>103.46</v>
      </c>
      <c r="J522" s="4">
        <f t="shared" si="61"/>
        <v>1108.4283781171468</v>
      </c>
      <c r="K522" s="4">
        <f t="shared" si="60"/>
        <v>114.67800000000001</v>
      </c>
      <c r="L522" s="76" t="s">
        <v>51</v>
      </c>
    </row>
    <row r="523" spans="2:12">
      <c r="B523" s="73" t="s">
        <v>52</v>
      </c>
      <c r="C523" s="5">
        <v>77.408000000000001</v>
      </c>
      <c r="D523" s="4">
        <f t="shared" si="57"/>
        <v>998.7339809838777</v>
      </c>
      <c r="E523" s="4">
        <v>77.31</v>
      </c>
      <c r="F523" s="4">
        <v>100.407</v>
      </c>
      <c r="G523" s="4">
        <f t="shared" si="58"/>
        <v>1067.7940781021246</v>
      </c>
      <c r="H523" s="4">
        <v>107.214</v>
      </c>
      <c r="I523" s="4">
        <f t="shared" si="59"/>
        <v>119.364</v>
      </c>
      <c r="J523" s="4">
        <f t="shared" si="61"/>
        <v>1225.6375456586572</v>
      </c>
      <c r="K523" s="4">
        <f t="shared" si="60"/>
        <v>146.29699999999997</v>
      </c>
      <c r="L523" s="76" t="s">
        <v>53</v>
      </c>
    </row>
    <row r="524" spans="2:12">
      <c r="B524" s="73" t="s">
        <v>54</v>
      </c>
      <c r="C524" s="5">
        <v>17.864999999999998</v>
      </c>
      <c r="D524" s="4">
        <f t="shared" si="57"/>
        <v>855.75146935348459</v>
      </c>
      <c r="E524" s="4">
        <v>15.288</v>
      </c>
      <c r="F524" s="4">
        <v>17.873000000000001</v>
      </c>
      <c r="G524" s="4">
        <f t="shared" si="58"/>
        <v>866.11089352654835</v>
      </c>
      <c r="H524" s="4">
        <v>15.48</v>
      </c>
      <c r="I524" s="4">
        <f t="shared" si="59"/>
        <v>18.562000000000001</v>
      </c>
      <c r="J524" s="4">
        <f t="shared" si="61"/>
        <v>877.59939661674377</v>
      </c>
      <c r="K524" s="4">
        <f t="shared" si="60"/>
        <v>16.29</v>
      </c>
      <c r="L524" s="76" t="s">
        <v>55</v>
      </c>
    </row>
    <row r="525" spans="2:12">
      <c r="B525" s="73" t="s">
        <v>56</v>
      </c>
      <c r="C525" s="5">
        <v>6.6870000000000003</v>
      </c>
      <c r="D525" s="4">
        <f t="shared" si="57"/>
        <v>319.87438313144906</v>
      </c>
      <c r="E525" s="4">
        <v>2.1389999999999998</v>
      </c>
      <c r="F525" s="4">
        <v>6.7720000000000002</v>
      </c>
      <c r="G525" s="4">
        <f t="shared" si="58"/>
        <v>316.30242173656234</v>
      </c>
      <c r="H525" s="4">
        <v>2.1419999999999999</v>
      </c>
      <c r="I525" s="4">
        <f t="shared" si="59"/>
        <v>6.9260000000000002</v>
      </c>
      <c r="J525" s="4">
        <f t="shared" si="61"/>
        <v>317.64366156511699</v>
      </c>
      <c r="K525" s="4">
        <f t="shared" si="60"/>
        <v>2.2000000000000002</v>
      </c>
      <c r="L525" s="76" t="s">
        <v>57</v>
      </c>
    </row>
    <row r="526" spans="2:12">
      <c r="B526" s="73" t="s">
        <v>58</v>
      </c>
      <c r="C526" s="5">
        <v>4.8810000000000002</v>
      </c>
      <c r="D526" s="4">
        <f t="shared" si="57"/>
        <v>3049.9897561975008</v>
      </c>
      <c r="E526" s="4">
        <v>14.887</v>
      </c>
      <c r="F526" s="4">
        <v>4.9160000000000004</v>
      </c>
      <c r="G526" s="4">
        <f t="shared" si="58"/>
        <v>3114.9308380797397</v>
      </c>
      <c r="H526" s="4">
        <v>15.313000000000001</v>
      </c>
      <c r="I526" s="4">
        <f t="shared" si="59"/>
        <v>4.6639999999999997</v>
      </c>
      <c r="J526" s="4">
        <f t="shared" si="61"/>
        <v>3453.4734133790739</v>
      </c>
      <c r="K526" s="4">
        <f t="shared" si="60"/>
        <v>16.106999999999999</v>
      </c>
      <c r="L526" s="76" t="s">
        <v>59</v>
      </c>
    </row>
    <row r="527" spans="2:12">
      <c r="B527" s="73" t="s">
        <v>60</v>
      </c>
      <c r="C527" s="5">
        <v>339.10399999999998</v>
      </c>
      <c r="D527" s="4">
        <f t="shared" si="57"/>
        <v>686.22015664810795</v>
      </c>
      <c r="E527" s="4">
        <v>232.70000000000002</v>
      </c>
      <c r="F527" s="4">
        <v>487.15699999999998</v>
      </c>
      <c r="G527" s="4">
        <f t="shared" si="58"/>
        <v>741.07320637905241</v>
      </c>
      <c r="H527" s="4">
        <v>361.01900000000001</v>
      </c>
      <c r="I527" s="4">
        <f t="shared" si="59"/>
        <v>368.71600000000001</v>
      </c>
      <c r="J527" s="4">
        <f t="shared" si="61"/>
        <v>1381.7599453237722</v>
      </c>
      <c r="K527" s="4">
        <f t="shared" si="60"/>
        <v>509.47699999999998</v>
      </c>
      <c r="L527" s="76" t="s">
        <v>61</v>
      </c>
    </row>
    <row r="528" spans="2:12">
      <c r="B528" s="73" t="s">
        <v>62</v>
      </c>
      <c r="C528" s="5">
        <v>233.64099999999999</v>
      </c>
      <c r="D528" s="4">
        <f t="shared" si="57"/>
        <v>728.9431221403778</v>
      </c>
      <c r="E528" s="4">
        <v>170.31100000000001</v>
      </c>
      <c r="F528" s="4">
        <v>249.41900000000001</v>
      </c>
      <c r="G528" s="4">
        <f t="shared" si="58"/>
        <v>906.21805074994279</v>
      </c>
      <c r="H528" s="4">
        <v>226.02799999999999</v>
      </c>
      <c r="I528" s="4">
        <f t="shared" si="59"/>
        <v>204.77499999999998</v>
      </c>
      <c r="J528" s="4">
        <f t="shared" si="61"/>
        <v>739.70455377853762</v>
      </c>
      <c r="K528" s="4">
        <f t="shared" si="60"/>
        <v>151.47300000000001</v>
      </c>
      <c r="L528" s="76" t="s">
        <v>465</v>
      </c>
    </row>
    <row r="529" spans="2:12">
      <c r="B529" s="73" t="s">
        <v>63</v>
      </c>
      <c r="C529" s="5">
        <v>85.533000000000001</v>
      </c>
      <c r="D529" s="4">
        <f t="shared" si="57"/>
        <v>309.9739281914583</v>
      </c>
      <c r="E529" s="4">
        <v>26.513000000000002</v>
      </c>
      <c r="F529" s="4">
        <v>88.135999999999996</v>
      </c>
      <c r="G529" s="4">
        <f t="shared" si="58"/>
        <v>304.75628574021965</v>
      </c>
      <c r="H529" s="4">
        <v>26.86</v>
      </c>
      <c r="I529" s="4">
        <f t="shared" si="59"/>
        <v>92.584999999999994</v>
      </c>
      <c r="J529" s="4">
        <f t="shared" si="61"/>
        <v>308.41929038181132</v>
      </c>
      <c r="K529" s="4">
        <f t="shared" si="60"/>
        <v>28.555</v>
      </c>
      <c r="L529" s="76" t="s">
        <v>64</v>
      </c>
    </row>
    <row r="530" spans="2:12">
      <c r="B530" s="73" t="s">
        <v>65</v>
      </c>
      <c r="C530" s="5">
        <v>3.9609999999999999</v>
      </c>
      <c r="D530" s="4">
        <f t="shared" si="57"/>
        <v>1646.301439030548</v>
      </c>
      <c r="E530" s="4">
        <v>6.5209999999999999</v>
      </c>
      <c r="F530" s="4">
        <v>3.7639999999999998</v>
      </c>
      <c r="G530" s="4">
        <f t="shared" si="58"/>
        <v>2682.7842720510098</v>
      </c>
      <c r="H530" s="4">
        <v>10.098000000000001</v>
      </c>
      <c r="I530" s="4">
        <f t="shared" si="59"/>
        <v>0.85550000000000004</v>
      </c>
      <c r="J530" s="4">
        <f t="shared" si="61"/>
        <v>6065.4587960257159</v>
      </c>
      <c r="K530" s="4">
        <f t="shared" si="60"/>
        <v>5.1890000000000001</v>
      </c>
      <c r="L530" s="76" t="s">
        <v>66</v>
      </c>
    </row>
    <row r="531" spans="2:12">
      <c r="B531" s="73" t="s">
        <v>67</v>
      </c>
      <c r="C531" s="5">
        <v>2.044E-2</v>
      </c>
      <c r="D531" s="4">
        <f t="shared" si="57"/>
        <v>0</v>
      </c>
      <c r="E531" s="4">
        <v>0</v>
      </c>
      <c r="F531" s="4">
        <v>1.2E-2</v>
      </c>
      <c r="G531" s="4">
        <f t="shared" si="58"/>
        <v>0</v>
      </c>
      <c r="H531" s="4"/>
      <c r="I531" s="4">
        <f t="shared" si="59"/>
        <v>12</v>
      </c>
      <c r="J531" s="4">
        <f t="shared" si="61"/>
        <v>0</v>
      </c>
      <c r="K531" s="4">
        <f t="shared" si="60"/>
        <v>0</v>
      </c>
      <c r="L531" s="76" t="s">
        <v>68</v>
      </c>
    </row>
    <row r="532" spans="2:12">
      <c r="B532" s="73" t="s">
        <v>69</v>
      </c>
      <c r="C532" s="5">
        <v>1.98952</v>
      </c>
      <c r="D532" s="4">
        <f t="shared" si="57"/>
        <v>1500.2111061964692</v>
      </c>
      <c r="E532" s="4">
        <v>2.9846999999999997</v>
      </c>
      <c r="F532" s="4">
        <v>1.9170900000000002</v>
      </c>
      <c r="G532" s="4">
        <f t="shared" si="58"/>
        <v>1522.2394358115682</v>
      </c>
      <c r="H532" s="4">
        <v>2.9182699999999997</v>
      </c>
      <c r="I532" s="4">
        <f t="shared" si="59"/>
        <v>1.7829999999999999</v>
      </c>
      <c r="J532" s="4">
        <f t="shared" si="61"/>
        <v>1733.5950644980371</v>
      </c>
      <c r="K532" s="4">
        <f t="shared" si="60"/>
        <v>3.0910000000000002</v>
      </c>
      <c r="L532" s="76" t="s">
        <v>70</v>
      </c>
    </row>
    <row r="533" spans="2:12">
      <c r="B533" s="73" t="s">
        <v>71</v>
      </c>
      <c r="C533" s="5">
        <v>1.3100000000000001E-2</v>
      </c>
      <c r="D533" s="4">
        <f t="shared" si="57"/>
        <v>6236.641221374045</v>
      </c>
      <c r="E533" s="4">
        <v>8.1699999999999995E-2</v>
      </c>
      <c r="F533" s="4">
        <v>0</v>
      </c>
      <c r="G533" s="4">
        <v>0</v>
      </c>
      <c r="H533" s="4">
        <v>0</v>
      </c>
      <c r="I533" s="4">
        <f t="shared" si="59"/>
        <v>0</v>
      </c>
      <c r="J533" s="4">
        <v>0</v>
      </c>
      <c r="K533" s="4">
        <f t="shared" si="60"/>
        <v>0</v>
      </c>
      <c r="L533" s="76" t="s">
        <v>72</v>
      </c>
    </row>
    <row r="534" spans="2:12">
      <c r="B534" s="73" t="s">
        <v>73</v>
      </c>
      <c r="C534" s="5">
        <v>0.22</v>
      </c>
      <c r="D534" s="4">
        <f t="shared" si="57"/>
        <v>19086.363636363636</v>
      </c>
      <c r="E534" s="4">
        <v>4.1989999999999998</v>
      </c>
      <c r="F534" s="4">
        <v>0.22159999999999999</v>
      </c>
      <c r="G534" s="4">
        <f t="shared" si="58"/>
        <v>18948.555956678698</v>
      </c>
      <c r="H534" s="4">
        <v>4.1989999999999998</v>
      </c>
      <c r="I534" s="4">
        <f t="shared" si="59"/>
        <v>0</v>
      </c>
      <c r="J534" s="4">
        <v>0</v>
      </c>
      <c r="K534" s="4">
        <f t="shared" si="60"/>
        <v>0</v>
      </c>
      <c r="L534" s="76" t="s">
        <v>74</v>
      </c>
    </row>
    <row r="535" spans="2:12">
      <c r="B535" s="73" t="s">
        <v>75</v>
      </c>
      <c r="C535" s="5">
        <v>4.5791000000000004</v>
      </c>
      <c r="D535" s="4">
        <f t="shared" si="57"/>
        <v>650.5929112707737</v>
      </c>
      <c r="E535" s="4">
        <v>2.9791300000000001</v>
      </c>
      <c r="F535" s="4">
        <v>5.8780000000000001</v>
      </c>
      <c r="G535" s="4">
        <f t="shared" si="58"/>
        <v>1600.5444028581148</v>
      </c>
      <c r="H535" s="4">
        <v>9.4079999999999995</v>
      </c>
      <c r="I535" s="4">
        <f t="shared" si="59"/>
        <v>7.1370000000000005</v>
      </c>
      <c r="J535" s="4">
        <f t="shared" si="61"/>
        <v>1953.7620849096256</v>
      </c>
      <c r="K535" s="4">
        <f t="shared" si="60"/>
        <v>13.943999999999999</v>
      </c>
      <c r="L535" s="76" t="s">
        <v>76</v>
      </c>
    </row>
    <row r="536" spans="2:12">
      <c r="B536" s="73" t="s">
        <v>77</v>
      </c>
      <c r="C536" s="5">
        <v>4.7149999999999999</v>
      </c>
      <c r="D536" s="4">
        <f t="shared" si="57"/>
        <v>1549.5227995758221</v>
      </c>
      <c r="E536" s="4">
        <v>7.3060000000000009</v>
      </c>
      <c r="F536" s="4">
        <v>4.335</v>
      </c>
      <c r="G536" s="4">
        <f t="shared" si="58"/>
        <v>1671.7416378316032</v>
      </c>
      <c r="H536" s="4">
        <v>7.2469999999999999</v>
      </c>
      <c r="I536" s="4">
        <f t="shared" si="59"/>
        <v>4.1080000000000005</v>
      </c>
      <c r="J536" s="4">
        <f t="shared" si="61"/>
        <v>1751.2171372930864</v>
      </c>
      <c r="K536" s="4">
        <f t="shared" si="60"/>
        <v>7.1939999999999991</v>
      </c>
      <c r="L536" s="76" t="s">
        <v>78</v>
      </c>
    </row>
    <row r="537" spans="2:12">
      <c r="B537" s="73" t="s">
        <v>79</v>
      </c>
      <c r="C537" s="5">
        <v>76.405280000000005</v>
      </c>
      <c r="D537" s="4">
        <f t="shared" si="57"/>
        <v>3283.5688842446489</v>
      </c>
      <c r="E537" s="4">
        <v>250.88200000000001</v>
      </c>
      <c r="F537" s="4">
        <v>80.108999999999995</v>
      </c>
      <c r="G537" s="4">
        <f t="shared" si="58"/>
        <v>2892.4090926113172</v>
      </c>
      <c r="H537" s="4">
        <v>231.708</v>
      </c>
      <c r="I537" s="4">
        <f t="shared" si="59"/>
        <v>92.374999999999986</v>
      </c>
      <c r="J537" s="4">
        <f t="shared" si="61"/>
        <v>2802.7063599458729</v>
      </c>
      <c r="K537" s="4">
        <f t="shared" si="60"/>
        <v>258.89999999999998</v>
      </c>
      <c r="L537" s="76" t="s">
        <v>80</v>
      </c>
    </row>
    <row r="538" spans="2:12">
      <c r="B538" s="73" t="s">
        <v>81</v>
      </c>
      <c r="C538" s="5">
        <v>382.01</v>
      </c>
      <c r="D538" s="4">
        <f t="shared" si="57"/>
        <v>544.572131619591</v>
      </c>
      <c r="E538" s="4">
        <v>208.03199999999998</v>
      </c>
      <c r="F538" s="4">
        <v>358.798</v>
      </c>
      <c r="G538" s="4">
        <f t="shared" si="58"/>
        <v>705.66446858678148</v>
      </c>
      <c r="H538" s="4">
        <v>253.191</v>
      </c>
      <c r="I538" s="4">
        <f t="shared" si="59"/>
        <v>326.80900000000003</v>
      </c>
      <c r="J538" s="4">
        <f t="shared" si="61"/>
        <v>853.38531068605812</v>
      </c>
      <c r="K538" s="4">
        <f t="shared" si="60"/>
        <v>278.89400000000001</v>
      </c>
      <c r="L538" s="76" t="s">
        <v>82</v>
      </c>
    </row>
    <row r="539" spans="2:12">
      <c r="B539" s="73" t="s">
        <v>83</v>
      </c>
      <c r="C539" s="5">
        <v>75.599000000000004</v>
      </c>
      <c r="D539" s="4">
        <f t="shared" si="57"/>
        <v>578.10288495879558</v>
      </c>
      <c r="E539" s="4">
        <v>43.703999999999994</v>
      </c>
      <c r="F539" s="4">
        <v>98.998999999999995</v>
      </c>
      <c r="G539" s="4">
        <f t="shared" si="58"/>
        <v>519.14665804705112</v>
      </c>
      <c r="H539" s="4">
        <v>51.395000000000003</v>
      </c>
      <c r="I539" s="4">
        <f t="shared" si="59"/>
        <v>100.48400000000001</v>
      </c>
      <c r="J539" s="4">
        <f t="shared" si="61"/>
        <v>518.23175828987689</v>
      </c>
      <c r="K539" s="4">
        <f t="shared" si="60"/>
        <v>52.073999999999998</v>
      </c>
      <c r="L539" s="76" t="s">
        <v>84</v>
      </c>
    </row>
    <row r="540" spans="2:12" ht="15.75" thickBot="1">
      <c r="B540" s="74" t="s">
        <v>85</v>
      </c>
      <c r="C540" s="15">
        <v>37.718000000000004</v>
      </c>
      <c r="D540" s="4">
        <f t="shared" si="57"/>
        <v>1882.2843204835883</v>
      </c>
      <c r="E540" s="4">
        <v>70.995999999999995</v>
      </c>
      <c r="F540" s="4">
        <v>37.609000000000002</v>
      </c>
      <c r="G540" s="4">
        <f t="shared" si="58"/>
        <v>1867.957137919115</v>
      </c>
      <c r="H540" s="4">
        <v>70.251999999999995</v>
      </c>
      <c r="I540" s="4">
        <f t="shared" si="59"/>
        <v>63.863999999999997</v>
      </c>
      <c r="J540" s="4">
        <f t="shared" si="61"/>
        <v>1702.3518727295505</v>
      </c>
      <c r="K540" s="4">
        <f t="shared" si="60"/>
        <v>108.71899999999999</v>
      </c>
      <c r="L540" s="77" t="s">
        <v>86</v>
      </c>
    </row>
    <row r="541" spans="2:12" ht="15.75" thickBot="1">
      <c r="B541" s="92" t="s">
        <v>386</v>
      </c>
      <c r="C541" s="78">
        <f>SUM(C519:C540)</f>
        <v>1422.1182331034483</v>
      </c>
      <c r="D541" s="78">
        <f t="shared" si="57"/>
        <v>864.79415098712013</v>
      </c>
      <c r="E541" s="78">
        <f>SUM(E519:E540)</f>
        <v>1229.83953</v>
      </c>
      <c r="F541" s="78">
        <f>SUM(F519:F540)</f>
        <v>1637.2406899999996</v>
      </c>
      <c r="G541" s="78">
        <f t="shared" si="58"/>
        <v>911.52405331436034</v>
      </c>
      <c r="H541" s="78">
        <f>SUM(H519:H540)</f>
        <v>1492.3842699999998</v>
      </c>
      <c r="I541" s="78">
        <f t="shared" si="59"/>
        <v>1529.6527000000001</v>
      </c>
      <c r="J541" s="78">
        <f t="shared" si="61"/>
        <v>1124.4643963953386</v>
      </c>
      <c r="K541" s="78">
        <f t="shared" si="60"/>
        <v>1720.04</v>
      </c>
      <c r="L541" s="92" t="s">
        <v>388</v>
      </c>
    </row>
    <row r="542" spans="2:12" ht="15.75" thickBot="1">
      <c r="B542" s="92" t="s">
        <v>387</v>
      </c>
      <c r="C542" s="78">
        <v>87159.399000000005</v>
      </c>
      <c r="D542" s="78">
        <f t="shared" si="57"/>
        <v>957.53988620320786</v>
      </c>
      <c r="E542" s="78">
        <v>83458.600999999995</v>
      </c>
      <c r="F542" s="78">
        <v>95167.142000000007</v>
      </c>
      <c r="G542" s="78">
        <f t="shared" si="58"/>
        <v>1008.5257157349539</v>
      </c>
      <c r="H542" s="78">
        <v>95978.51</v>
      </c>
      <c r="I542" s="78">
        <f t="shared" si="59"/>
        <v>92942.254000000001</v>
      </c>
      <c r="J542" s="78">
        <f t="shared" si="61"/>
        <v>969.69194441959644</v>
      </c>
      <c r="K542" s="78">
        <f t="shared" si="60"/>
        <v>90125.35500000001</v>
      </c>
      <c r="L542" s="92" t="s">
        <v>385</v>
      </c>
    </row>
    <row r="546" spans="2:12">
      <c r="B546" s="38" t="s">
        <v>355</v>
      </c>
      <c r="C546" s="38"/>
      <c r="D546" s="38"/>
      <c r="E546" s="38"/>
      <c r="F546" s="38"/>
      <c r="I546" s="30"/>
      <c r="J546" s="30"/>
      <c r="K546" s="30"/>
      <c r="L546" s="53" t="s">
        <v>356</v>
      </c>
    </row>
    <row r="547" spans="2:12">
      <c r="B547" s="38" t="s">
        <v>147</v>
      </c>
      <c r="C547" s="38"/>
      <c r="D547" s="38"/>
      <c r="E547" s="38"/>
      <c r="F547" s="38"/>
      <c r="I547" s="31"/>
      <c r="J547" s="31"/>
      <c r="K547" s="31"/>
      <c r="L547" s="53" t="s">
        <v>148</v>
      </c>
    </row>
    <row r="548" spans="2:12" ht="24" customHeight="1" thickBot="1">
      <c r="B548" s="32" t="s">
        <v>131</v>
      </c>
      <c r="C548" s="39"/>
      <c r="D548" s="39"/>
      <c r="E548" s="39"/>
      <c r="F548" s="39"/>
      <c r="H548" s="33"/>
      <c r="I548" s="33"/>
      <c r="J548" s="33"/>
      <c r="L548" s="53" t="s">
        <v>132</v>
      </c>
    </row>
    <row r="549" spans="2:12" ht="15.75" thickBot="1">
      <c r="B549" s="134" t="s">
        <v>43</v>
      </c>
      <c r="C549" s="131">
        <v>2016</v>
      </c>
      <c r="D549" s="132"/>
      <c r="E549" s="133"/>
      <c r="F549" s="131">
        <v>2017</v>
      </c>
      <c r="G549" s="132"/>
      <c r="H549" s="133"/>
      <c r="I549" s="131">
        <v>2018</v>
      </c>
      <c r="J549" s="132"/>
      <c r="K549" s="133"/>
      <c r="L549" s="126" t="s">
        <v>44</v>
      </c>
    </row>
    <row r="550" spans="2:12">
      <c r="B550" s="135"/>
      <c r="C550" s="68" t="s">
        <v>8</v>
      </c>
      <c r="D550" s="68" t="s">
        <v>9</v>
      </c>
      <c r="E550" s="68" t="s">
        <v>10</v>
      </c>
      <c r="F550" s="68" t="s">
        <v>8</v>
      </c>
      <c r="G550" s="68" t="s">
        <v>9</v>
      </c>
      <c r="H550" s="69" t="s">
        <v>10</v>
      </c>
      <c r="I550" s="68" t="s">
        <v>8</v>
      </c>
      <c r="J550" s="68" t="s">
        <v>9</v>
      </c>
      <c r="K550" s="69" t="s">
        <v>10</v>
      </c>
      <c r="L550" s="127"/>
    </row>
    <row r="551" spans="2:12" ht="15.75" thickBot="1">
      <c r="B551" s="136"/>
      <c r="C551" s="70" t="s">
        <v>11</v>
      </c>
      <c r="D551" s="70" t="s">
        <v>12</v>
      </c>
      <c r="E551" s="70" t="s">
        <v>13</v>
      </c>
      <c r="F551" s="70" t="s">
        <v>11</v>
      </c>
      <c r="G551" s="70" t="s">
        <v>12</v>
      </c>
      <c r="H551" s="71" t="s">
        <v>13</v>
      </c>
      <c r="I551" s="70" t="s">
        <v>11</v>
      </c>
      <c r="J551" s="70" t="s">
        <v>12</v>
      </c>
      <c r="K551" s="71" t="s">
        <v>13</v>
      </c>
      <c r="L551" s="128"/>
    </row>
    <row r="552" spans="2:12">
      <c r="B552" s="72" t="s">
        <v>45</v>
      </c>
      <c r="C552" s="4">
        <v>0.443</v>
      </c>
      <c r="D552" s="4">
        <v>835.21444695259595</v>
      </c>
      <c r="E552" s="13">
        <v>0.37</v>
      </c>
      <c r="F552" s="4">
        <v>0.1862</v>
      </c>
      <c r="G552" s="4">
        <f t="shared" ref="G552:G575" si="62">H552/F552*1000</f>
        <v>1095.5961331901181</v>
      </c>
      <c r="H552" s="1">
        <v>0.20399999999999999</v>
      </c>
      <c r="I552" s="4">
        <v>0</v>
      </c>
      <c r="J552" s="4"/>
      <c r="K552" s="4">
        <v>0</v>
      </c>
      <c r="L552" s="75" t="s">
        <v>46</v>
      </c>
    </row>
    <row r="553" spans="2:12">
      <c r="B553" s="73" t="s">
        <v>47</v>
      </c>
      <c r="C553" s="5"/>
      <c r="D553" s="4"/>
      <c r="E553" s="14"/>
      <c r="F553" s="5"/>
      <c r="G553" s="4"/>
      <c r="H553" s="14"/>
      <c r="I553" s="4"/>
      <c r="J553" s="4"/>
      <c r="K553" s="4"/>
      <c r="L553" s="76" t="s">
        <v>464</v>
      </c>
    </row>
    <row r="554" spans="2:12">
      <c r="B554" s="73" t="s">
        <v>48</v>
      </c>
      <c r="C554" s="5"/>
      <c r="D554" s="4"/>
      <c r="E554" s="14"/>
      <c r="F554" s="14"/>
      <c r="G554" s="4"/>
      <c r="H554" s="14"/>
      <c r="I554" s="4">
        <v>0</v>
      </c>
      <c r="J554" s="4"/>
      <c r="K554" s="4">
        <v>0</v>
      </c>
      <c r="L554" s="76" t="s">
        <v>49</v>
      </c>
    </row>
    <row r="555" spans="2:12">
      <c r="B555" s="73" t="s">
        <v>50</v>
      </c>
      <c r="C555" s="5">
        <v>57.3</v>
      </c>
      <c r="D555" s="4">
        <v>1221.6404886561957</v>
      </c>
      <c r="E555" s="14">
        <v>70</v>
      </c>
      <c r="F555" s="5">
        <v>54.048999999999999</v>
      </c>
      <c r="G555" s="4">
        <f t="shared" si="62"/>
        <v>1185.7943717737608</v>
      </c>
      <c r="H555" s="14">
        <v>64.090999999999994</v>
      </c>
      <c r="I555" s="4">
        <v>55</v>
      </c>
      <c r="J555" s="4">
        <f>(K555/I555)*1000</f>
        <v>1367.2727272727275</v>
      </c>
      <c r="K555" s="4">
        <v>75.2</v>
      </c>
      <c r="L555" s="76" t="s">
        <v>51</v>
      </c>
    </row>
    <row r="556" spans="2:12">
      <c r="B556" s="73" t="s">
        <v>52</v>
      </c>
      <c r="C556" s="5">
        <v>35.813000000000002</v>
      </c>
      <c r="D556" s="4">
        <f>E556/C556*1000</f>
        <v>1062.4354284756932</v>
      </c>
      <c r="E556" s="14">
        <v>38.048999999999999</v>
      </c>
      <c r="F556" s="5">
        <v>40.360999999999997</v>
      </c>
      <c r="G556" s="4">
        <f t="shared" si="62"/>
        <v>1160.8978964842297</v>
      </c>
      <c r="H556" s="14">
        <v>46.854999999999997</v>
      </c>
      <c r="I556" s="4">
        <v>40.222000000000001</v>
      </c>
      <c r="J556" s="4">
        <f t="shared" ref="J556:J573" si="63">(K556/I556)*1000</f>
        <v>1364.3777037442196</v>
      </c>
      <c r="K556" s="107">
        <v>54.878</v>
      </c>
      <c r="L556" s="76" t="s">
        <v>53</v>
      </c>
    </row>
    <row r="557" spans="2:12">
      <c r="B557" s="73" t="s">
        <v>54</v>
      </c>
      <c r="C557" s="5"/>
      <c r="D557" s="4"/>
      <c r="E557" s="5"/>
      <c r="F557" s="5"/>
      <c r="G557" s="4"/>
      <c r="H557" s="5"/>
      <c r="I557" s="4"/>
      <c r="J557" s="4"/>
      <c r="K557" s="4"/>
      <c r="L557" s="76" t="s">
        <v>55</v>
      </c>
    </row>
    <row r="558" spans="2:12">
      <c r="B558" s="73" t="s">
        <v>56</v>
      </c>
      <c r="C558" s="5"/>
      <c r="D558" s="4"/>
      <c r="E558" s="5"/>
      <c r="F558" s="5"/>
      <c r="G558" s="4"/>
      <c r="H558" s="5"/>
      <c r="I558" s="4"/>
      <c r="J558" s="4"/>
      <c r="K558" s="4">
        <v>0</v>
      </c>
      <c r="L558" s="76" t="s">
        <v>57</v>
      </c>
    </row>
    <row r="559" spans="2:12">
      <c r="B559" s="73" t="s">
        <v>58</v>
      </c>
      <c r="C559" s="5"/>
      <c r="D559" s="4"/>
      <c r="E559" s="14"/>
      <c r="F559" s="5"/>
      <c r="G559" s="4"/>
      <c r="H559" s="14"/>
      <c r="I559" s="4"/>
      <c r="J559" s="4"/>
      <c r="K559" s="4"/>
      <c r="L559" s="76" t="s">
        <v>59</v>
      </c>
    </row>
    <row r="560" spans="2:12">
      <c r="B560" s="73" t="s">
        <v>60</v>
      </c>
      <c r="C560" s="5">
        <v>68.459999999999994</v>
      </c>
      <c r="D560" s="4">
        <v>2135.5536079462463</v>
      </c>
      <c r="E560" s="14">
        <v>146.20000000000002</v>
      </c>
      <c r="F560" s="5">
        <v>73.451999999999998</v>
      </c>
      <c r="G560" s="4">
        <f t="shared" si="62"/>
        <v>1998.5841093503243</v>
      </c>
      <c r="H560" s="14">
        <v>146.80000000000001</v>
      </c>
      <c r="I560" s="108">
        <v>77.11</v>
      </c>
      <c r="J560" s="4">
        <f t="shared" si="63"/>
        <v>2036.3766048502141</v>
      </c>
      <c r="K560" s="108">
        <v>157.02500000000001</v>
      </c>
      <c r="L560" s="76" t="s">
        <v>61</v>
      </c>
    </row>
    <row r="561" spans="2:13">
      <c r="B561" s="73" t="s">
        <v>62</v>
      </c>
      <c r="C561" s="5">
        <v>11.962999999999999</v>
      </c>
      <c r="D561" s="4">
        <f>E561/C561*1000</f>
        <v>2150.4639304522279</v>
      </c>
      <c r="E561" s="14">
        <v>25.725999999999999</v>
      </c>
      <c r="F561" s="5">
        <v>19.087</v>
      </c>
      <c r="G561" s="4">
        <f t="shared" si="62"/>
        <v>1647.2468172054278</v>
      </c>
      <c r="H561" s="14">
        <v>31.440999999999999</v>
      </c>
      <c r="I561" s="4">
        <v>19.071000000000002</v>
      </c>
      <c r="J561" s="4">
        <f t="shared" si="63"/>
        <v>1725.5518850610874</v>
      </c>
      <c r="K561" s="4">
        <v>32.908000000000001</v>
      </c>
      <c r="L561" s="76" t="s">
        <v>465</v>
      </c>
      <c r="M561" s="113"/>
    </row>
    <row r="562" spans="2:13">
      <c r="B562" s="73" t="s">
        <v>63</v>
      </c>
      <c r="C562" s="5"/>
      <c r="D562" s="4"/>
      <c r="E562" s="14"/>
      <c r="F562" s="5"/>
      <c r="G562" s="4"/>
      <c r="H562" s="14"/>
      <c r="I562" s="4">
        <v>0</v>
      </c>
      <c r="J562" s="4"/>
      <c r="K562" s="4">
        <v>0</v>
      </c>
      <c r="L562" s="76" t="s">
        <v>64</v>
      </c>
    </row>
    <row r="563" spans="2:13">
      <c r="B563" s="73" t="s">
        <v>65</v>
      </c>
      <c r="C563" s="5"/>
      <c r="D563" s="4"/>
      <c r="E563" s="14"/>
      <c r="F563" s="5">
        <v>1.484</v>
      </c>
      <c r="G563" s="4">
        <f t="shared" si="62"/>
        <v>2677.8975741239892</v>
      </c>
      <c r="H563" s="14">
        <v>3.9740000000000002</v>
      </c>
      <c r="I563" s="4">
        <v>5.1999999999999998E-2</v>
      </c>
      <c r="J563" s="4">
        <f t="shared" si="63"/>
        <v>288.46153846153851</v>
      </c>
      <c r="K563" s="4">
        <v>1.4999999999999999E-2</v>
      </c>
      <c r="L563" s="76" t="s">
        <v>66</v>
      </c>
    </row>
    <row r="564" spans="2:13">
      <c r="B564" s="73" t="s">
        <v>67</v>
      </c>
      <c r="C564" s="5">
        <v>3.3600000000000001E-3</v>
      </c>
      <c r="D564" s="4">
        <v>0</v>
      </c>
      <c r="E564" s="14"/>
      <c r="F564" s="5"/>
      <c r="G564" s="4"/>
      <c r="H564" s="14"/>
      <c r="I564" s="4">
        <v>3.36</v>
      </c>
      <c r="J564" s="4">
        <f t="shared" si="63"/>
        <v>0</v>
      </c>
      <c r="K564" s="4"/>
      <c r="L564" s="76" t="s">
        <v>68</v>
      </c>
    </row>
    <row r="565" spans="2:13">
      <c r="B565" s="73" t="s">
        <v>69</v>
      </c>
      <c r="C565" s="5">
        <v>0.70622000000000007</v>
      </c>
      <c r="D565" s="4">
        <v>2101.9653932202427</v>
      </c>
      <c r="E565" s="14">
        <v>1.48445</v>
      </c>
      <c r="F565" s="5">
        <v>0.27400000000000002</v>
      </c>
      <c r="G565" s="4">
        <f t="shared" si="62"/>
        <v>948.90510948905103</v>
      </c>
      <c r="H565" s="14">
        <v>0.26</v>
      </c>
      <c r="I565" s="4">
        <v>0.69799999999999995</v>
      </c>
      <c r="J565" s="4">
        <f t="shared" si="63"/>
        <v>2242.1203438395414</v>
      </c>
      <c r="K565" s="4">
        <v>1.5649999999999999</v>
      </c>
      <c r="L565" s="76" t="s">
        <v>70</v>
      </c>
    </row>
    <row r="566" spans="2:13">
      <c r="B566" s="73" t="s">
        <v>71</v>
      </c>
      <c r="C566" s="5">
        <v>4.8999999999999998E-3</v>
      </c>
      <c r="D566" s="4">
        <v>9979.5918367346931</v>
      </c>
      <c r="E566" s="14">
        <v>4.8899999999999999E-2</v>
      </c>
      <c r="F566" s="5"/>
      <c r="G566" s="4"/>
      <c r="H566" s="14"/>
      <c r="I566" s="4"/>
      <c r="J566" s="4"/>
      <c r="K566" s="4"/>
      <c r="L566" s="76" t="s">
        <v>72</v>
      </c>
      <c r="M566" s="98"/>
    </row>
    <row r="567" spans="2:13">
      <c r="B567" s="73" t="s">
        <v>73</v>
      </c>
      <c r="C567" s="5"/>
      <c r="D567" s="4"/>
      <c r="E567" s="14"/>
      <c r="F567" s="5"/>
      <c r="G567" s="4"/>
      <c r="H567" s="14"/>
      <c r="I567" s="4"/>
      <c r="J567" s="4"/>
      <c r="K567" s="4"/>
      <c r="L567" s="76" t="s">
        <v>74</v>
      </c>
    </row>
    <row r="568" spans="2:13">
      <c r="B568" s="73" t="s">
        <v>75</v>
      </c>
      <c r="C568" s="5">
        <v>0.36799999999999999</v>
      </c>
      <c r="D568" s="4">
        <f>E568/C568*1000</f>
        <v>1830.9673913043478</v>
      </c>
      <c r="E568" s="14">
        <v>0.67379599999999995</v>
      </c>
      <c r="F568" s="5">
        <v>0.216</v>
      </c>
      <c r="G568" s="4">
        <f t="shared" si="62"/>
        <v>615.74074074074076</v>
      </c>
      <c r="H568" s="14">
        <v>0.13300000000000001</v>
      </c>
      <c r="I568" s="4">
        <v>0.503</v>
      </c>
      <c r="J568" s="4">
        <f t="shared" si="63"/>
        <v>996.0238568588469</v>
      </c>
      <c r="K568" s="4">
        <v>0.501</v>
      </c>
      <c r="L568" s="76" t="s">
        <v>76</v>
      </c>
    </row>
    <row r="569" spans="2:13">
      <c r="B569" s="73" t="s">
        <v>77</v>
      </c>
      <c r="C569" s="5">
        <v>0.17799999999999999</v>
      </c>
      <c r="D569" s="4">
        <v>1679.7752808988764</v>
      </c>
      <c r="E569" s="14">
        <v>0.29899999999999999</v>
      </c>
      <c r="F569" s="5">
        <v>0.17499999999999999</v>
      </c>
      <c r="G569" s="4">
        <f t="shared" si="62"/>
        <v>1697.1428571428571</v>
      </c>
      <c r="H569" s="14">
        <v>0.29699999999999999</v>
      </c>
      <c r="I569" s="4">
        <v>0.126</v>
      </c>
      <c r="J569" s="4">
        <f t="shared" si="63"/>
        <v>1714.2857142857142</v>
      </c>
      <c r="K569" s="4">
        <v>0.216</v>
      </c>
      <c r="L569" s="76" t="s">
        <v>78</v>
      </c>
    </row>
    <row r="570" spans="2:13">
      <c r="B570" s="73" t="s">
        <v>79</v>
      </c>
      <c r="C570" s="5">
        <v>35.022999999999996</v>
      </c>
      <c r="D570" s="4">
        <f>E570/C570*1000</f>
        <v>3391.8282271650064</v>
      </c>
      <c r="E570" s="14">
        <v>118.792</v>
      </c>
      <c r="F570" s="5">
        <v>50.855000000000004</v>
      </c>
      <c r="G570" s="4">
        <f t="shared" si="62"/>
        <v>3345.7083865893223</v>
      </c>
      <c r="H570" s="14">
        <v>170.14600000000002</v>
      </c>
      <c r="I570" s="4">
        <v>34.53</v>
      </c>
      <c r="J570" s="4">
        <f t="shared" si="63"/>
        <v>3357.9496090356211</v>
      </c>
      <c r="K570" s="4">
        <v>115.95</v>
      </c>
      <c r="L570" s="76" t="s">
        <v>80</v>
      </c>
    </row>
    <row r="571" spans="2:13">
      <c r="B571" s="73" t="s">
        <v>81</v>
      </c>
      <c r="C571" s="5">
        <v>82.774000000000001</v>
      </c>
      <c r="D571" s="4">
        <v>320.92202865634135</v>
      </c>
      <c r="E571" s="14">
        <v>26.564</v>
      </c>
      <c r="F571" s="5">
        <v>131.38</v>
      </c>
      <c r="G571" s="4">
        <f t="shared" si="62"/>
        <v>710.91490333384093</v>
      </c>
      <c r="H571" s="14">
        <v>93.4</v>
      </c>
      <c r="I571" s="4">
        <v>137.03200000000001</v>
      </c>
      <c r="J571" s="4">
        <f t="shared" si="63"/>
        <v>1085.4763850779379</v>
      </c>
      <c r="K571" s="4">
        <v>148.745</v>
      </c>
      <c r="L571" s="76" t="s">
        <v>82</v>
      </c>
    </row>
    <row r="572" spans="2:13">
      <c r="B572" s="73" t="s">
        <v>83</v>
      </c>
      <c r="C572" s="5">
        <v>0</v>
      </c>
      <c r="D572" s="4">
        <v>0</v>
      </c>
      <c r="E572" s="14">
        <v>0</v>
      </c>
      <c r="F572" s="5"/>
      <c r="G572" s="4"/>
      <c r="H572" s="14"/>
      <c r="I572" s="4"/>
      <c r="J572" s="4"/>
      <c r="K572" s="4">
        <v>0</v>
      </c>
      <c r="L572" s="76" t="s">
        <v>84</v>
      </c>
    </row>
    <row r="573" spans="2:13" ht="15.75" thickBot="1">
      <c r="B573" s="74" t="s">
        <v>85</v>
      </c>
      <c r="C573" s="15">
        <v>3.9860000000000002</v>
      </c>
      <c r="D573" s="4">
        <v>1799.7992975413947</v>
      </c>
      <c r="E573" s="16">
        <v>7.1740000000000004</v>
      </c>
      <c r="F573" s="15">
        <v>1.8029999999999999</v>
      </c>
      <c r="G573" s="4">
        <f t="shared" si="62"/>
        <v>2600.6655574043261</v>
      </c>
      <c r="H573" s="16">
        <v>4.6890000000000001</v>
      </c>
      <c r="I573" s="4">
        <v>3.5680000000000001</v>
      </c>
      <c r="J573" s="4">
        <f t="shared" si="63"/>
        <v>1448.1502242152467</v>
      </c>
      <c r="K573" s="4">
        <v>5.1669999999999998</v>
      </c>
      <c r="L573" s="77" t="s">
        <v>86</v>
      </c>
    </row>
    <row r="574" spans="2:13" ht="15.75" thickBot="1">
      <c r="B574" s="92" t="s">
        <v>386</v>
      </c>
      <c r="C574" s="78">
        <f>SUM(C552:C573)</f>
        <v>297.02247999999997</v>
      </c>
      <c r="D574" s="78">
        <f>E574/C574*1000</f>
        <v>1465.818836338583</v>
      </c>
      <c r="E574" s="78">
        <f>SUM(E552:E573)</f>
        <v>435.381146</v>
      </c>
      <c r="F574" s="78">
        <f>SUM(F552:F573)</f>
        <v>373.32220000000001</v>
      </c>
      <c r="G574" s="78">
        <f t="shared" si="62"/>
        <v>1506.1788449762696</v>
      </c>
      <c r="H574" s="78">
        <f>SUM(H552:H573)</f>
        <v>562.29</v>
      </c>
      <c r="I574" s="78">
        <f>SUM(I552:I573)</f>
        <v>371.27199999999999</v>
      </c>
      <c r="J574" s="78">
        <f>SUM(J552:J573)</f>
        <v>17626.046592702693</v>
      </c>
      <c r="K574" s="78">
        <f>SUM(K552:K573)</f>
        <v>592.16999999999996</v>
      </c>
      <c r="L574" s="92" t="s">
        <v>388</v>
      </c>
    </row>
    <row r="575" spans="2:13" ht="15.75" thickBot="1">
      <c r="B575" s="92" t="s">
        <v>387</v>
      </c>
      <c r="C575" s="78">
        <v>2445.6860000000001</v>
      </c>
      <c r="D575" s="78">
        <f>E575/C575*1000</f>
        <v>1868.3890736586791</v>
      </c>
      <c r="E575" s="78">
        <v>4569.4930000000004</v>
      </c>
      <c r="F575" s="78">
        <v>2463.9659999999999</v>
      </c>
      <c r="G575" s="78">
        <f t="shared" si="62"/>
        <v>1964.3493457296083</v>
      </c>
      <c r="H575" s="78">
        <v>4840.09</v>
      </c>
      <c r="I575" s="78">
        <v>2777.2510000000002</v>
      </c>
      <c r="J575" s="78"/>
      <c r="K575" s="78">
        <v>5362.8950000000004</v>
      </c>
      <c r="L575" s="92" t="s">
        <v>385</v>
      </c>
    </row>
    <row r="578" spans="2:13">
      <c r="B578" s="38" t="s">
        <v>357</v>
      </c>
      <c r="C578" s="38"/>
      <c r="D578" s="38"/>
      <c r="E578" s="38"/>
      <c r="F578" s="38"/>
      <c r="I578" s="30"/>
      <c r="J578" s="30"/>
      <c r="K578" s="30"/>
      <c r="L578" s="53" t="s">
        <v>358</v>
      </c>
    </row>
    <row r="579" spans="2:13">
      <c r="B579" s="38" t="s">
        <v>151</v>
      </c>
      <c r="C579" s="38"/>
      <c r="D579" s="38"/>
      <c r="E579" s="38"/>
      <c r="F579" s="38"/>
      <c r="I579" s="31"/>
      <c r="J579" s="31"/>
      <c r="K579" s="31"/>
      <c r="L579" s="53" t="s">
        <v>152</v>
      </c>
    </row>
    <row r="580" spans="2:13" ht="22.5" customHeight="1" thickBot="1">
      <c r="B580" s="32" t="s">
        <v>131</v>
      </c>
      <c r="C580" s="39"/>
      <c r="D580" s="39"/>
      <c r="E580" s="39"/>
      <c r="F580" s="39"/>
      <c r="H580" s="33"/>
      <c r="I580" s="33"/>
      <c r="J580" s="33"/>
      <c r="L580" s="53" t="s">
        <v>132</v>
      </c>
    </row>
    <row r="581" spans="2:13" ht="15.75" thickBot="1">
      <c r="B581" s="134" t="s">
        <v>43</v>
      </c>
      <c r="C581" s="131">
        <v>2016</v>
      </c>
      <c r="D581" s="132"/>
      <c r="E581" s="133"/>
      <c r="F581" s="131">
        <v>2017</v>
      </c>
      <c r="G581" s="132"/>
      <c r="H581" s="133"/>
      <c r="I581" s="131">
        <v>2018</v>
      </c>
      <c r="J581" s="132"/>
      <c r="K581" s="133"/>
      <c r="L581" s="126" t="s">
        <v>44</v>
      </c>
    </row>
    <row r="582" spans="2:13">
      <c r="B582" s="135"/>
      <c r="C582" s="68" t="s">
        <v>8</v>
      </c>
      <c r="D582" s="68" t="s">
        <v>9</v>
      </c>
      <c r="E582" s="68" t="s">
        <v>10</v>
      </c>
      <c r="F582" s="68" t="s">
        <v>8</v>
      </c>
      <c r="G582" s="68" t="s">
        <v>9</v>
      </c>
      <c r="H582" s="69" t="s">
        <v>10</v>
      </c>
      <c r="I582" s="68" t="s">
        <v>8</v>
      </c>
      <c r="J582" s="68" t="s">
        <v>9</v>
      </c>
      <c r="K582" s="69" t="s">
        <v>10</v>
      </c>
      <c r="L582" s="127"/>
    </row>
    <row r="583" spans="2:13" ht="15.75" thickBot="1">
      <c r="B583" s="136"/>
      <c r="C583" s="70" t="s">
        <v>11</v>
      </c>
      <c r="D583" s="70" t="s">
        <v>12</v>
      </c>
      <c r="E583" s="70" t="s">
        <v>13</v>
      </c>
      <c r="F583" s="70" t="s">
        <v>11</v>
      </c>
      <c r="G583" s="70" t="s">
        <v>12</v>
      </c>
      <c r="H583" s="71" t="s">
        <v>13</v>
      </c>
      <c r="I583" s="70" t="s">
        <v>11</v>
      </c>
      <c r="J583" s="70" t="s">
        <v>12</v>
      </c>
      <c r="K583" s="71" t="s">
        <v>13</v>
      </c>
      <c r="L583" s="128"/>
    </row>
    <row r="584" spans="2:13">
      <c r="B584" s="72" t="s">
        <v>45</v>
      </c>
      <c r="C584" s="4"/>
      <c r="D584" s="5"/>
      <c r="E584" s="5"/>
      <c r="F584" s="5"/>
      <c r="G584" s="5"/>
      <c r="H584" s="5"/>
      <c r="I584" s="5">
        <v>0</v>
      </c>
      <c r="J584" s="5"/>
      <c r="K584" s="5">
        <v>0</v>
      </c>
      <c r="L584" s="75" t="s">
        <v>46</v>
      </c>
    </row>
    <row r="585" spans="2:13">
      <c r="B585" s="73" t="s">
        <v>47</v>
      </c>
      <c r="C585" s="5"/>
      <c r="D585" s="5"/>
      <c r="E585" s="5"/>
      <c r="F585" s="5"/>
      <c r="G585" s="5"/>
      <c r="H585" s="5"/>
      <c r="I585" s="5"/>
      <c r="J585" s="5"/>
      <c r="K585" s="5"/>
      <c r="L585" s="76" t="s">
        <v>464</v>
      </c>
    </row>
    <row r="586" spans="2:13">
      <c r="B586" s="73" t="s">
        <v>48</v>
      </c>
      <c r="C586" s="5"/>
      <c r="D586" s="5"/>
      <c r="E586" s="5"/>
      <c r="F586" s="5"/>
      <c r="G586" s="5"/>
      <c r="H586" s="5"/>
      <c r="I586" s="5">
        <v>0</v>
      </c>
      <c r="J586" s="5"/>
      <c r="K586" s="5">
        <v>0</v>
      </c>
      <c r="L586" s="76" t="s">
        <v>49</v>
      </c>
    </row>
    <row r="587" spans="2:13">
      <c r="B587" s="73" t="s">
        <v>50</v>
      </c>
      <c r="C587" s="5">
        <v>0.5</v>
      </c>
      <c r="D587" s="5">
        <v>800</v>
      </c>
      <c r="E587" s="5">
        <v>0.4</v>
      </c>
      <c r="F587" s="5">
        <v>0.219</v>
      </c>
      <c r="G587" s="5">
        <f t="shared" ref="G587:G607" si="64">H587/F587*1000</f>
        <v>904.109589041096</v>
      </c>
      <c r="H587" s="5">
        <v>0.19800000000000001</v>
      </c>
      <c r="I587" s="5">
        <v>0.13100000000000001</v>
      </c>
      <c r="J587" s="5">
        <f>(K587/I587)*1000</f>
        <v>961.83206106870227</v>
      </c>
      <c r="K587" s="5">
        <v>0.126</v>
      </c>
      <c r="L587" s="76" t="s">
        <v>51</v>
      </c>
    </row>
    <row r="588" spans="2:13">
      <c r="B588" s="73" t="s">
        <v>52</v>
      </c>
      <c r="C588" s="5">
        <v>1.31</v>
      </c>
      <c r="D588" s="5">
        <f>E588/C588*1000</f>
        <v>667.93893129770981</v>
      </c>
      <c r="E588" s="5">
        <v>0.875</v>
      </c>
      <c r="F588" s="5">
        <v>1.9019999999999999</v>
      </c>
      <c r="G588" s="5">
        <f t="shared" si="64"/>
        <v>778.12828601472143</v>
      </c>
      <c r="H588" s="5">
        <v>1.48</v>
      </c>
      <c r="I588" s="107">
        <v>10.382999999999999</v>
      </c>
      <c r="J588" s="5">
        <f t="shared" ref="J588:J605" si="65">(K588/I588)*1000</f>
        <v>1104.8829817971687</v>
      </c>
      <c r="K588" s="107">
        <v>11.472</v>
      </c>
      <c r="L588" s="76" t="s">
        <v>53</v>
      </c>
    </row>
    <row r="589" spans="2:13">
      <c r="B589" s="73" t="s">
        <v>54</v>
      </c>
      <c r="C589" s="5">
        <v>0</v>
      </c>
      <c r="D589" s="5"/>
      <c r="E589" s="5">
        <v>0</v>
      </c>
      <c r="F589" s="5"/>
      <c r="G589" s="5"/>
      <c r="H589" s="5"/>
      <c r="I589" s="5"/>
      <c r="J589" s="5"/>
      <c r="K589" s="5"/>
      <c r="L589" s="76" t="s">
        <v>55</v>
      </c>
    </row>
    <row r="590" spans="2:13">
      <c r="B590" s="73" t="s">
        <v>56</v>
      </c>
      <c r="C590" s="5">
        <v>6.6870000000000003</v>
      </c>
      <c r="D590" s="5">
        <v>319.87438313144906</v>
      </c>
      <c r="E590" s="5">
        <v>2.1389999999999998</v>
      </c>
      <c r="F590" s="5">
        <v>6.7720000000000002</v>
      </c>
      <c r="G590" s="5">
        <f t="shared" si="64"/>
        <v>316.30242173656234</v>
      </c>
      <c r="H590" s="5">
        <v>2.1419999999999999</v>
      </c>
      <c r="I590" s="5">
        <v>6.9260000000000002</v>
      </c>
      <c r="J590" s="5">
        <f t="shared" si="65"/>
        <v>317.64366156511699</v>
      </c>
      <c r="K590" s="5">
        <v>2.2000000000000002</v>
      </c>
      <c r="L590" s="76" t="s">
        <v>57</v>
      </c>
    </row>
    <row r="591" spans="2:13">
      <c r="B591" s="73" t="s">
        <v>58</v>
      </c>
      <c r="C591" s="5"/>
      <c r="D591" s="5"/>
      <c r="E591" s="5"/>
      <c r="F591" s="5"/>
      <c r="G591" s="5"/>
      <c r="H591" s="5"/>
      <c r="I591" s="5"/>
      <c r="J591" s="5"/>
      <c r="K591" s="5"/>
      <c r="L591" s="76" t="s">
        <v>59</v>
      </c>
    </row>
    <row r="592" spans="2:13">
      <c r="B592" s="73" t="s">
        <v>60</v>
      </c>
      <c r="C592" s="5">
        <v>12.96</v>
      </c>
      <c r="D592" s="5">
        <v>3880.2660753880268</v>
      </c>
      <c r="E592" s="5">
        <v>18</v>
      </c>
      <c r="F592" s="5">
        <v>13.04</v>
      </c>
      <c r="G592" s="5">
        <f t="shared" si="64"/>
        <v>1403.3742331288345</v>
      </c>
      <c r="H592" s="5">
        <v>18.3</v>
      </c>
      <c r="I592" s="108">
        <v>13.3</v>
      </c>
      <c r="J592" s="5">
        <f t="shared" si="65"/>
        <v>1403.0075187969924</v>
      </c>
      <c r="K592" s="108">
        <v>18.66</v>
      </c>
      <c r="L592" s="76" t="s">
        <v>61</v>
      </c>
      <c r="M592" s="113"/>
    </row>
    <row r="593" spans="2:13">
      <c r="B593" s="73" t="s">
        <v>62</v>
      </c>
      <c r="C593" s="5">
        <v>0.46200000000000002</v>
      </c>
      <c r="D593" s="5">
        <v>2164.5021645021643</v>
      </c>
      <c r="E593" s="5">
        <v>1</v>
      </c>
      <c r="F593" s="5">
        <v>0.438</v>
      </c>
      <c r="G593" s="5">
        <f t="shared" si="64"/>
        <v>3248.8584474885847</v>
      </c>
      <c r="H593" s="5">
        <v>1.423</v>
      </c>
      <c r="I593" s="5">
        <v>0.38800000000000001</v>
      </c>
      <c r="J593" s="5">
        <f t="shared" si="65"/>
        <v>1925.2577319587629</v>
      </c>
      <c r="K593" s="5">
        <v>0.747</v>
      </c>
      <c r="L593" s="76" t="s">
        <v>465</v>
      </c>
    </row>
    <row r="594" spans="2:13">
      <c r="B594" s="73" t="s">
        <v>63</v>
      </c>
      <c r="C594" s="5">
        <v>85.533000000000001</v>
      </c>
      <c r="D594" s="5">
        <v>309.9739281914583</v>
      </c>
      <c r="E594" s="5">
        <v>26.513000000000002</v>
      </c>
      <c r="F594" s="5">
        <v>88.135999999999996</v>
      </c>
      <c r="G594" s="5">
        <f t="shared" si="64"/>
        <v>304.75628574021965</v>
      </c>
      <c r="H594" s="5">
        <v>26.86</v>
      </c>
      <c r="I594" s="5">
        <v>92.584999999999994</v>
      </c>
      <c r="J594" s="5">
        <f t="shared" si="65"/>
        <v>308.41929038181132</v>
      </c>
      <c r="K594" s="5">
        <v>28.555</v>
      </c>
      <c r="L594" s="76" t="s">
        <v>64</v>
      </c>
    </row>
    <row r="595" spans="2:13">
      <c r="B595" s="73" t="s">
        <v>65</v>
      </c>
      <c r="C595" s="5">
        <v>1</v>
      </c>
      <c r="D595" s="5">
        <v>4000</v>
      </c>
      <c r="E595" s="5">
        <v>4</v>
      </c>
      <c r="F595" s="5">
        <v>1.1060000000000001</v>
      </c>
      <c r="G595" s="5">
        <f t="shared" si="64"/>
        <v>4764.0144665461112</v>
      </c>
      <c r="H595" s="5">
        <v>5.2690000000000001</v>
      </c>
      <c r="I595" s="5">
        <v>0.76400000000000001</v>
      </c>
      <c r="J595" s="5">
        <f t="shared" si="65"/>
        <v>6557.5916230366483</v>
      </c>
      <c r="K595" s="5">
        <v>5.01</v>
      </c>
      <c r="L595" s="76" t="s">
        <v>66</v>
      </c>
    </row>
    <row r="596" spans="2:13">
      <c r="B596" s="73" t="s">
        <v>67</v>
      </c>
      <c r="C596" s="5"/>
      <c r="D596" s="5"/>
      <c r="E596" s="5"/>
      <c r="F596" s="5"/>
      <c r="G596" s="5"/>
      <c r="H596" s="5"/>
      <c r="I596" s="5"/>
      <c r="J596" s="5"/>
      <c r="K596" s="5"/>
      <c r="L596" s="76" t="s">
        <v>68</v>
      </c>
      <c r="M596" s="109"/>
    </row>
    <row r="597" spans="2:13">
      <c r="B597" s="73" t="s">
        <v>69</v>
      </c>
      <c r="C597" s="5"/>
      <c r="D597" s="5"/>
      <c r="E597" s="5"/>
      <c r="F597" s="5"/>
      <c r="G597" s="5"/>
      <c r="H597" s="5"/>
      <c r="I597" s="5">
        <v>0</v>
      </c>
      <c r="J597" s="5"/>
      <c r="K597" s="5">
        <v>0</v>
      </c>
      <c r="L597" s="76" t="s">
        <v>70</v>
      </c>
    </row>
    <row r="598" spans="2:13">
      <c r="B598" s="73" t="s">
        <v>71</v>
      </c>
      <c r="C598" s="5">
        <v>8.2000000000000007E-3</v>
      </c>
      <c r="D598" s="5">
        <v>4000</v>
      </c>
      <c r="E598" s="5">
        <v>3.2800000000000003E-2</v>
      </c>
      <c r="F598" s="5"/>
      <c r="G598" s="5"/>
      <c r="H598" s="5"/>
      <c r="I598" s="5"/>
      <c r="J598" s="5"/>
      <c r="K598" s="5"/>
      <c r="L598" s="76" t="s">
        <v>72</v>
      </c>
    </row>
    <row r="599" spans="2:13">
      <c r="B599" s="73" t="s">
        <v>73</v>
      </c>
      <c r="C599" s="5"/>
      <c r="D599" s="5"/>
      <c r="E599" s="5"/>
      <c r="F599" s="5"/>
      <c r="G599" s="5"/>
      <c r="H599" s="5"/>
      <c r="I599" s="5"/>
      <c r="J599" s="5"/>
      <c r="K599" s="5"/>
      <c r="L599" s="76" t="s">
        <v>74</v>
      </c>
    </row>
    <row r="600" spans="2:13">
      <c r="B600" s="73" t="s">
        <v>75</v>
      </c>
      <c r="C600" s="5">
        <v>0.16420000000000001</v>
      </c>
      <c r="D600" s="5">
        <f>E600/C600*1000</f>
        <v>1139.0073081607795</v>
      </c>
      <c r="E600" s="5">
        <v>0.187025</v>
      </c>
      <c r="F600" s="5">
        <v>0.41299999999999998</v>
      </c>
      <c r="G600" s="5">
        <f t="shared" si="64"/>
        <v>1907.9903147699758</v>
      </c>
      <c r="H600" s="5">
        <v>0.78800000000000003</v>
      </c>
      <c r="I600" s="5">
        <v>0.95899999999999996</v>
      </c>
      <c r="J600" s="5">
        <f t="shared" si="65"/>
        <v>3360.7924921793533</v>
      </c>
      <c r="K600" s="5">
        <v>3.2229999999999999</v>
      </c>
      <c r="L600" s="76" t="s">
        <v>76</v>
      </c>
    </row>
    <row r="601" spans="2:13">
      <c r="B601" s="73" t="s">
        <v>77</v>
      </c>
      <c r="C601" s="5">
        <v>0.35299999999999998</v>
      </c>
      <c r="D601" s="5">
        <v>3294.6175637393771</v>
      </c>
      <c r="E601" s="5">
        <v>1.163</v>
      </c>
      <c r="F601" s="5">
        <v>0.34499999999999997</v>
      </c>
      <c r="G601" s="5">
        <f t="shared" si="64"/>
        <v>3408.695652173913</v>
      </c>
      <c r="H601" s="5">
        <v>1.1759999999999999</v>
      </c>
      <c r="I601" s="5">
        <v>0.36399999999999999</v>
      </c>
      <c r="J601" s="5">
        <f t="shared" si="65"/>
        <v>3442.3076923076919</v>
      </c>
      <c r="K601" s="5">
        <v>1.2529999999999999</v>
      </c>
      <c r="L601" s="76" t="s">
        <v>78</v>
      </c>
    </row>
    <row r="602" spans="2:13">
      <c r="B602" s="73" t="s">
        <v>79</v>
      </c>
      <c r="C602" s="5">
        <v>34.08</v>
      </c>
      <c r="D602" s="5">
        <v>3313.5269953051643</v>
      </c>
      <c r="E602" s="5">
        <v>112.925</v>
      </c>
      <c r="F602" s="5">
        <v>39.664999999999999</v>
      </c>
      <c r="G602" s="5">
        <f t="shared" si="64"/>
        <v>2474.0199168032273</v>
      </c>
      <c r="H602" s="5">
        <v>98.132000000000005</v>
      </c>
      <c r="I602" s="5">
        <v>50.73</v>
      </c>
      <c r="J602" s="5">
        <f t="shared" si="65"/>
        <v>2422.0382416715947</v>
      </c>
      <c r="K602" s="5">
        <v>122.87</v>
      </c>
      <c r="L602" s="76" t="s">
        <v>80</v>
      </c>
    </row>
    <row r="603" spans="2:13">
      <c r="B603" s="73" t="s">
        <v>81</v>
      </c>
      <c r="C603" s="5"/>
      <c r="D603" s="5"/>
      <c r="E603" s="5"/>
      <c r="F603" s="5"/>
      <c r="G603" s="5"/>
      <c r="H603" s="5"/>
      <c r="I603" s="5">
        <v>0</v>
      </c>
      <c r="J603" s="5"/>
      <c r="K603" s="5">
        <v>0</v>
      </c>
      <c r="L603" s="76" t="s">
        <v>82</v>
      </c>
    </row>
    <row r="604" spans="2:13">
      <c r="B604" s="73" t="s">
        <v>83</v>
      </c>
      <c r="C604" s="5">
        <v>10.974</v>
      </c>
      <c r="D604" s="5">
        <v>1196.3732458538364</v>
      </c>
      <c r="E604" s="5">
        <v>13.129</v>
      </c>
      <c r="F604" s="5">
        <v>10.965999999999999</v>
      </c>
      <c r="G604" s="5">
        <f t="shared" si="64"/>
        <v>1182.1995258070401</v>
      </c>
      <c r="H604" s="5">
        <v>12.964</v>
      </c>
      <c r="I604" s="5">
        <v>11.314</v>
      </c>
      <c r="J604" s="5">
        <f t="shared" si="65"/>
        <v>1242.1778327735549</v>
      </c>
      <c r="K604" s="5">
        <v>14.054</v>
      </c>
      <c r="L604" s="76" t="s">
        <v>84</v>
      </c>
    </row>
    <row r="605" spans="2:13" ht="15.75" thickBot="1">
      <c r="B605" s="74" t="s">
        <v>85</v>
      </c>
      <c r="C605" s="15">
        <v>1.4279999999999999</v>
      </c>
      <c r="D605" s="5">
        <v>2653.3613445378155</v>
      </c>
      <c r="E605" s="5">
        <v>3.7890000000000001</v>
      </c>
      <c r="F605" s="5">
        <v>2.5960000000000001</v>
      </c>
      <c r="G605" s="5">
        <f t="shared" si="64"/>
        <v>1996.5331278890599</v>
      </c>
      <c r="H605" s="5">
        <v>5.1829999999999998</v>
      </c>
      <c r="I605" s="5">
        <v>1.0900000000000001</v>
      </c>
      <c r="J605" s="5">
        <f t="shared" si="65"/>
        <v>2635.7798165137615</v>
      </c>
      <c r="K605" s="5">
        <v>2.8730000000000002</v>
      </c>
      <c r="L605" s="77" t="s">
        <v>86</v>
      </c>
    </row>
    <row r="606" spans="2:13" ht="15.75" thickBot="1">
      <c r="B606" s="92" t="s">
        <v>386</v>
      </c>
      <c r="C606" s="78">
        <f>SUM(C584:C605)</f>
        <v>155.45939999999996</v>
      </c>
      <c r="D606" s="78">
        <f>E606/C606*1000</f>
        <v>1184.5718238974293</v>
      </c>
      <c r="E606" s="78">
        <f>SUM(E584:E605)</f>
        <v>184.15282499999998</v>
      </c>
      <c r="F606" s="78">
        <f>SUM(F584:F605)</f>
        <v>165.59799999999998</v>
      </c>
      <c r="G606" s="78">
        <f t="shared" si="64"/>
        <v>1050.2240365221803</v>
      </c>
      <c r="H606" s="78">
        <f>SUM(H584:H605)</f>
        <v>173.91499999999999</v>
      </c>
      <c r="I606" s="78">
        <f>SUM(I584:I605)</f>
        <v>188.934</v>
      </c>
      <c r="J606" s="78">
        <f>SUM(J584:J605)</f>
        <v>25681.73094405116</v>
      </c>
      <c r="K606" s="78">
        <f>SUM(K584:K605)</f>
        <v>211.04299999999998</v>
      </c>
      <c r="L606" s="92" t="s">
        <v>388</v>
      </c>
    </row>
    <row r="607" spans="2:13" ht="15.75" thickBot="1">
      <c r="B607" s="92" t="s">
        <v>387</v>
      </c>
      <c r="C607" s="78">
        <v>34188.775000000001</v>
      </c>
      <c r="D607" s="78">
        <f>E607/C607*1000</f>
        <v>841.9033732562807</v>
      </c>
      <c r="E607" s="78">
        <v>28783.645</v>
      </c>
      <c r="F607" s="78">
        <v>36458.894</v>
      </c>
      <c r="G607" s="78">
        <f t="shared" si="64"/>
        <v>861.40605362301994</v>
      </c>
      <c r="H607" s="78">
        <v>31405.912</v>
      </c>
      <c r="I607" s="78">
        <v>35695.17</v>
      </c>
      <c r="J607" s="78"/>
      <c r="K607" s="78">
        <v>29969.870999999999</v>
      </c>
      <c r="L607" s="92" t="s">
        <v>385</v>
      </c>
    </row>
    <row r="612" spans="2:12">
      <c r="B612" s="38" t="s">
        <v>359</v>
      </c>
      <c r="C612" s="38"/>
      <c r="D612" s="38"/>
      <c r="E612" s="38"/>
      <c r="F612" s="38"/>
      <c r="I612" s="30"/>
      <c r="J612" s="30"/>
      <c r="K612" s="30"/>
      <c r="L612" s="53" t="s">
        <v>360</v>
      </c>
    </row>
    <row r="613" spans="2:12">
      <c r="B613" s="38" t="s">
        <v>155</v>
      </c>
      <c r="C613" s="38"/>
      <c r="D613" s="38"/>
      <c r="E613" s="38"/>
      <c r="F613" s="38"/>
      <c r="I613" s="31"/>
      <c r="J613" s="31"/>
      <c r="K613" s="31"/>
      <c r="L613" s="53" t="s">
        <v>156</v>
      </c>
    </row>
    <row r="614" spans="2:12" ht="15.75" customHeight="1" thickBot="1">
      <c r="B614" s="32" t="s">
        <v>131</v>
      </c>
      <c r="C614" s="39"/>
      <c r="D614" s="39"/>
      <c r="E614" s="39"/>
      <c r="F614" s="39"/>
      <c r="H614" s="33"/>
      <c r="I614" s="33"/>
      <c r="J614" s="33"/>
      <c r="L614" s="53" t="s">
        <v>132</v>
      </c>
    </row>
    <row r="615" spans="2:12" ht="15.75" thickBot="1">
      <c r="B615" s="134" t="s">
        <v>43</v>
      </c>
      <c r="C615" s="131">
        <v>2016</v>
      </c>
      <c r="D615" s="132"/>
      <c r="E615" s="133"/>
      <c r="F615" s="131">
        <v>2017</v>
      </c>
      <c r="G615" s="132"/>
      <c r="H615" s="133"/>
      <c r="I615" s="131">
        <v>2018</v>
      </c>
      <c r="J615" s="132"/>
      <c r="K615" s="133"/>
      <c r="L615" s="126" t="s">
        <v>44</v>
      </c>
    </row>
    <row r="616" spans="2:12">
      <c r="B616" s="135"/>
      <c r="C616" s="68" t="s">
        <v>8</v>
      </c>
      <c r="D616" s="68" t="s">
        <v>9</v>
      </c>
      <c r="E616" s="68" t="s">
        <v>10</v>
      </c>
      <c r="F616" s="68" t="s">
        <v>8</v>
      </c>
      <c r="G616" s="68" t="s">
        <v>9</v>
      </c>
      <c r="H616" s="69" t="s">
        <v>10</v>
      </c>
      <c r="I616" s="68" t="s">
        <v>8</v>
      </c>
      <c r="J616" s="68" t="s">
        <v>9</v>
      </c>
      <c r="K616" s="69" t="s">
        <v>10</v>
      </c>
      <c r="L616" s="127"/>
    </row>
    <row r="617" spans="2:12" ht="15.75" thickBot="1">
      <c r="B617" s="136"/>
      <c r="C617" s="70" t="s">
        <v>11</v>
      </c>
      <c r="D617" s="70" t="s">
        <v>12</v>
      </c>
      <c r="E617" s="70" t="s">
        <v>13</v>
      </c>
      <c r="F617" s="70" t="s">
        <v>11</v>
      </c>
      <c r="G617" s="70" t="s">
        <v>12</v>
      </c>
      <c r="H617" s="71" t="s">
        <v>13</v>
      </c>
      <c r="I617" s="70" t="s">
        <v>11</v>
      </c>
      <c r="J617" s="70" t="s">
        <v>12</v>
      </c>
      <c r="K617" s="71" t="s">
        <v>13</v>
      </c>
      <c r="L617" s="128"/>
    </row>
    <row r="618" spans="2:12">
      <c r="B618" s="72" t="s">
        <v>45</v>
      </c>
      <c r="C618" s="4"/>
      <c r="D618" s="5"/>
      <c r="E618" s="5"/>
      <c r="F618" s="5"/>
      <c r="G618" s="5"/>
      <c r="H618" s="5"/>
      <c r="I618" s="5">
        <v>0</v>
      </c>
      <c r="J618" s="5"/>
      <c r="K618" s="5">
        <v>0</v>
      </c>
      <c r="L618" s="75" t="s">
        <v>46</v>
      </c>
    </row>
    <row r="619" spans="2:12">
      <c r="B619" s="73" t="s">
        <v>47</v>
      </c>
      <c r="C619" s="5"/>
      <c r="D619" s="5"/>
      <c r="E619" s="5"/>
      <c r="F619" s="5"/>
      <c r="G619" s="5"/>
      <c r="H619" s="5"/>
      <c r="I619" s="5"/>
      <c r="J619" s="5"/>
      <c r="K619" s="5"/>
      <c r="L619" s="76" t="s">
        <v>464</v>
      </c>
    </row>
    <row r="620" spans="2:12">
      <c r="B620" s="73" t="s">
        <v>48</v>
      </c>
      <c r="C620" s="5"/>
      <c r="D620" s="5"/>
      <c r="E620" s="5"/>
      <c r="F620" s="5"/>
      <c r="G620" s="5"/>
      <c r="H620" s="5"/>
      <c r="I620" s="5">
        <v>0</v>
      </c>
      <c r="J620" s="5"/>
      <c r="K620" s="5">
        <v>0</v>
      </c>
      <c r="L620" s="76" t="s">
        <v>49</v>
      </c>
    </row>
    <row r="621" spans="2:12">
      <c r="B621" s="73" t="s">
        <v>50</v>
      </c>
      <c r="C621" s="5">
        <v>16.899999999999999</v>
      </c>
      <c r="D621" s="5">
        <v>698.22485207100601</v>
      </c>
      <c r="E621" s="5">
        <v>11.8</v>
      </c>
      <c r="F621" s="5">
        <v>6.2089999999999996</v>
      </c>
      <c r="G621" s="5">
        <f t="shared" ref="G621:G641" si="66">H621/F621*1000</f>
        <v>921.40441294894515</v>
      </c>
      <c r="H621" s="5">
        <v>5.7210000000000001</v>
      </c>
      <c r="I621" s="5">
        <v>6.4370000000000003</v>
      </c>
      <c r="J621" s="5">
        <f>(K621/I621)*1000</f>
        <v>927.13997203666304</v>
      </c>
      <c r="K621" s="5">
        <v>5.968</v>
      </c>
      <c r="L621" s="76" t="s">
        <v>51</v>
      </c>
    </row>
    <row r="622" spans="2:12">
      <c r="B622" s="73" t="s">
        <v>52</v>
      </c>
      <c r="C622" s="5">
        <v>8.2669999999999995</v>
      </c>
      <c r="D622" s="5">
        <f>E622/C622*1000</f>
        <v>779.96854965525597</v>
      </c>
      <c r="E622" s="5">
        <v>6.4480000000000004</v>
      </c>
      <c r="F622" s="5">
        <v>10.209</v>
      </c>
      <c r="G622" s="5">
        <f t="shared" si="66"/>
        <v>971.98550298756004</v>
      </c>
      <c r="H622" s="5">
        <v>9.923</v>
      </c>
      <c r="I622" s="5">
        <v>10.382999999999999</v>
      </c>
      <c r="J622" s="5">
        <f t="shared" ref="J622:J639" si="67">(K622/I622)*1000</f>
        <v>1104.8829817971687</v>
      </c>
      <c r="K622" s="5">
        <v>11.472</v>
      </c>
      <c r="L622" s="76" t="s">
        <v>53</v>
      </c>
    </row>
    <row r="623" spans="2:12">
      <c r="B623" s="73" t="s">
        <v>54</v>
      </c>
      <c r="C623" s="5">
        <v>31.943016</v>
      </c>
      <c r="D623" s="5">
        <f>E623/C623*1000</f>
        <v>711.72991304265065</v>
      </c>
      <c r="E623" s="5">
        <v>22.7348</v>
      </c>
      <c r="F623" s="5">
        <v>31.515295999999999</v>
      </c>
      <c r="G623" s="5">
        <f t="shared" si="66"/>
        <v>724.38586646941224</v>
      </c>
      <c r="H623" s="5">
        <v>22.829235000000001</v>
      </c>
      <c r="I623" s="5"/>
      <c r="J623" s="5"/>
      <c r="K623" s="5"/>
      <c r="L623" s="76" t="s">
        <v>55</v>
      </c>
    </row>
    <row r="624" spans="2:12">
      <c r="B624" s="73" t="s">
        <v>56</v>
      </c>
      <c r="C624" s="5"/>
      <c r="D624" s="5"/>
      <c r="E624" s="5"/>
      <c r="F624" s="5"/>
      <c r="G624" s="5"/>
      <c r="H624" s="5"/>
      <c r="I624" s="5">
        <v>0</v>
      </c>
      <c r="J624" s="5"/>
      <c r="K624" s="5">
        <v>0</v>
      </c>
      <c r="L624" s="76" t="s">
        <v>57</v>
      </c>
    </row>
    <row r="625" spans="2:12">
      <c r="B625" s="73" t="s">
        <v>58</v>
      </c>
      <c r="C625" s="5"/>
      <c r="D625" s="5"/>
      <c r="E625" s="5"/>
      <c r="F625" s="5"/>
      <c r="G625" s="5"/>
      <c r="H625" s="5"/>
      <c r="I625" s="5"/>
      <c r="J625" s="5"/>
      <c r="K625" s="5"/>
      <c r="L625" s="76" t="s">
        <v>59</v>
      </c>
    </row>
    <row r="626" spans="2:12">
      <c r="B626" s="73" t="s">
        <v>60</v>
      </c>
      <c r="C626" s="5">
        <v>0.42</v>
      </c>
      <c r="D626" s="5">
        <v>1952.3809523809523</v>
      </c>
      <c r="E626" s="5">
        <v>0.82</v>
      </c>
      <c r="F626" s="5">
        <v>0.42</v>
      </c>
      <c r="G626" s="5">
        <f t="shared" si="66"/>
        <v>1952.3809523809523</v>
      </c>
      <c r="H626" s="5">
        <v>0.82</v>
      </c>
      <c r="I626" s="5">
        <v>0</v>
      </c>
      <c r="J626" s="5"/>
      <c r="K626" s="5">
        <v>0</v>
      </c>
      <c r="L626" s="76" t="s">
        <v>61</v>
      </c>
    </row>
    <row r="627" spans="2:12">
      <c r="B627" s="73" t="s">
        <v>62</v>
      </c>
      <c r="C627" s="5">
        <v>2.7970000000000002</v>
      </c>
      <c r="D627" s="5">
        <v>1414.7300679299249</v>
      </c>
      <c r="E627" s="5">
        <v>3.9569999999999999</v>
      </c>
      <c r="F627" s="5">
        <v>3.1909999999999998</v>
      </c>
      <c r="G627" s="5">
        <f t="shared" si="66"/>
        <v>1179.2541523033533</v>
      </c>
      <c r="H627" s="5">
        <v>3.7629999999999999</v>
      </c>
      <c r="I627" s="5">
        <v>4.2039999999999997</v>
      </c>
      <c r="J627" s="5">
        <f t="shared" si="67"/>
        <v>1165.7944814462417</v>
      </c>
      <c r="K627" s="5">
        <v>4.9009999999999998</v>
      </c>
      <c r="L627" s="76" t="s">
        <v>465</v>
      </c>
    </row>
    <row r="628" spans="2:12">
      <c r="B628" s="73" t="s">
        <v>63</v>
      </c>
      <c r="C628" s="5"/>
      <c r="D628" s="5"/>
      <c r="E628" s="5"/>
      <c r="F628" s="5"/>
      <c r="G628" s="5"/>
      <c r="H628" s="5"/>
      <c r="I628" s="5">
        <v>0</v>
      </c>
      <c r="J628" s="5"/>
      <c r="K628" s="5">
        <v>0</v>
      </c>
      <c r="L628" s="76" t="s">
        <v>64</v>
      </c>
    </row>
    <row r="629" spans="2:12">
      <c r="B629" s="73" t="s">
        <v>65</v>
      </c>
      <c r="C629" s="5"/>
      <c r="D629" s="5"/>
      <c r="E629" s="5"/>
      <c r="F629" s="5">
        <v>1.145</v>
      </c>
      <c r="G629" s="5">
        <f t="shared" si="66"/>
        <v>685.58951965065671</v>
      </c>
      <c r="H629" s="5">
        <v>0.78500000000000192</v>
      </c>
      <c r="I629" s="5">
        <v>0</v>
      </c>
      <c r="J629" s="5"/>
      <c r="K629" s="5">
        <v>0</v>
      </c>
      <c r="L629" s="76" t="s">
        <v>66</v>
      </c>
    </row>
    <row r="630" spans="2:12">
      <c r="B630" s="73" t="s">
        <v>67</v>
      </c>
      <c r="C630" s="5"/>
      <c r="D630" s="5"/>
      <c r="E630" s="5"/>
      <c r="F630" s="5"/>
      <c r="G630" s="5"/>
      <c r="H630" s="5"/>
      <c r="I630" s="5"/>
      <c r="J630" s="5"/>
      <c r="K630" s="5"/>
      <c r="L630" s="76" t="s">
        <v>68</v>
      </c>
    </row>
    <row r="631" spans="2:12">
      <c r="B631" s="73" t="s">
        <v>69</v>
      </c>
      <c r="C631" s="5"/>
      <c r="D631" s="5"/>
      <c r="E631" s="5"/>
      <c r="F631" s="5">
        <v>5.2999999999999999E-2</v>
      </c>
      <c r="G631" s="5">
        <f t="shared" si="66"/>
        <v>2566.0377358490568</v>
      </c>
      <c r="H631" s="5">
        <v>0.13600000000000001</v>
      </c>
      <c r="I631" s="5">
        <v>1.7000000000000001E-2</v>
      </c>
      <c r="J631" s="5">
        <f t="shared" si="67"/>
        <v>3176.4705882352941</v>
      </c>
      <c r="K631" s="5">
        <v>5.3999999999999999E-2</v>
      </c>
      <c r="L631" s="76" t="s">
        <v>70</v>
      </c>
    </row>
    <row r="632" spans="2:12">
      <c r="B632" s="73" t="s">
        <v>71</v>
      </c>
      <c r="C632" s="5"/>
      <c r="D632" s="5"/>
      <c r="E632" s="5"/>
      <c r="F632" s="5"/>
      <c r="G632" s="5"/>
      <c r="H632" s="5"/>
      <c r="I632" s="5"/>
      <c r="J632" s="5"/>
      <c r="K632" s="5"/>
      <c r="L632" s="76" t="s">
        <v>72</v>
      </c>
    </row>
    <row r="633" spans="2:12">
      <c r="B633" s="73" t="s">
        <v>73</v>
      </c>
      <c r="C633" s="5"/>
      <c r="D633" s="5"/>
      <c r="E633" s="5"/>
      <c r="F633" s="5"/>
      <c r="G633" s="5"/>
      <c r="H633" s="5"/>
      <c r="I633" s="5"/>
      <c r="J633" s="5"/>
      <c r="K633" s="5"/>
      <c r="L633" s="76" t="s">
        <v>74</v>
      </c>
    </row>
    <row r="634" spans="2:12">
      <c r="B634" s="73" t="s">
        <v>75</v>
      </c>
      <c r="C634" s="5">
        <v>0.92700000000000005</v>
      </c>
      <c r="D634" s="5">
        <v>3583.6030204962244</v>
      </c>
      <c r="E634" s="5">
        <v>3.3220000000000001</v>
      </c>
      <c r="F634" s="5">
        <v>0.91600000000000004</v>
      </c>
      <c r="G634" s="5">
        <f t="shared" si="66"/>
        <v>3622.2707423580782</v>
      </c>
      <c r="H634" s="5">
        <v>3.3180000000000001</v>
      </c>
      <c r="I634" s="5">
        <v>0.86799999999999999</v>
      </c>
      <c r="J634" s="5">
        <f t="shared" si="67"/>
        <v>4480.4147465437782</v>
      </c>
      <c r="K634" s="5">
        <v>3.8889999999999998</v>
      </c>
      <c r="L634" s="76" t="s">
        <v>76</v>
      </c>
    </row>
    <row r="635" spans="2:12">
      <c r="B635" s="73" t="s">
        <v>77</v>
      </c>
      <c r="C635" s="5">
        <v>3.5619999999999998</v>
      </c>
      <c r="D635" s="5">
        <v>1604.154969118473</v>
      </c>
      <c r="E635" s="5">
        <v>5.7140000000000004</v>
      </c>
      <c r="F635" s="5">
        <v>3.5590000000000002</v>
      </c>
      <c r="G635" s="5">
        <f t="shared" si="66"/>
        <v>1607.1930317504916</v>
      </c>
      <c r="H635" s="5">
        <v>5.72</v>
      </c>
      <c r="I635" s="5">
        <v>3.5590000000000002</v>
      </c>
      <c r="J635" s="5">
        <f t="shared" si="67"/>
        <v>1602.9783647091879</v>
      </c>
      <c r="K635" s="5">
        <v>5.7050000000000001</v>
      </c>
      <c r="L635" s="76" t="s">
        <v>78</v>
      </c>
    </row>
    <row r="636" spans="2:12">
      <c r="B636" s="73" t="s">
        <v>79</v>
      </c>
      <c r="C636" s="5">
        <v>2.5790000000000002</v>
      </c>
      <c r="D636" s="5">
        <v>3286.9329197363318</v>
      </c>
      <c r="E636" s="5">
        <v>8.4770000000000003</v>
      </c>
      <c r="F636" s="5">
        <v>1.0419999999999805</v>
      </c>
      <c r="G636" s="5">
        <f t="shared" si="66"/>
        <v>2645.8733205375124</v>
      </c>
      <c r="H636" s="5">
        <v>2.7570000000000365</v>
      </c>
      <c r="I636" s="5">
        <v>0.14000000000000001</v>
      </c>
      <c r="J636" s="5">
        <f t="shared" si="67"/>
        <v>2999.9999999999995</v>
      </c>
      <c r="K636" s="5">
        <v>0.42</v>
      </c>
      <c r="L636" s="76" t="s">
        <v>80</v>
      </c>
    </row>
    <row r="637" spans="2:12">
      <c r="B637" s="73" t="s">
        <v>81</v>
      </c>
      <c r="C637" s="5">
        <v>15.06</v>
      </c>
      <c r="D637" s="5">
        <v>421.18193891102254</v>
      </c>
      <c r="E637" s="5">
        <v>6.343</v>
      </c>
      <c r="F637" s="5">
        <v>37.091000000000001</v>
      </c>
      <c r="G637" s="5">
        <f t="shared" si="66"/>
        <v>683.83165727534981</v>
      </c>
      <c r="H637" s="5">
        <v>25.364000000000001</v>
      </c>
      <c r="I637" s="5">
        <v>41.292999999999999</v>
      </c>
      <c r="J637" s="5">
        <f t="shared" si="67"/>
        <v>858.98336279756859</v>
      </c>
      <c r="K637" s="5">
        <v>35.47</v>
      </c>
      <c r="L637" s="76" t="s">
        <v>82</v>
      </c>
    </row>
    <row r="638" spans="2:12">
      <c r="B638" s="73" t="s">
        <v>83</v>
      </c>
      <c r="C638" s="5">
        <v>31.449000000000002</v>
      </c>
      <c r="D638" s="5">
        <v>303.44367070495082</v>
      </c>
      <c r="E638" s="5">
        <v>9.5429999999999993</v>
      </c>
      <c r="F638" s="5">
        <v>31.29</v>
      </c>
      <c r="G638" s="5">
        <f t="shared" si="66"/>
        <v>303.0361137743688</v>
      </c>
      <c r="H638" s="5">
        <v>9.4819999999999993</v>
      </c>
      <c r="I638" s="5">
        <v>28.713000000000001</v>
      </c>
      <c r="J638" s="5">
        <f t="shared" si="67"/>
        <v>300.28210218367985</v>
      </c>
      <c r="K638" s="5">
        <v>8.6219999999999999</v>
      </c>
      <c r="L638" s="76" t="s">
        <v>84</v>
      </c>
    </row>
    <row r="639" spans="2:12" ht="15.75" thickBot="1">
      <c r="B639" s="74" t="s">
        <v>85</v>
      </c>
      <c r="C639" s="15">
        <v>1.54</v>
      </c>
      <c r="D639" s="5">
        <v>2068.8311688311687</v>
      </c>
      <c r="E639" s="5">
        <v>3.1859999999999999</v>
      </c>
      <c r="F639" s="5">
        <v>1.5669999999999999</v>
      </c>
      <c r="G639" s="5">
        <f t="shared" si="66"/>
        <v>1684.7479259731972</v>
      </c>
      <c r="H639" s="5">
        <v>2.64</v>
      </c>
      <c r="I639" s="5">
        <v>1.526</v>
      </c>
      <c r="J639" s="5">
        <f t="shared" si="67"/>
        <v>1473.1323722149411</v>
      </c>
      <c r="K639" s="5">
        <v>2.2480000000000002</v>
      </c>
      <c r="L639" s="77" t="s">
        <v>86</v>
      </c>
    </row>
    <row r="640" spans="2:12" ht="15.75" thickBot="1">
      <c r="B640" s="92" t="s">
        <v>386</v>
      </c>
      <c r="C640" s="78">
        <f>SUM(C618:C639)</f>
        <v>115.444016</v>
      </c>
      <c r="D640" s="78">
        <f>E640/C640*1000</f>
        <v>713.28772900623983</v>
      </c>
      <c r="E640" s="78">
        <f>SUM(E618:E639)</f>
        <v>82.344800000000021</v>
      </c>
      <c r="F640" s="78">
        <f>SUM(F618:F639)</f>
        <v>128.20729599999999</v>
      </c>
      <c r="G640" s="78">
        <f t="shared" si="66"/>
        <v>727.40193350618711</v>
      </c>
      <c r="H640" s="78">
        <f>SUM(H618:H639)</f>
        <v>93.258235000000042</v>
      </c>
      <c r="I640" s="78">
        <f>SUM(I618:I639)</f>
        <v>97.14</v>
      </c>
      <c r="J640" s="78">
        <f>SUM(J618:J639)</f>
        <v>18090.078971964525</v>
      </c>
      <c r="K640" s="78">
        <f>SUM(K618:K639)</f>
        <v>78.748999999999995</v>
      </c>
      <c r="L640" s="92" t="s">
        <v>388</v>
      </c>
    </row>
    <row r="641" spans="2:12" ht="15.75" thickBot="1">
      <c r="B641" s="92" t="s">
        <v>387</v>
      </c>
      <c r="C641" s="78">
        <v>7489.0060000000003</v>
      </c>
      <c r="D641" s="78">
        <f>E641/C641*1000</f>
        <v>1958.6686136985334</v>
      </c>
      <c r="E641" s="78">
        <v>14668.481</v>
      </c>
      <c r="F641" s="78">
        <v>8141.0309999999999</v>
      </c>
      <c r="G641" s="78">
        <f t="shared" si="66"/>
        <v>1990.58915265155</v>
      </c>
      <c r="H641" s="78">
        <v>16205.448</v>
      </c>
      <c r="I641" s="78">
        <v>7413.6139999999996</v>
      </c>
      <c r="J641" s="78"/>
      <c r="K641" s="78">
        <v>13367.101000000001</v>
      </c>
      <c r="L641" s="92" t="s">
        <v>385</v>
      </c>
    </row>
    <row r="643" spans="2:12">
      <c r="C643" s="38"/>
      <c r="D643" s="38"/>
      <c r="E643" s="38"/>
      <c r="F643" s="38"/>
      <c r="G643" s="38"/>
      <c r="H643" s="38"/>
      <c r="I643" s="38"/>
      <c r="J643" s="38"/>
      <c r="K643" s="38"/>
      <c r="L643" s="38"/>
    </row>
    <row r="645" spans="2:12">
      <c r="B645" s="38" t="s">
        <v>361</v>
      </c>
      <c r="C645" s="38"/>
      <c r="D645" s="38"/>
      <c r="E645" s="38"/>
      <c r="F645" s="38"/>
      <c r="I645" s="30"/>
      <c r="J645" s="30"/>
      <c r="K645" s="30"/>
      <c r="L645" s="53" t="s">
        <v>362</v>
      </c>
    </row>
    <row r="646" spans="2:12">
      <c r="B646" s="38" t="s">
        <v>159</v>
      </c>
      <c r="C646" s="38"/>
      <c r="D646" s="38"/>
      <c r="E646" s="38"/>
      <c r="F646" s="38"/>
      <c r="I646" s="31"/>
      <c r="J646" s="31"/>
      <c r="K646" s="31"/>
      <c r="L646" s="53" t="s">
        <v>160</v>
      </c>
    </row>
    <row r="647" spans="2:12" ht="23.25" customHeight="1" thickBot="1">
      <c r="B647" s="32" t="s">
        <v>131</v>
      </c>
      <c r="C647" s="39"/>
      <c r="D647" s="39"/>
      <c r="E647" s="39"/>
      <c r="F647" s="39"/>
      <c r="H647" s="33"/>
      <c r="I647" s="33"/>
      <c r="J647" s="33"/>
      <c r="L647" s="53" t="s">
        <v>132</v>
      </c>
    </row>
    <row r="648" spans="2:12" ht="15.75" thickBot="1">
      <c r="B648" s="134" t="s">
        <v>43</v>
      </c>
      <c r="C648" s="131">
        <v>2016</v>
      </c>
      <c r="D648" s="132"/>
      <c r="E648" s="133"/>
      <c r="F648" s="131">
        <v>2017</v>
      </c>
      <c r="G648" s="132"/>
      <c r="H648" s="133"/>
      <c r="I648" s="131">
        <v>2018</v>
      </c>
      <c r="J648" s="132"/>
      <c r="K648" s="133"/>
      <c r="L648" s="126" t="s">
        <v>44</v>
      </c>
    </row>
    <row r="649" spans="2:12">
      <c r="B649" s="135"/>
      <c r="C649" s="68" t="s">
        <v>8</v>
      </c>
      <c r="D649" s="68" t="s">
        <v>9</v>
      </c>
      <c r="E649" s="68" t="s">
        <v>10</v>
      </c>
      <c r="F649" s="68" t="s">
        <v>8</v>
      </c>
      <c r="G649" s="68" t="s">
        <v>9</v>
      </c>
      <c r="H649" s="69" t="s">
        <v>10</v>
      </c>
      <c r="I649" s="68" t="s">
        <v>8</v>
      </c>
      <c r="J649" s="68" t="s">
        <v>9</v>
      </c>
      <c r="K649" s="69" t="s">
        <v>10</v>
      </c>
      <c r="L649" s="127"/>
    </row>
    <row r="650" spans="2:12" ht="15.75" thickBot="1">
      <c r="B650" s="136"/>
      <c r="C650" s="70" t="s">
        <v>11</v>
      </c>
      <c r="D650" s="70" t="s">
        <v>12</v>
      </c>
      <c r="E650" s="70" t="s">
        <v>13</v>
      </c>
      <c r="F650" s="70" t="s">
        <v>11</v>
      </c>
      <c r="G650" s="70" t="s">
        <v>12</v>
      </c>
      <c r="H650" s="71" t="s">
        <v>13</v>
      </c>
      <c r="I650" s="70" t="s">
        <v>11</v>
      </c>
      <c r="J650" s="70" t="s">
        <v>12</v>
      </c>
      <c r="K650" s="71" t="s">
        <v>13</v>
      </c>
      <c r="L650" s="128"/>
    </row>
    <row r="651" spans="2:12">
      <c r="B651" s="72" t="s">
        <v>45</v>
      </c>
      <c r="C651" s="4">
        <v>0.68500000000000005</v>
      </c>
      <c r="D651" s="4">
        <v>2953.2846715328465</v>
      </c>
      <c r="E651" s="4">
        <v>2.0230000000000001</v>
      </c>
      <c r="F651" s="4">
        <v>1.1066</v>
      </c>
      <c r="G651" s="4">
        <f t="shared" ref="G651:G674" si="68">H651/F651*1000</f>
        <v>2198.6264232785106</v>
      </c>
      <c r="H651" s="4">
        <v>2.4329999999999998</v>
      </c>
      <c r="I651" s="107">
        <v>0.23019999999999999</v>
      </c>
      <c r="J651" s="4">
        <f>(K651/I651)*1000</f>
        <v>2328.410078192876</v>
      </c>
      <c r="K651" s="107">
        <v>0.53600000000000003</v>
      </c>
      <c r="L651" s="75" t="s">
        <v>46</v>
      </c>
    </row>
    <row r="652" spans="2:12">
      <c r="B652" s="73" t="s">
        <v>47</v>
      </c>
      <c r="C652" s="5"/>
      <c r="D652" s="4"/>
      <c r="E652" s="4"/>
      <c r="F652" s="4"/>
      <c r="G652" s="4"/>
      <c r="H652" s="4"/>
      <c r="I652" s="4"/>
      <c r="J652" s="4"/>
      <c r="K652" s="4"/>
      <c r="L652" s="76" t="s">
        <v>464</v>
      </c>
    </row>
    <row r="653" spans="2:12">
      <c r="B653" s="73" t="s">
        <v>48</v>
      </c>
      <c r="C653" s="5">
        <v>9.6896551724137941E-2</v>
      </c>
      <c r="D653" s="4">
        <v>2900</v>
      </c>
      <c r="E653" s="4">
        <v>0.28100000000000003</v>
      </c>
      <c r="F653" s="4"/>
      <c r="G653" s="4"/>
      <c r="H653" s="4"/>
      <c r="I653" s="4">
        <v>0</v>
      </c>
      <c r="J653" s="4"/>
      <c r="K653" s="4">
        <v>0</v>
      </c>
      <c r="L653" s="76" t="s">
        <v>49</v>
      </c>
    </row>
    <row r="654" spans="2:12">
      <c r="B654" s="73" t="s">
        <v>50</v>
      </c>
      <c r="C654" s="5">
        <v>11.2</v>
      </c>
      <c r="D654" s="4">
        <v>910.71428571428567</v>
      </c>
      <c r="E654" s="4">
        <v>10.199999999999999</v>
      </c>
      <c r="F654" s="4">
        <v>2.6920000000000002</v>
      </c>
      <c r="G654" s="4">
        <f t="shared" si="68"/>
        <v>482.16939078751858</v>
      </c>
      <c r="H654" s="4">
        <v>1.298</v>
      </c>
      <c r="I654" s="4">
        <v>3</v>
      </c>
      <c r="J654" s="4">
        <f t="shared" ref="J654:J672" si="69">(K654/I654)*1000</f>
        <v>399.99999999999994</v>
      </c>
      <c r="K654" s="4">
        <v>1.2</v>
      </c>
      <c r="L654" s="76" t="s">
        <v>51</v>
      </c>
    </row>
    <row r="655" spans="2:12">
      <c r="B655" s="73" t="s">
        <v>52</v>
      </c>
      <c r="C655" s="5">
        <v>8.7620000000000005</v>
      </c>
      <c r="D655" s="4">
        <f>E655/C655*1000</f>
        <v>1149.395115270486</v>
      </c>
      <c r="E655" s="4">
        <v>10.071</v>
      </c>
      <c r="F655" s="4">
        <v>19.033000000000001</v>
      </c>
      <c r="G655" s="4">
        <f t="shared" si="68"/>
        <v>1005.5692744181157</v>
      </c>
      <c r="H655" s="4">
        <v>19.138999999999999</v>
      </c>
      <c r="I655" s="107">
        <v>25.956</v>
      </c>
      <c r="J655" s="4">
        <f t="shared" si="69"/>
        <v>1142.7800893820311</v>
      </c>
      <c r="K655" s="107">
        <v>29.661999999999999</v>
      </c>
      <c r="L655" s="76" t="s">
        <v>53</v>
      </c>
    </row>
    <row r="656" spans="2:12">
      <c r="B656" s="73" t="s">
        <v>54</v>
      </c>
      <c r="C656" s="5"/>
      <c r="D656" s="4"/>
      <c r="E656" s="4"/>
      <c r="F656" s="4"/>
      <c r="G656" s="4"/>
      <c r="H656" s="4"/>
      <c r="I656" s="4"/>
      <c r="J656" s="4"/>
      <c r="K656" s="4"/>
      <c r="L656" s="76" t="s">
        <v>55</v>
      </c>
    </row>
    <row r="657" spans="2:13">
      <c r="B657" s="73" t="s">
        <v>56</v>
      </c>
      <c r="C657" s="5"/>
      <c r="D657" s="4"/>
      <c r="E657" s="4"/>
      <c r="F657" s="4"/>
      <c r="G657" s="4"/>
      <c r="H657" s="4"/>
      <c r="I657" s="4">
        <v>0</v>
      </c>
      <c r="J657" s="4"/>
      <c r="K657" s="4">
        <v>0</v>
      </c>
      <c r="L657" s="76" t="s">
        <v>57</v>
      </c>
    </row>
    <row r="658" spans="2:13">
      <c r="B658" s="73" t="s">
        <v>58</v>
      </c>
      <c r="C658" s="5"/>
      <c r="D658" s="4"/>
      <c r="E658" s="4"/>
      <c r="F658" s="4"/>
      <c r="G658" s="4"/>
      <c r="H658" s="4"/>
      <c r="I658" s="4"/>
      <c r="J658" s="4"/>
      <c r="K658" s="4"/>
      <c r="L658" s="76" t="s">
        <v>59</v>
      </c>
    </row>
    <row r="659" spans="2:13">
      <c r="B659" s="73" t="s">
        <v>60</v>
      </c>
      <c r="C659" s="5">
        <v>7.0979999999999999</v>
      </c>
      <c r="D659" s="4">
        <v>1666.6666666666667</v>
      </c>
      <c r="E659" s="4">
        <v>12.34</v>
      </c>
      <c r="F659" s="4">
        <v>10.4239</v>
      </c>
      <c r="G659" s="4">
        <f t="shared" si="68"/>
        <v>897.5335527010044</v>
      </c>
      <c r="H659" s="4">
        <v>9.3558000000000003</v>
      </c>
      <c r="I659" s="4">
        <v>0</v>
      </c>
      <c r="J659" s="4"/>
      <c r="K659" s="4">
        <v>0</v>
      </c>
      <c r="L659" s="76" t="s">
        <v>61</v>
      </c>
    </row>
    <row r="660" spans="2:13">
      <c r="B660" s="73" t="s">
        <v>62</v>
      </c>
      <c r="C660" s="5">
        <v>123.181</v>
      </c>
      <c r="D660" s="4">
        <f>E660/C660*1000</f>
        <v>921.0754905383136</v>
      </c>
      <c r="E660" s="4">
        <v>113.459</v>
      </c>
      <c r="F660" s="4">
        <v>134.91800000000001</v>
      </c>
      <c r="G660" s="4">
        <f t="shared" si="68"/>
        <v>1021.7539542536948</v>
      </c>
      <c r="H660" s="4">
        <v>137.85300000000001</v>
      </c>
      <c r="I660" s="4">
        <v>125.164</v>
      </c>
      <c r="J660" s="4">
        <f t="shared" si="69"/>
        <v>588.69163657281649</v>
      </c>
      <c r="K660" s="4">
        <v>73.683000000000007</v>
      </c>
      <c r="L660" s="76" t="s">
        <v>465</v>
      </c>
      <c r="M660" s="113"/>
    </row>
    <row r="661" spans="2:13">
      <c r="B661" s="73" t="s">
        <v>63</v>
      </c>
      <c r="C661" s="5"/>
      <c r="D661" s="4"/>
      <c r="E661" s="4"/>
      <c r="F661" s="4"/>
      <c r="G661" s="4"/>
      <c r="H661" s="4"/>
      <c r="I661" s="4">
        <v>0</v>
      </c>
      <c r="J661" s="4"/>
      <c r="K661" s="4">
        <v>0</v>
      </c>
      <c r="L661" s="76" t="s">
        <v>64</v>
      </c>
    </row>
    <row r="662" spans="2:13">
      <c r="B662" s="73" t="s">
        <v>65</v>
      </c>
      <c r="C662" s="5">
        <v>1.4410000000000001</v>
      </c>
      <c r="D662" s="4">
        <v>804.30256766134619</v>
      </c>
      <c r="E662" s="4">
        <v>1.159</v>
      </c>
      <c r="F662" s="4">
        <v>1E-3</v>
      </c>
      <c r="G662" s="4">
        <f t="shared" si="68"/>
        <v>1000</v>
      </c>
      <c r="H662" s="4">
        <v>1E-3</v>
      </c>
      <c r="I662" s="108">
        <v>5.0000000000000001E-4</v>
      </c>
      <c r="J662" s="4">
        <f t="shared" si="69"/>
        <v>2000</v>
      </c>
      <c r="K662" s="108">
        <v>1E-3</v>
      </c>
      <c r="L662" s="76" t="s">
        <v>66</v>
      </c>
    </row>
    <row r="663" spans="2:13">
      <c r="B663" s="73" t="s">
        <v>67</v>
      </c>
      <c r="C663" s="5">
        <v>8.4399999999999996E-3</v>
      </c>
      <c r="D663" s="4">
        <f>E663/C663*1000</f>
        <v>0</v>
      </c>
      <c r="E663" s="4"/>
      <c r="F663" s="4"/>
      <c r="G663" s="4"/>
      <c r="H663" s="4"/>
      <c r="I663" s="4">
        <v>0.2</v>
      </c>
      <c r="J663" s="4">
        <f t="shared" si="69"/>
        <v>0</v>
      </c>
      <c r="K663" s="4"/>
      <c r="L663" s="76" t="s">
        <v>68</v>
      </c>
    </row>
    <row r="664" spans="2:13">
      <c r="B664" s="73" t="s">
        <v>69</v>
      </c>
      <c r="C664" s="5">
        <v>0.7873</v>
      </c>
      <c r="D664" s="4">
        <v>1426.6353359583388</v>
      </c>
      <c r="E664" s="4">
        <v>1.1231900000000001</v>
      </c>
      <c r="F664" s="4">
        <v>0.72</v>
      </c>
      <c r="G664" s="4">
        <f t="shared" si="68"/>
        <v>558.33333333333337</v>
      </c>
      <c r="H664" s="4">
        <v>0.40200000000000002</v>
      </c>
      <c r="I664" s="4">
        <v>0.13300000000000001</v>
      </c>
      <c r="J664" s="4">
        <f t="shared" si="69"/>
        <v>812.03007518796983</v>
      </c>
      <c r="K664" s="4">
        <v>0.108</v>
      </c>
      <c r="L664" s="76" t="s">
        <v>70</v>
      </c>
    </row>
    <row r="665" spans="2:13">
      <c r="B665" s="73" t="s">
        <v>71</v>
      </c>
      <c r="C665" s="5"/>
      <c r="D665" s="4"/>
      <c r="E665" s="4"/>
      <c r="F665" s="4"/>
      <c r="G665" s="4"/>
      <c r="H665" s="4"/>
      <c r="I665" s="4"/>
      <c r="J665" s="4"/>
      <c r="K665" s="4"/>
      <c r="L665" s="76" t="s">
        <v>72</v>
      </c>
    </row>
    <row r="666" spans="2:13">
      <c r="B666" s="73" t="s">
        <v>73</v>
      </c>
      <c r="C666" s="5"/>
      <c r="D666" s="4"/>
      <c r="E666" s="4"/>
      <c r="F666" s="4"/>
      <c r="G666" s="4"/>
      <c r="H666" s="4"/>
      <c r="I666" s="4"/>
      <c r="J666" s="4"/>
      <c r="K666" s="4"/>
      <c r="L666" s="76" t="s">
        <v>74</v>
      </c>
    </row>
    <row r="667" spans="2:13">
      <c r="B667" s="73" t="s">
        <v>75</v>
      </c>
      <c r="C667" s="5">
        <v>0.95620000000000005</v>
      </c>
      <c r="D667" s="4">
        <f>E667/C667*1000</f>
        <v>665.89102698180295</v>
      </c>
      <c r="E667" s="4">
        <v>0.63672499999999999</v>
      </c>
      <c r="F667" s="4">
        <v>0.93300000000000005</v>
      </c>
      <c r="G667" s="4">
        <f t="shared" si="68"/>
        <v>1505.8949624866023</v>
      </c>
      <c r="H667" s="4">
        <v>1.405</v>
      </c>
      <c r="I667" s="4">
        <v>1.524</v>
      </c>
      <c r="J667" s="4">
        <f t="shared" si="69"/>
        <v>1429.7900262467192</v>
      </c>
      <c r="K667" s="4">
        <v>2.1789999999999998</v>
      </c>
      <c r="L667" s="76" t="s">
        <v>76</v>
      </c>
    </row>
    <row r="668" spans="2:13">
      <c r="B668" s="73" t="s">
        <v>77</v>
      </c>
      <c r="C668" s="5">
        <v>0.311</v>
      </c>
      <c r="D668" s="4">
        <v>209.00321543408361</v>
      </c>
      <c r="E668" s="4">
        <v>6.5000000000000002E-2</v>
      </c>
      <c r="F668" s="4"/>
      <c r="G668" s="4"/>
      <c r="H668" s="4"/>
      <c r="I668" s="4">
        <v>0</v>
      </c>
      <c r="J668" s="4"/>
      <c r="K668" s="4">
        <v>0</v>
      </c>
      <c r="L668" s="76" t="s">
        <v>78</v>
      </c>
    </row>
    <row r="669" spans="2:13">
      <c r="B669" s="73" t="s">
        <v>79</v>
      </c>
      <c r="C669" s="5">
        <v>0.77100000000000002</v>
      </c>
      <c r="D669" s="4">
        <f>E669/C669*1000</f>
        <v>2063.5538261997403</v>
      </c>
      <c r="E669" s="4">
        <v>1.591</v>
      </c>
      <c r="F669" s="4">
        <v>2.4329999999999998</v>
      </c>
      <c r="G669" s="4">
        <f t="shared" si="68"/>
        <v>2223.1812577065352</v>
      </c>
      <c r="H669" s="4">
        <v>5.4089999999999998</v>
      </c>
      <c r="I669" s="4">
        <v>0.65600000000000003</v>
      </c>
      <c r="J669" s="4">
        <f t="shared" si="69"/>
        <v>2416.1585365853657</v>
      </c>
      <c r="K669" s="4">
        <v>1.585</v>
      </c>
      <c r="L669" s="76" t="s">
        <v>80</v>
      </c>
    </row>
    <row r="670" spans="2:13">
      <c r="B670" s="73" t="s">
        <v>81</v>
      </c>
      <c r="C670" s="5">
        <v>88.03</v>
      </c>
      <c r="D670" s="4">
        <v>500.53390889469495</v>
      </c>
      <c r="E670" s="4">
        <v>44.061999999999998</v>
      </c>
      <c r="F670" s="4">
        <v>42.838000000000001</v>
      </c>
      <c r="G670" s="4">
        <f t="shared" si="68"/>
        <v>657.43031887576456</v>
      </c>
      <c r="H670" s="4">
        <v>28.163</v>
      </c>
      <c r="I670" s="4">
        <v>39.796999999999997</v>
      </c>
      <c r="J670" s="4">
        <f t="shared" si="69"/>
        <v>797.52242631354136</v>
      </c>
      <c r="K670" s="4">
        <v>31.739000000000001</v>
      </c>
      <c r="L670" s="76" t="s">
        <v>82</v>
      </c>
    </row>
    <row r="671" spans="2:13">
      <c r="B671" s="73" t="s">
        <v>83</v>
      </c>
      <c r="C671" s="5">
        <v>0</v>
      </c>
      <c r="D671" s="4">
        <v>0</v>
      </c>
      <c r="E671" s="4">
        <v>0</v>
      </c>
      <c r="F671" s="4"/>
      <c r="G671" s="4"/>
      <c r="H671" s="4"/>
      <c r="I671" s="4">
        <v>0</v>
      </c>
      <c r="J671" s="4"/>
      <c r="K671" s="4">
        <v>0</v>
      </c>
      <c r="L671" s="76" t="s">
        <v>84</v>
      </c>
    </row>
    <row r="672" spans="2:13" ht="15.75" thickBot="1">
      <c r="B672" s="74" t="s">
        <v>85</v>
      </c>
      <c r="C672" s="15">
        <v>17.981000000000002</v>
      </c>
      <c r="D672" s="4">
        <v>3330.7380012235135</v>
      </c>
      <c r="E672" s="4">
        <v>59.89</v>
      </c>
      <c r="F672" s="4">
        <v>9.7669999999999995</v>
      </c>
      <c r="G672" s="4">
        <f t="shared" si="68"/>
        <v>798.91471280843666</v>
      </c>
      <c r="H672" s="4">
        <v>7.8029999999999999</v>
      </c>
      <c r="I672" s="4">
        <v>9.5519999999999996</v>
      </c>
      <c r="J672" s="4">
        <f t="shared" si="69"/>
        <v>744.87018425460633</v>
      </c>
      <c r="K672" s="4">
        <v>7.1150000000000002</v>
      </c>
      <c r="L672" s="77" t="s">
        <v>86</v>
      </c>
    </row>
    <row r="673" spans="2:12" ht="15.75" thickBot="1">
      <c r="B673" s="92" t="s">
        <v>386</v>
      </c>
      <c r="C673" s="78">
        <f>SUM(C651:C672)</f>
        <v>261.30883655172414</v>
      </c>
      <c r="D673" s="78">
        <f>E673/C673*1000</f>
        <v>983.13137201982215</v>
      </c>
      <c r="E673" s="78">
        <f>SUM(E651:E672)</f>
        <v>256.900915</v>
      </c>
      <c r="F673" s="78">
        <f>SUM(F651:F672)</f>
        <v>224.86549999999997</v>
      </c>
      <c r="G673" s="78">
        <f t="shared" si="68"/>
        <v>948.39715296477232</v>
      </c>
      <c r="H673" s="78">
        <f>SUM(H651:H672)</f>
        <v>213.26179999999999</v>
      </c>
      <c r="I673" s="78">
        <f>SUM(I651:I672)</f>
        <v>206.21269999999998</v>
      </c>
      <c r="J673" s="78">
        <f>SUM(J651:J672)</f>
        <v>12660.253052735927</v>
      </c>
      <c r="K673" s="78">
        <f>SUM(K651:K672)</f>
        <v>147.80800000000002</v>
      </c>
      <c r="L673" s="92" t="s">
        <v>388</v>
      </c>
    </row>
    <row r="674" spans="2:12" ht="15.75" thickBot="1">
      <c r="B674" s="92" t="s">
        <v>387</v>
      </c>
      <c r="C674" s="78">
        <v>5392.4470000000001</v>
      </c>
      <c r="D674" s="78">
        <f>E674/C674*1000</f>
        <v>1216.142875395901</v>
      </c>
      <c r="E674" s="78">
        <v>6557.9859999999999</v>
      </c>
      <c r="F674" s="78">
        <v>6582.7790000000005</v>
      </c>
      <c r="G674" s="78">
        <f t="shared" si="68"/>
        <v>1153.1240833088882</v>
      </c>
      <c r="H674" s="78">
        <v>7590.7610000000004</v>
      </c>
      <c r="I674" s="78">
        <v>5487.7209999999995</v>
      </c>
      <c r="J674" s="78"/>
      <c r="K674" s="78">
        <v>6286.7219999999998</v>
      </c>
      <c r="L674" s="92" t="s">
        <v>385</v>
      </c>
    </row>
    <row r="678" spans="2:12">
      <c r="B678" s="38" t="s">
        <v>363</v>
      </c>
      <c r="C678" s="38"/>
      <c r="D678" s="38"/>
      <c r="E678" s="38"/>
      <c r="F678" s="38"/>
      <c r="I678" s="30"/>
      <c r="J678" s="30"/>
      <c r="K678" s="30"/>
      <c r="L678" s="53" t="s">
        <v>364</v>
      </c>
    </row>
    <row r="679" spans="2:12">
      <c r="B679" s="38" t="s">
        <v>163</v>
      </c>
      <c r="C679" s="38"/>
      <c r="D679" s="38"/>
      <c r="E679" s="38"/>
      <c r="F679" s="38"/>
      <c r="I679" s="31"/>
      <c r="J679" s="31"/>
      <c r="K679" s="31"/>
      <c r="L679" s="53" t="s">
        <v>164</v>
      </c>
    </row>
    <row r="680" spans="2:12" ht="21.75" customHeight="1" thickBot="1">
      <c r="B680" s="32" t="s">
        <v>131</v>
      </c>
      <c r="C680" s="39"/>
      <c r="D680" s="39"/>
      <c r="E680" s="39"/>
      <c r="F680" s="39"/>
      <c r="H680" s="33"/>
      <c r="I680" s="33"/>
      <c r="J680" s="33"/>
      <c r="L680" s="53" t="s">
        <v>132</v>
      </c>
    </row>
    <row r="681" spans="2:12" ht="15.75" thickBot="1">
      <c r="B681" s="134" t="s">
        <v>43</v>
      </c>
      <c r="C681" s="131">
        <v>2016</v>
      </c>
      <c r="D681" s="132"/>
      <c r="E681" s="133"/>
      <c r="F681" s="131">
        <v>2017</v>
      </c>
      <c r="G681" s="132"/>
      <c r="H681" s="133"/>
      <c r="I681" s="131">
        <v>2018</v>
      </c>
      <c r="J681" s="132"/>
      <c r="K681" s="133"/>
      <c r="L681" s="126" t="s">
        <v>44</v>
      </c>
    </row>
    <row r="682" spans="2:12">
      <c r="B682" s="135"/>
      <c r="C682" s="68" t="s">
        <v>8</v>
      </c>
      <c r="D682" s="68" t="s">
        <v>9</v>
      </c>
      <c r="E682" s="68" t="s">
        <v>10</v>
      </c>
      <c r="F682" s="68" t="s">
        <v>8</v>
      </c>
      <c r="G682" s="68" t="s">
        <v>9</v>
      </c>
      <c r="H682" s="69" t="s">
        <v>10</v>
      </c>
      <c r="I682" s="68" t="s">
        <v>8</v>
      </c>
      <c r="J682" s="68" t="s">
        <v>9</v>
      </c>
      <c r="K682" s="69" t="s">
        <v>10</v>
      </c>
      <c r="L682" s="127"/>
    </row>
    <row r="683" spans="2:12" ht="15.75" thickBot="1">
      <c r="B683" s="136"/>
      <c r="C683" s="70" t="s">
        <v>11</v>
      </c>
      <c r="D683" s="70" t="s">
        <v>12</v>
      </c>
      <c r="E683" s="70" t="s">
        <v>13</v>
      </c>
      <c r="F683" s="70" t="s">
        <v>11</v>
      </c>
      <c r="G683" s="70" t="s">
        <v>12</v>
      </c>
      <c r="H683" s="71" t="s">
        <v>13</v>
      </c>
      <c r="I683" s="70" t="s">
        <v>11</v>
      </c>
      <c r="J683" s="70" t="s">
        <v>12</v>
      </c>
      <c r="K683" s="71" t="s">
        <v>13</v>
      </c>
      <c r="L683" s="128"/>
    </row>
    <row r="684" spans="2:12">
      <c r="B684" s="72" t="s">
        <v>45</v>
      </c>
      <c r="C684" s="4">
        <v>0.68500000000000005</v>
      </c>
      <c r="D684" s="4">
        <f>E684/C684*1000</f>
        <v>2953.2846715328465</v>
      </c>
      <c r="E684" s="4">
        <v>2.0230000000000001</v>
      </c>
      <c r="F684" s="4">
        <v>1.774</v>
      </c>
      <c r="G684" s="4">
        <f t="shared" ref="G684:G707" si="70">H684/F684*1000</f>
        <v>401.91657271702366</v>
      </c>
      <c r="H684" s="4">
        <v>0.71299999999999997</v>
      </c>
      <c r="I684" s="107">
        <v>0.94699999999999995</v>
      </c>
      <c r="J684" s="4">
        <f>(K684/I684)*1000</f>
        <v>6775.0791974656822</v>
      </c>
      <c r="K684" s="107">
        <v>6.4160000000000004</v>
      </c>
      <c r="L684" s="75" t="s">
        <v>46</v>
      </c>
    </row>
    <row r="685" spans="2:12">
      <c r="B685" s="73" t="s">
        <v>47</v>
      </c>
      <c r="C685" s="5"/>
      <c r="D685" s="4"/>
      <c r="E685" s="4"/>
      <c r="F685" s="4"/>
      <c r="G685" s="4"/>
      <c r="H685" s="4"/>
      <c r="I685" s="4"/>
      <c r="J685" s="4"/>
      <c r="K685" s="4"/>
      <c r="L685" s="76" t="s">
        <v>464</v>
      </c>
    </row>
    <row r="686" spans="2:12">
      <c r="B686" s="73" t="s">
        <v>48</v>
      </c>
      <c r="C686" s="5">
        <v>9.6896551724137941E-2</v>
      </c>
      <c r="D686" s="4">
        <v>2900</v>
      </c>
      <c r="E686" s="4">
        <v>0.28100000000000003</v>
      </c>
      <c r="F686" s="4"/>
      <c r="G686" s="4"/>
      <c r="H686" s="4"/>
      <c r="I686" s="4">
        <v>0</v>
      </c>
      <c r="J686" s="4"/>
      <c r="K686" s="4">
        <v>0</v>
      </c>
      <c r="L686" s="76" t="s">
        <v>49</v>
      </c>
    </row>
    <row r="687" spans="2:12">
      <c r="B687" s="73" t="s">
        <v>50</v>
      </c>
      <c r="C687" s="5">
        <v>11.2</v>
      </c>
      <c r="D687" s="4">
        <v>910.71428571428567</v>
      </c>
      <c r="E687" s="4">
        <v>10.199999999999999</v>
      </c>
      <c r="F687" s="4">
        <v>6.3</v>
      </c>
      <c r="G687" s="4">
        <f t="shared" si="70"/>
        <v>777.77777777777794</v>
      </c>
      <c r="H687" s="4">
        <v>4.9000000000000004</v>
      </c>
      <c r="I687" s="4">
        <v>6.91</v>
      </c>
      <c r="J687" s="4">
        <f t="shared" ref="J687:J705" si="71">(K687/I687)*1000</f>
        <v>690.73806078147607</v>
      </c>
      <c r="K687" s="4">
        <v>4.7729999999999997</v>
      </c>
      <c r="L687" s="76" t="s">
        <v>51</v>
      </c>
    </row>
    <row r="688" spans="2:12">
      <c r="B688" s="73" t="s">
        <v>52</v>
      </c>
      <c r="C688" s="5">
        <v>22.96125</v>
      </c>
      <c r="D688" s="4">
        <v>939.50242255974752</v>
      </c>
      <c r="E688" s="4">
        <v>21.572150000000001</v>
      </c>
      <c r="F688" s="4">
        <v>28.553000000000001</v>
      </c>
      <c r="G688" s="4">
        <f t="shared" si="70"/>
        <v>1027.4226876335235</v>
      </c>
      <c r="H688" s="4">
        <v>29.335999999999999</v>
      </c>
      <c r="I688" s="107">
        <v>32.064999999999998</v>
      </c>
      <c r="J688" s="4">
        <f t="shared" si="71"/>
        <v>1193.6067363168565</v>
      </c>
      <c r="K688" s="107">
        <v>38.273000000000003</v>
      </c>
      <c r="L688" s="76" t="s">
        <v>53</v>
      </c>
    </row>
    <row r="689" spans="2:13">
      <c r="B689" s="73" t="s">
        <v>54</v>
      </c>
      <c r="C689" s="5"/>
      <c r="D689" s="4"/>
      <c r="E689" s="4"/>
      <c r="F689" s="4"/>
      <c r="G689" s="4"/>
      <c r="H689" s="4"/>
      <c r="I689" s="4"/>
      <c r="J689" s="4"/>
      <c r="K689" s="4"/>
      <c r="L689" s="76" t="s">
        <v>55</v>
      </c>
    </row>
    <row r="690" spans="2:13">
      <c r="B690" s="73" t="s">
        <v>56</v>
      </c>
      <c r="C690" s="5"/>
      <c r="D690" s="4"/>
      <c r="E690" s="4"/>
      <c r="F690" s="4"/>
      <c r="G690" s="4"/>
      <c r="H690" s="4"/>
      <c r="I690" s="4">
        <v>0</v>
      </c>
      <c r="J690" s="4"/>
      <c r="K690" s="4">
        <v>0</v>
      </c>
      <c r="L690" s="76" t="s">
        <v>57</v>
      </c>
    </row>
    <row r="691" spans="2:13">
      <c r="B691" s="73" t="s">
        <v>58</v>
      </c>
      <c r="C691" s="5"/>
      <c r="D691" s="4"/>
      <c r="E691" s="4"/>
      <c r="F691" s="4"/>
      <c r="G691" s="4"/>
      <c r="H691" s="4"/>
      <c r="I691" s="4"/>
      <c r="J691" s="4"/>
      <c r="K691" s="4"/>
      <c r="L691" s="76" t="s">
        <v>59</v>
      </c>
    </row>
    <row r="692" spans="2:13">
      <c r="B692" s="73" t="s">
        <v>60</v>
      </c>
      <c r="C692" s="5">
        <v>27.72</v>
      </c>
      <c r="D692" s="4">
        <f>E692/C692*1000</f>
        <v>1666.6666666666667</v>
      </c>
      <c r="E692" s="4">
        <v>46.2</v>
      </c>
      <c r="F692" s="4">
        <v>34.125999999999998</v>
      </c>
      <c r="G692" s="4">
        <f t="shared" si="70"/>
        <v>1699.9941393658796</v>
      </c>
      <c r="H692" s="4">
        <v>58.014000000000003</v>
      </c>
      <c r="I692" s="108">
        <v>37.54</v>
      </c>
      <c r="J692" s="4">
        <f t="shared" si="71"/>
        <v>1700.0532765050614</v>
      </c>
      <c r="K692" s="108">
        <v>63.82</v>
      </c>
      <c r="L692" s="76" t="s">
        <v>61</v>
      </c>
    </row>
    <row r="693" spans="2:13">
      <c r="B693" s="73" t="s">
        <v>62</v>
      </c>
      <c r="C693" s="5">
        <v>55.837000000000003</v>
      </c>
      <c r="D693" s="4">
        <f>E693/C693*1000</f>
        <v>549.79672976700033</v>
      </c>
      <c r="E693" s="4">
        <v>30.699000000000002</v>
      </c>
      <c r="F693" s="4">
        <v>61.311999999999998</v>
      </c>
      <c r="G693" s="4">
        <f t="shared" si="70"/>
        <v>674.12578288100212</v>
      </c>
      <c r="H693" s="4">
        <v>41.332000000000001</v>
      </c>
      <c r="I693" s="4">
        <v>52.473999999999997</v>
      </c>
      <c r="J693" s="4">
        <f t="shared" si="71"/>
        <v>652.07531348858481</v>
      </c>
      <c r="K693" s="4">
        <v>34.216999999999999</v>
      </c>
      <c r="L693" s="76" t="s">
        <v>465</v>
      </c>
      <c r="M693" s="113"/>
    </row>
    <row r="694" spans="2:13">
      <c r="B694" s="73" t="s">
        <v>63</v>
      </c>
      <c r="C694" s="5"/>
      <c r="D694" s="4"/>
      <c r="E694" s="4"/>
      <c r="F694" s="4"/>
      <c r="G694" s="4"/>
      <c r="H694" s="4"/>
      <c r="I694" s="4">
        <v>0</v>
      </c>
      <c r="J694" s="4"/>
      <c r="K694" s="4">
        <v>0</v>
      </c>
      <c r="L694" s="76" t="s">
        <v>64</v>
      </c>
    </row>
    <row r="695" spans="2:13">
      <c r="B695" s="73" t="s">
        <v>65</v>
      </c>
      <c r="C695" s="5">
        <v>1.4410000000000001</v>
      </c>
      <c r="D695" s="4">
        <v>804.30256766134619</v>
      </c>
      <c r="E695" s="4">
        <v>1.159</v>
      </c>
      <c r="F695" s="4">
        <v>1E-3</v>
      </c>
      <c r="G695" s="4">
        <f t="shared" si="70"/>
        <v>1000</v>
      </c>
      <c r="H695" s="4">
        <v>1E-3</v>
      </c>
      <c r="I695" s="4">
        <v>0</v>
      </c>
      <c r="J695" s="4"/>
      <c r="K695" s="4">
        <v>0</v>
      </c>
      <c r="L695" s="76" t="s">
        <v>66</v>
      </c>
    </row>
    <row r="696" spans="2:13">
      <c r="B696" s="73" t="s">
        <v>67</v>
      </c>
      <c r="C696" s="5">
        <v>8.4399999999999996E-3</v>
      </c>
      <c r="D696" s="4">
        <v>0</v>
      </c>
      <c r="E696" s="4"/>
      <c r="F696" s="4"/>
      <c r="G696" s="4"/>
      <c r="H696" s="4"/>
      <c r="I696" s="4">
        <v>8.44</v>
      </c>
      <c r="J696" s="4">
        <f t="shared" si="71"/>
        <v>0</v>
      </c>
      <c r="K696" s="4"/>
      <c r="L696" s="76" t="s">
        <v>68</v>
      </c>
    </row>
    <row r="697" spans="2:13">
      <c r="B697" s="73" t="s">
        <v>69</v>
      </c>
      <c r="C697" s="5">
        <v>0.7873</v>
      </c>
      <c r="D697" s="4">
        <v>1426.6353359583388</v>
      </c>
      <c r="E697" s="4">
        <v>1.1231900000000001</v>
      </c>
      <c r="F697" s="4">
        <v>1.2090000000000001</v>
      </c>
      <c r="G697" s="4">
        <f t="shared" si="70"/>
        <v>1301.0752688172042</v>
      </c>
      <c r="H697" s="4">
        <v>1.573</v>
      </c>
      <c r="I697" s="4">
        <v>0.89</v>
      </c>
      <c r="J697" s="4">
        <f t="shared" si="71"/>
        <v>1344.9438202247193</v>
      </c>
      <c r="K697" s="4">
        <v>1.1970000000000001</v>
      </c>
      <c r="L697" s="76" t="s">
        <v>70</v>
      </c>
    </row>
    <row r="698" spans="2:13">
      <c r="B698" s="73" t="s">
        <v>71</v>
      </c>
      <c r="C698" s="5"/>
      <c r="D698" s="4"/>
      <c r="E698" s="4"/>
      <c r="F698" s="4"/>
      <c r="G698" s="4"/>
      <c r="H698" s="4"/>
      <c r="I698" s="4"/>
      <c r="J698" s="4"/>
      <c r="K698" s="4"/>
      <c r="L698" s="76" t="s">
        <v>72</v>
      </c>
    </row>
    <row r="699" spans="2:13">
      <c r="B699" s="73" t="s">
        <v>73</v>
      </c>
      <c r="C699" s="5"/>
      <c r="D699" s="4"/>
      <c r="E699" s="4"/>
      <c r="F699" s="4"/>
      <c r="G699" s="4"/>
      <c r="H699" s="4"/>
      <c r="I699" s="4"/>
      <c r="J699" s="4"/>
      <c r="K699" s="4"/>
      <c r="L699" s="76" t="s">
        <v>74</v>
      </c>
    </row>
    <row r="700" spans="2:13">
      <c r="B700" s="73" t="s">
        <v>75</v>
      </c>
      <c r="C700" s="5">
        <v>3.0638999999999998</v>
      </c>
      <c r="D700" s="4">
        <f>E700/C700*1000</f>
        <v>454.48774437808027</v>
      </c>
      <c r="E700" s="4">
        <v>1.3925050000000001</v>
      </c>
      <c r="F700" s="4">
        <v>3.0840000000000001</v>
      </c>
      <c r="G700" s="4">
        <f t="shared" si="70"/>
        <v>957.52269779507128</v>
      </c>
      <c r="H700" s="4">
        <v>2.9529999999999998</v>
      </c>
      <c r="I700" s="4">
        <v>3.0870000000000002</v>
      </c>
      <c r="J700" s="4">
        <f t="shared" si="71"/>
        <v>1149.9838030450273</v>
      </c>
      <c r="K700" s="4">
        <v>3.55</v>
      </c>
      <c r="L700" s="76" t="s">
        <v>76</v>
      </c>
    </row>
    <row r="701" spans="2:13">
      <c r="B701" s="73" t="s">
        <v>77</v>
      </c>
      <c r="C701" s="5">
        <v>0.311</v>
      </c>
      <c r="D701" s="4">
        <v>209.00321543408361</v>
      </c>
      <c r="E701" s="4">
        <v>6.5000000000000002E-2</v>
      </c>
      <c r="F701" s="4">
        <v>0.25600000000000001</v>
      </c>
      <c r="G701" s="4">
        <f t="shared" si="70"/>
        <v>210.9375</v>
      </c>
      <c r="H701" s="4">
        <v>5.3999999999999999E-2</v>
      </c>
      <c r="I701" s="4">
        <v>5.8999999999999997E-2</v>
      </c>
      <c r="J701" s="4">
        <f t="shared" si="71"/>
        <v>338.98305084745766</v>
      </c>
      <c r="K701" s="4">
        <v>0.02</v>
      </c>
      <c r="L701" s="76" t="s">
        <v>78</v>
      </c>
    </row>
    <row r="702" spans="2:13">
      <c r="B702" s="73" t="s">
        <v>79</v>
      </c>
      <c r="C702" s="5">
        <v>1.34274</v>
      </c>
      <c r="D702" s="4">
        <f>E702/C702*1000</f>
        <v>2191.7869431163144</v>
      </c>
      <c r="E702" s="4">
        <v>2.9430000000000001</v>
      </c>
      <c r="F702" s="4">
        <v>1.4990000000000001</v>
      </c>
      <c r="G702" s="4">
        <f t="shared" si="70"/>
        <v>2209.4729819879917</v>
      </c>
      <c r="H702" s="4">
        <v>3.3119999999999998</v>
      </c>
      <c r="I702" s="4">
        <v>2.4870000000000001</v>
      </c>
      <c r="J702" s="4">
        <f t="shared" si="71"/>
        <v>2621.6324889425005</v>
      </c>
      <c r="K702" s="4">
        <v>6.52</v>
      </c>
      <c r="L702" s="76" t="s">
        <v>80</v>
      </c>
    </row>
    <row r="703" spans="2:13">
      <c r="B703" s="73" t="s">
        <v>81</v>
      </c>
      <c r="C703" s="5">
        <v>88.03</v>
      </c>
      <c r="D703" s="4">
        <v>500.53390889469495</v>
      </c>
      <c r="E703" s="4">
        <v>44.061999999999998</v>
      </c>
      <c r="F703" s="4">
        <v>34.091000000000001</v>
      </c>
      <c r="G703" s="4">
        <f t="shared" si="70"/>
        <v>744.008682643513</v>
      </c>
      <c r="H703" s="4">
        <v>25.364000000000001</v>
      </c>
      <c r="I703" s="4">
        <v>86.8</v>
      </c>
      <c r="J703" s="4">
        <f t="shared" si="71"/>
        <v>418.34101382488478</v>
      </c>
      <c r="K703" s="4">
        <v>36.311999999999998</v>
      </c>
      <c r="L703" s="76" t="s">
        <v>82</v>
      </c>
    </row>
    <row r="704" spans="2:13">
      <c r="B704" s="73" t="s">
        <v>83</v>
      </c>
      <c r="C704" s="5">
        <v>0</v>
      </c>
      <c r="D704" s="4">
        <v>0</v>
      </c>
      <c r="E704" s="4">
        <v>0</v>
      </c>
      <c r="F704" s="4"/>
      <c r="G704" s="4"/>
      <c r="H704" s="4"/>
      <c r="I704" s="4">
        <v>0</v>
      </c>
      <c r="J704" s="4"/>
      <c r="K704" s="4">
        <v>0</v>
      </c>
      <c r="L704" s="76" t="s">
        <v>84</v>
      </c>
    </row>
    <row r="705" spans="2:13" ht="15.75" thickBot="1">
      <c r="B705" s="74" t="s">
        <v>85</v>
      </c>
      <c r="C705" s="15">
        <v>17.981000000000002</v>
      </c>
      <c r="D705" s="4">
        <v>3330.7380012235135</v>
      </c>
      <c r="E705" s="4">
        <v>59.89</v>
      </c>
      <c r="F705" s="4">
        <v>20.463999999999999</v>
      </c>
      <c r="G705" s="4">
        <f t="shared" si="70"/>
        <v>2575.6939014855357</v>
      </c>
      <c r="H705" s="4">
        <v>52.709000000000003</v>
      </c>
      <c r="I705" s="4">
        <v>18.280999999999999</v>
      </c>
      <c r="J705" s="4">
        <f t="shared" si="71"/>
        <v>2108.2544718560252</v>
      </c>
      <c r="K705" s="4">
        <v>38.540999999999997</v>
      </c>
      <c r="L705" s="77" t="s">
        <v>86</v>
      </c>
    </row>
    <row r="706" spans="2:13" ht="15.75" thickBot="1">
      <c r="B706" s="92" t="s">
        <v>386</v>
      </c>
      <c r="C706" s="78">
        <f>SUM(C684:C705)</f>
        <v>231.46552655172417</v>
      </c>
      <c r="D706" s="78">
        <f>E706/C706*1000</f>
        <v>957.42052089332719</v>
      </c>
      <c r="E706" s="78">
        <f>SUM(E684:E705)</f>
        <v>221.60984500000001</v>
      </c>
      <c r="F706" s="78">
        <f>SUM(F684:F705)</f>
        <v>192.66900000000001</v>
      </c>
      <c r="G706" s="78">
        <f t="shared" si="70"/>
        <v>1143.2093382952112</v>
      </c>
      <c r="H706" s="78">
        <f>SUM(H684:H705)</f>
        <v>220.26100000000002</v>
      </c>
      <c r="I706" s="78">
        <f>SUM(I684:I705)</f>
        <v>249.97999999999996</v>
      </c>
      <c r="J706" s="78">
        <f>SUM(J684:J705)</f>
        <v>18993.691233298272</v>
      </c>
      <c r="K706" s="78">
        <f>SUM(K684:K705)</f>
        <v>233.63900000000007</v>
      </c>
      <c r="L706" s="92" t="s">
        <v>388</v>
      </c>
    </row>
    <row r="707" spans="2:13" ht="15.75" thickBot="1">
      <c r="B707" s="92" t="s">
        <v>387</v>
      </c>
      <c r="C707" s="78">
        <v>12648.651</v>
      </c>
      <c r="D707" s="78">
        <f>E707/C707*1000</f>
        <v>890.84480234295347</v>
      </c>
      <c r="E707" s="78">
        <v>11267.985000000001</v>
      </c>
      <c r="F707" s="78">
        <v>14564.398999999999</v>
      </c>
      <c r="G707" s="78">
        <f t="shared" si="70"/>
        <v>1014.5854284821503</v>
      </c>
      <c r="H707" s="78">
        <v>14776.826999999999</v>
      </c>
      <c r="I707" s="78">
        <v>15393.357</v>
      </c>
      <c r="J707" s="78"/>
      <c r="K707" s="78">
        <v>16135.405000000001</v>
      </c>
      <c r="L707" s="92" t="s">
        <v>385</v>
      </c>
    </row>
    <row r="709" spans="2:13">
      <c r="B709" s="38" t="s">
        <v>365</v>
      </c>
      <c r="C709" s="38"/>
      <c r="D709" s="38"/>
      <c r="E709" s="38"/>
      <c r="F709" s="38"/>
      <c r="I709" s="30"/>
      <c r="J709" s="30"/>
      <c r="K709" s="30"/>
      <c r="L709" s="53" t="s">
        <v>366</v>
      </c>
    </row>
    <row r="710" spans="2:13" ht="18.75" customHeight="1">
      <c r="B710" s="38" t="s">
        <v>420</v>
      </c>
      <c r="C710" s="38"/>
      <c r="D710" s="38"/>
      <c r="E710" s="38"/>
      <c r="F710" s="38"/>
      <c r="I710" s="31"/>
      <c r="J710" s="42"/>
      <c r="L710" s="58" t="s">
        <v>398</v>
      </c>
    </row>
    <row r="711" spans="2:13" ht="17.25" customHeight="1" thickBot="1">
      <c r="B711" s="32" t="s">
        <v>131</v>
      </c>
      <c r="C711" s="39"/>
      <c r="D711" s="39"/>
      <c r="E711" s="39"/>
      <c r="F711" s="39"/>
      <c r="H711" s="33"/>
      <c r="I711" s="33"/>
      <c r="J711" s="33"/>
      <c r="L711" s="53" t="s">
        <v>132</v>
      </c>
    </row>
    <row r="712" spans="2:13" ht="15.75" thickBot="1">
      <c r="B712" s="134" t="s">
        <v>43</v>
      </c>
      <c r="C712" s="131">
        <v>2016</v>
      </c>
      <c r="D712" s="132"/>
      <c r="E712" s="133"/>
      <c r="F712" s="131">
        <v>2017</v>
      </c>
      <c r="G712" s="132"/>
      <c r="H712" s="133"/>
      <c r="I712" s="131">
        <v>2018</v>
      </c>
      <c r="J712" s="132"/>
      <c r="K712" s="133"/>
      <c r="L712" s="126" t="s">
        <v>44</v>
      </c>
    </row>
    <row r="713" spans="2:13">
      <c r="B713" s="135"/>
      <c r="C713" s="68" t="s">
        <v>8</v>
      </c>
      <c r="D713" s="68" t="s">
        <v>9</v>
      </c>
      <c r="E713" s="68" t="s">
        <v>10</v>
      </c>
      <c r="F713" s="68" t="s">
        <v>8</v>
      </c>
      <c r="G713" s="68" t="s">
        <v>9</v>
      </c>
      <c r="H713" s="69" t="s">
        <v>10</v>
      </c>
      <c r="I713" s="68" t="s">
        <v>8</v>
      </c>
      <c r="J713" s="68" t="s">
        <v>9</v>
      </c>
      <c r="K713" s="69" t="s">
        <v>10</v>
      </c>
      <c r="L713" s="127"/>
    </row>
    <row r="714" spans="2:13" ht="15.75" thickBot="1">
      <c r="B714" s="136"/>
      <c r="C714" s="70" t="s">
        <v>11</v>
      </c>
      <c r="D714" s="70" t="s">
        <v>12</v>
      </c>
      <c r="E714" s="70" t="s">
        <v>13</v>
      </c>
      <c r="F714" s="70" t="s">
        <v>11</v>
      </c>
      <c r="G714" s="70" t="s">
        <v>12</v>
      </c>
      <c r="H714" s="71" t="s">
        <v>13</v>
      </c>
      <c r="I714" s="70" t="s">
        <v>11</v>
      </c>
      <c r="J714" s="70" t="s">
        <v>12</v>
      </c>
      <c r="K714" s="71" t="s">
        <v>13</v>
      </c>
      <c r="L714" s="128"/>
    </row>
    <row r="715" spans="2:13">
      <c r="B715" s="72" t="s">
        <v>45</v>
      </c>
      <c r="C715" s="4">
        <v>1.133</v>
      </c>
      <c r="D715" s="4">
        <v>8640.7766990291257</v>
      </c>
      <c r="E715" s="4">
        <v>9.7899999999999991</v>
      </c>
      <c r="F715" s="4">
        <v>0</v>
      </c>
      <c r="G715" s="4">
        <v>0</v>
      </c>
      <c r="H715" s="4">
        <v>0</v>
      </c>
      <c r="I715" s="4">
        <v>0</v>
      </c>
      <c r="J715" s="4"/>
      <c r="K715" s="4">
        <v>0</v>
      </c>
      <c r="L715" s="75" t="s">
        <v>46</v>
      </c>
    </row>
    <row r="716" spans="2:13">
      <c r="B716" s="73" t="s">
        <v>47</v>
      </c>
      <c r="C716" s="5"/>
      <c r="D716" s="4"/>
      <c r="E716" s="4"/>
      <c r="F716" s="4">
        <v>5.8780000000000001</v>
      </c>
      <c r="G716" s="4">
        <f t="shared" ref="G716:G738" si="72">H716/F716*1000</f>
        <v>1600.5444028581148</v>
      </c>
      <c r="H716" s="4">
        <v>9.4079999999999995</v>
      </c>
      <c r="I716" s="4"/>
      <c r="J716" s="4"/>
      <c r="K716" s="4"/>
      <c r="L716" s="76" t="s">
        <v>464</v>
      </c>
    </row>
    <row r="717" spans="2:13">
      <c r="B717" s="73" t="s">
        <v>48</v>
      </c>
      <c r="C717" s="5"/>
      <c r="D717" s="4"/>
      <c r="E717" s="4"/>
      <c r="F717" s="4">
        <v>8.0000000000000002E-3</v>
      </c>
      <c r="G717" s="4">
        <f t="shared" si="72"/>
        <v>625</v>
      </c>
      <c r="H717" s="4">
        <v>5.0000000000000001E-3</v>
      </c>
      <c r="I717" s="4">
        <v>8.0000000000000002E-3</v>
      </c>
      <c r="J717" s="4">
        <f>(K717/I717)*1000</f>
        <v>750</v>
      </c>
      <c r="K717" s="4">
        <v>6.0000000000000001E-3</v>
      </c>
      <c r="L717" s="76" t="s">
        <v>49</v>
      </c>
    </row>
    <row r="718" spans="2:13">
      <c r="B718" s="73" t="s">
        <v>50</v>
      </c>
      <c r="C718" s="5"/>
      <c r="D718" s="4"/>
      <c r="E718" s="4"/>
      <c r="F718" s="4">
        <v>30.259999999999994</v>
      </c>
      <c r="G718" s="4">
        <f t="shared" si="72"/>
        <v>865.20158625247871</v>
      </c>
      <c r="H718" s="4">
        <v>26.181000000000001</v>
      </c>
      <c r="I718" s="4">
        <v>31.981999999999999</v>
      </c>
      <c r="J718" s="4">
        <f t="shared" ref="J718:J736" si="73">(K718/I718)*1000</f>
        <v>857.07585516853237</v>
      </c>
      <c r="K718" s="4">
        <v>27.411000000000001</v>
      </c>
      <c r="L718" s="76" t="s">
        <v>51</v>
      </c>
    </row>
    <row r="719" spans="2:13">
      <c r="B719" s="73" t="s">
        <v>52</v>
      </c>
      <c r="C719" s="5">
        <v>0.29499999999999998</v>
      </c>
      <c r="D719" s="4">
        <f>E719/C719*1000</f>
        <v>1000</v>
      </c>
      <c r="E719" s="4">
        <v>0.29499999999999998</v>
      </c>
      <c r="F719" s="4">
        <v>0.35</v>
      </c>
      <c r="G719" s="4">
        <f t="shared" si="72"/>
        <v>1377.1428571428573</v>
      </c>
      <c r="H719" s="4">
        <v>0.48199999999999998</v>
      </c>
      <c r="I719" s="107">
        <v>0.35499999999999998</v>
      </c>
      <c r="J719" s="4">
        <f>(K719/I719)*1000</f>
        <v>1521.1267605633805</v>
      </c>
      <c r="K719" s="107">
        <v>0.54</v>
      </c>
      <c r="L719" s="76" t="s">
        <v>53</v>
      </c>
    </row>
    <row r="720" spans="2:13">
      <c r="B720" s="73" t="s">
        <v>54</v>
      </c>
      <c r="C720" s="5">
        <v>17.367999999999999</v>
      </c>
      <c r="D720" s="4">
        <v>857.7844311377246</v>
      </c>
      <c r="E720" s="4">
        <v>14.898</v>
      </c>
      <c r="F720" s="4">
        <v>17.873000000000001</v>
      </c>
      <c r="G720" s="4">
        <f t="shared" si="72"/>
        <v>866.11089352654835</v>
      </c>
      <c r="H720" s="4">
        <v>15.48</v>
      </c>
      <c r="I720" s="4">
        <v>18.562000000000001</v>
      </c>
      <c r="J720" s="4">
        <f t="shared" si="73"/>
        <v>877.59939661674377</v>
      </c>
      <c r="K720" s="4">
        <v>16.29</v>
      </c>
      <c r="L720" s="76" t="s">
        <v>55</v>
      </c>
      <c r="M720" s="113"/>
    </row>
    <row r="721" spans="2:12">
      <c r="B721" s="73" t="s">
        <v>56</v>
      </c>
      <c r="C721" s="5"/>
      <c r="D721" s="4"/>
      <c r="E721" s="4"/>
      <c r="F721" s="4"/>
      <c r="G721" s="4"/>
      <c r="H721" s="4"/>
      <c r="I721" s="4"/>
      <c r="J721" s="4"/>
      <c r="K721" s="4"/>
      <c r="L721" s="76" t="s">
        <v>57</v>
      </c>
    </row>
    <row r="722" spans="2:12">
      <c r="B722" s="73" t="s">
        <v>58</v>
      </c>
      <c r="C722" s="5">
        <v>4.8810000000000002</v>
      </c>
      <c r="D722" s="4">
        <v>3049.9897561975008</v>
      </c>
      <c r="E722" s="4">
        <v>14.887</v>
      </c>
      <c r="F722" s="4">
        <v>4.9160000000000004</v>
      </c>
      <c r="G722" s="4">
        <f t="shared" si="72"/>
        <v>3114.9308380797397</v>
      </c>
      <c r="H722" s="4">
        <v>15.313000000000001</v>
      </c>
      <c r="I722" s="4">
        <v>4.6639999999999997</v>
      </c>
      <c r="J722" s="4">
        <f t="shared" si="73"/>
        <v>3453.4734133790739</v>
      </c>
      <c r="K722" s="4">
        <v>16.106999999999999</v>
      </c>
      <c r="L722" s="76" t="s">
        <v>59</v>
      </c>
    </row>
    <row r="723" spans="2:12">
      <c r="B723" s="73" t="s">
        <v>60</v>
      </c>
      <c r="C723" s="5">
        <v>41.874000000000002</v>
      </c>
      <c r="D723" s="4">
        <f>E723/C723*1000</f>
        <v>3056.7894158666477</v>
      </c>
      <c r="E723" s="4">
        <v>128</v>
      </c>
      <c r="F723" s="4">
        <v>101.7</v>
      </c>
      <c r="G723" s="4">
        <f t="shared" si="72"/>
        <v>1622.4188790560472</v>
      </c>
      <c r="H723" s="4">
        <v>165</v>
      </c>
      <c r="I723" s="4">
        <v>240.76599999999999</v>
      </c>
      <c r="J723" s="4">
        <f t="shared" si="73"/>
        <v>1121.304503127518</v>
      </c>
      <c r="K723" s="4">
        <v>269.97199999999998</v>
      </c>
      <c r="L723" s="76" t="s">
        <v>61</v>
      </c>
    </row>
    <row r="724" spans="2:12">
      <c r="B724" s="73" t="s">
        <v>62</v>
      </c>
      <c r="C724" s="5">
        <v>106.74499999999999</v>
      </c>
      <c r="D724" s="4">
        <f>E724/C724*1000</f>
        <v>732.86805002576239</v>
      </c>
      <c r="E724" s="4">
        <v>78.23</v>
      </c>
      <c r="F724" s="4">
        <v>15.294999999999998</v>
      </c>
      <c r="G724" s="4">
        <f t="shared" si="72"/>
        <v>631.84047074207263</v>
      </c>
      <c r="H724" s="4">
        <v>9.6639999999999997</v>
      </c>
      <c r="I724" s="4">
        <v>3.4740000000000002</v>
      </c>
      <c r="J724" s="4">
        <f t="shared" si="73"/>
        <v>1444.1565918249858</v>
      </c>
      <c r="K724" s="4">
        <v>5.0170000000000003</v>
      </c>
      <c r="L724" s="76" t="s">
        <v>465</v>
      </c>
    </row>
    <row r="725" spans="2:12">
      <c r="B725" s="73" t="s">
        <v>63</v>
      </c>
      <c r="C725" s="5"/>
      <c r="D725" s="4"/>
      <c r="E725" s="4"/>
      <c r="F725" s="4"/>
      <c r="G725" s="4"/>
      <c r="H725" s="4"/>
      <c r="I725" s="4"/>
      <c r="J725" s="4"/>
      <c r="K725" s="4"/>
      <c r="L725" s="76" t="s">
        <v>64</v>
      </c>
    </row>
    <row r="726" spans="2:12">
      <c r="B726" s="73" t="s">
        <v>65</v>
      </c>
      <c r="C726" s="5">
        <v>7.9000000000000001E-2</v>
      </c>
      <c r="D726" s="4">
        <v>2569.6202531645572</v>
      </c>
      <c r="E726" s="4">
        <v>0.20300000000000001</v>
      </c>
      <c r="F726" s="4">
        <v>2.7E-2</v>
      </c>
      <c r="G726" s="4">
        <f t="shared" si="72"/>
        <v>2518.5185185185187</v>
      </c>
      <c r="H726" s="4">
        <v>6.8000000000000005E-2</v>
      </c>
      <c r="I726" s="4">
        <v>3.9E-2</v>
      </c>
      <c r="J726" s="4">
        <f t="shared" si="73"/>
        <v>4179.4871794871797</v>
      </c>
      <c r="K726" s="4">
        <v>0.16300000000000001</v>
      </c>
      <c r="L726" s="76" t="s">
        <v>66</v>
      </c>
    </row>
    <row r="727" spans="2:12">
      <c r="B727" s="73" t="s">
        <v>67</v>
      </c>
      <c r="C727" s="5">
        <v>2.0000000000000001E-4</v>
      </c>
      <c r="D727" s="4">
        <v>0</v>
      </c>
      <c r="E727" s="4"/>
      <c r="F727" s="4"/>
      <c r="G727" s="4"/>
      <c r="H727" s="4"/>
      <c r="I727" s="4"/>
      <c r="J727" s="4"/>
      <c r="K727" s="4"/>
      <c r="L727" s="76" t="s">
        <v>68</v>
      </c>
    </row>
    <row r="728" spans="2:12">
      <c r="B728" s="73" t="s">
        <v>69</v>
      </c>
      <c r="C728" s="5">
        <v>0.154</v>
      </c>
      <c r="D728" s="4">
        <v>4967.5324675324673</v>
      </c>
      <c r="E728" s="4">
        <v>0.76500000000000001</v>
      </c>
      <c r="F728" s="4">
        <v>3.5549999999999997</v>
      </c>
      <c r="G728" s="4">
        <f t="shared" si="72"/>
        <v>1939.2405063291139</v>
      </c>
      <c r="H728" s="4">
        <v>6.8940000000000001</v>
      </c>
      <c r="I728" s="4">
        <v>4.4999999999999998E-2</v>
      </c>
      <c r="J728" s="4">
        <f t="shared" si="73"/>
        <v>3711.1111111111113</v>
      </c>
      <c r="K728" s="4">
        <v>0.16700000000000001</v>
      </c>
      <c r="L728" s="76" t="s">
        <v>70</v>
      </c>
    </row>
    <row r="729" spans="2:12">
      <c r="B729" s="73" t="s">
        <v>71</v>
      </c>
      <c r="C729" s="5"/>
      <c r="D729" s="4"/>
      <c r="E729" s="4"/>
      <c r="F729" s="4"/>
      <c r="G729" s="4"/>
      <c r="H729" s="4"/>
      <c r="I729" s="4"/>
      <c r="J729" s="4"/>
      <c r="K729" s="4"/>
      <c r="L729" s="76" t="s">
        <v>72</v>
      </c>
    </row>
    <row r="730" spans="2:12">
      <c r="B730" s="73" t="s">
        <v>73</v>
      </c>
      <c r="C730" s="5">
        <v>0.22</v>
      </c>
      <c r="D730" s="4">
        <v>19086.363636363636</v>
      </c>
      <c r="E730" s="4">
        <v>4.1989999999999998</v>
      </c>
      <c r="F730" s="4">
        <v>0.22159999999999999</v>
      </c>
      <c r="G730" s="4">
        <v>18948.555956678698</v>
      </c>
      <c r="H730" s="4">
        <v>4.1989999999999998</v>
      </c>
      <c r="I730" s="4"/>
      <c r="J730" s="4"/>
      <c r="K730" s="4"/>
      <c r="L730" s="76" t="s">
        <v>74</v>
      </c>
    </row>
    <row r="731" spans="2:12">
      <c r="B731" s="73" t="s">
        <v>75</v>
      </c>
      <c r="C731" s="5">
        <v>2.6700000000000002E-2</v>
      </c>
      <c r="D731" s="4">
        <f>E731/C731*1000</f>
        <v>3336.2921348314603</v>
      </c>
      <c r="E731" s="4">
        <v>8.9079000000000005E-2</v>
      </c>
      <c r="F731" s="4">
        <v>0.31600000000000111</v>
      </c>
      <c r="G731" s="4">
        <f t="shared" si="72"/>
        <v>2566.4556962025222</v>
      </c>
      <c r="H731" s="4">
        <v>0.81099999999999994</v>
      </c>
      <c r="I731" s="4">
        <v>0.19600000000000001</v>
      </c>
      <c r="J731" s="4">
        <f t="shared" si="73"/>
        <v>3071.4285714285711</v>
      </c>
      <c r="K731" s="4">
        <v>0.60199999999999998</v>
      </c>
      <c r="L731" s="76" t="s">
        <v>76</v>
      </c>
    </row>
    <row r="732" spans="2:12">
      <c r="B732" s="73" t="s">
        <v>77</v>
      </c>
      <c r="C732" s="5"/>
      <c r="D732" s="4"/>
      <c r="E732" s="4"/>
      <c r="F732" s="4"/>
      <c r="G732" s="4"/>
      <c r="H732" s="4"/>
      <c r="I732" s="4">
        <v>0</v>
      </c>
      <c r="J732" s="4"/>
      <c r="K732" s="4">
        <v>0</v>
      </c>
      <c r="L732" s="76" t="s">
        <v>78</v>
      </c>
    </row>
    <row r="733" spans="2:12">
      <c r="B733" s="73" t="s">
        <v>79</v>
      </c>
      <c r="C733" s="5">
        <v>2.0664000000000002</v>
      </c>
      <c r="D733" s="4">
        <v>2347.0770421989928</v>
      </c>
      <c r="E733" s="4">
        <v>4.8499999999999996</v>
      </c>
      <c r="F733" s="4">
        <v>5.1319999999999997</v>
      </c>
      <c r="G733" s="4">
        <f t="shared" si="72"/>
        <v>2766.3678877630555</v>
      </c>
      <c r="H733" s="4">
        <v>14.196999999999999</v>
      </c>
      <c r="I733" s="4">
        <v>3.8319999999999999</v>
      </c>
      <c r="J733" s="4">
        <f t="shared" si="73"/>
        <v>3015.3966597077242</v>
      </c>
      <c r="K733" s="4">
        <v>11.555</v>
      </c>
      <c r="L733" s="76" t="s">
        <v>80</v>
      </c>
    </row>
    <row r="734" spans="2:12">
      <c r="B734" s="73" t="s">
        <v>81</v>
      </c>
      <c r="C734" s="5">
        <v>108.11599999999999</v>
      </c>
      <c r="D734" s="4">
        <v>804.70050686299908</v>
      </c>
      <c r="E734" s="4">
        <v>87.001000000000005</v>
      </c>
      <c r="F734" s="4">
        <v>113.398</v>
      </c>
      <c r="G734" s="4">
        <f t="shared" si="72"/>
        <v>713.41646237147029</v>
      </c>
      <c r="H734" s="4">
        <v>80.899999999999977</v>
      </c>
      <c r="I734" s="4">
        <v>21.887</v>
      </c>
      <c r="J734" s="4">
        <f t="shared" si="73"/>
        <v>1216.6126010874034</v>
      </c>
      <c r="K734" s="4">
        <v>26.628</v>
      </c>
      <c r="L734" s="76" t="s">
        <v>82</v>
      </c>
    </row>
    <row r="735" spans="2:12">
      <c r="B735" s="73" t="s">
        <v>83</v>
      </c>
      <c r="C735" s="5">
        <v>33.176000000000002</v>
      </c>
      <c r="D735" s="4">
        <v>633.95225464190969</v>
      </c>
      <c r="E735" s="4">
        <v>21.032</v>
      </c>
      <c r="F735" s="4">
        <v>56.743000000000002</v>
      </c>
      <c r="G735" s="4">
        <f t="shared" si="72"/>
        <v>510.17746682410171</v>
      </c>
      <c r="H735" s="4">
        <v>28.949000000000002</v>
      </c>
      <c r="I735" s="4">
        <v>60.457000000000001</v>
      </c>
      <c r="J735" s="4">
        <f t="shared" si="73"/>
        <v>486.26296375936619</v>
      </c>
      <c r="K735" s="4">
        <v>29.398</v>
      </c>
      <c r="L735" s="76" t="s">
        <v>84</v>
      </c>
    </row>
    <row r="736" spans="2:12" ht="15.75" thickBot="1">
      <c r="B736" s="74" t="s">
        <v>85</v>
      </c>
      <c r="C736" s="15">
        <v>11.28</v>
      </c>
      <c r="D736" s="4">
        <v>1226.7730496453901</v>
      </c>
      <c r="E736" s="4">
        <v>13.837999999999999</v>
      </c>
      <c r="F736" s="4">
        <v>11.555</v>
      </c>
      <c r="G736" s="4">
        <f t="shared" si="72"/>
        <v>1222.5010817827779</v>
      </c>
      <c r="H736" s="4">
        <v>14.125999999999999</v>
      </c>
      <c r="I736" s="4">
        <v>29.847000000000001</v>
      </c>
      <c r="J736" s="4">
        <f t="shared" si="73"/>
        <v>1768.1844071430962</v>
      </c>
      <c r="K736" s="4">
        <v>52.774999999999999</v>
      </c>
      <c r="L736" s="77" t="s">
        <v>86</v>
      </c>
    </row>
    <row r="737" spans="2:12" ht="15.75" thickBot="1">
      <c r="B737" s="92" t="s">
        <v>386</v>
      </c>
      <c r="C737" s="78">
        <f>SUM(C715:C736)</f>
        <v>327.41429999999997</v>
      </c>
      <c r="D737" s="78">
        <f>E737/C737*1000</f>
        <v>1154.7359996188318</v>
      </c>
      <c r="E737" s="78">
        <f>SUM(E715:E736)</f>
        <v>378.07707900000003</v>
      </c>
      <c r="F737" s="78">
        <f>SUM(F715:F736)</f>
        <v>367.2276</v>
      </c>
      <c r="G737" s="78">
        <f t="shared" si="72"/>
        <v>1066.5783290798404</v>
      </c>
      <c r="H737" s="78">
        <f>SUM(H715:H736)</f>
        <v>391.67699999999996</v>
      </c>
      <c r="I737" s="78">
        <f>SUM(I715:I736)</f>
        <v>416.11399999999998</v>
      </c>
      <c r="J737" s="78">
        <f>SUM(J715:J736)</f>
        <v>27473.220014404687</v>
      </c>
      <c r="K737" s="78">
        <f>SUM(K715:K736)</f>
        <v>456.63099999999991</v>
      </c>
      <c r="L737" s="92" t="s">
        <v>388</v>
      </c>
    </row>
    <row r="738" spans="2:12" ht="15.75" thickBot="1">
      <c r="B738" s="92" t="s">
        <v>387</v>
      </c>
      <c r="C738" s="78">
        <v>15185.546</v>
      </c>
      <c r="D738" s="78">
        <f>E738/C738*1000</f>
        <v>1000.5970150826317</v>
      </c>
      <c r="E738" s="78">
        <v>15194.611999999999</v>
      </c>
      <c r="F738" s="78">
        <v>26956.073000000004</v>
      </c>
      <c r="G738" s="78">
        <f t="shared" si="72"/>
        <v>784.96122191092115</v>
      </c>
      <c r="H738" s="78">
        <v>21159.471999999991</v>
      </c>
      <c r="I738" s="78">
        <v>26175.141</v>
      </c>
      <c r="J738" s="78"/>
      <c r="K738" s="78">
        <v>19003.361000000001</v>
      </c>
      <c r="L738" s="92" t="s">
        <v>385</v>
      </c>
    </row>
    <row r="740" spans="2:12">
      <c r="D740" s="56"/>
      <c r="E740" s="56"/>
    </row>
    <row r="744" spans="2:12">
      <c r="B744" s="38" t="s">
        <v>367</v>
      </c>
      <c r="C744" s="38"/>
      <c r="D744" s="38"/>
      <c r="E744" s="38"/>
      <c r="F744" s="38"/>
      <c r="I744" s="30"/>
      <c r="J744" s="30"/>
      <c r="K744" s="30"/>
      <c r="L744" s="53" t="s">
        <v>368</v>
      </c>
    </row>
    <row r="745" spans="2:12" ht="15" customHeight="1">
      <c r="B745" s="30" t="s">
        <v>169</v>
      </c>
      <c r="C745" s="38"/>
      <c r="D745" s="38"/>
      <c r="E745" s="38"/>
      <c r="F745" s="38"/>
      <c r="I745" s="31"/>
      <c r="J745" s="31"/>
      <c r="K745" s="31"/>
      <c r="L745" s="53" t="s">
        <v>383</v>
      </c>
    </row>
    <row r="746" spans="2:12" ht="23.25" customHeight="1" thickBot="1">
      <c r="B746" s="32" t="s">
        <v>131</v>
      </c>
      <c r="C746" s="39"/>
      <c r="D746" s="39"/>
      <c r="E746" s="39"/>
      <c r="F746" s="39"/>
      <c r="H746" s="33"/>
      <c r="I746" s="33"/>
      <c r="J746" s="33"/>
      <c r="L746" s="53" t="s">
        <v>132</v>
      </c>
    </row>
    <row r="747" spans="2:12" ht="15.75" thickBot="1">
      <c r="B747" s="134" t="s">
        <v>43</v>
      </c>
      <c r="C747" s="131">
        <v>2016</v>
      </c>
      <c r="D747" s="132"/>
      <c r="E747" s="133"/>
      <c r="F747" s="131">
        <v>2017</v>
      </c>
      <c r="G747" s="132"/>
      <c r="H747" s="133"/>
      <c r="I747" s="131">
        <v>2018</v>
      </c>
      <c r="J747" s="132"/>
      <c r="K747" s="133"/>
      <c r="L747" s="126" t="s">
        <v>44</v>
      </c>
    </row>
    <row r="748" spans="2:12">
      <c r="B748" s="135"/>
      <c r="C748" s="68" t="s">
        <v>8</v>
      </c>
      <c r="D748" s="68" t="s">
        <v>9</v>
      </c>
      <c r="E748" s="68" t="s">
        <v>10</v>
      </c>
      <c r="F748" s="68" t="s">
        <v>8</v>
      </c>
      <c r="G748" s="68" t="s">
        <v>9</v>
      </c>
      <c r="H748" s="69" t="s">
        <v>10</v>
      </c>
      <c r="I748" s="68" t="s">
        <v>8</v>
      </c>
      <c r="J748" s="68" t="s">
        <v>9</v>
      </c>
      <c r="K748" s="69" t="s">
        <v>10</v>
      </c>
      <c r="L748" s="127"/>
    </row>
    <row r="749" spans="2:12" ht="15.75" thickBot="1">
      <c r="B749" s="136"/>
      <c r="C749" s="70" t="s">
        <v>11</v>
      </c>
      <c r="D749" s="70" t="s">
        <v>12</v>
      </c>
      <c r="E749" s="70" t="s">
        <v>13</v>
      </c>
      <c r="F749" s="70" t="s">
        <v>11</v>
      </c>
      <c r="G749" s="70" t="s">
        <v>12</v>
      </c>
      <c r="H749" s="71" t="s">
        <v>13</v>
      </c>
      <c r="I749" s="70" t="s">
        <v>11</v>
      </c>
      <c r="J749" s="70" t="s">
        <v>12</v>
      </c>
      <c r="K749" s="71" t="s">
        <v>13</v>
      </c>
      <c r="L749" s="128"/>
    </row>
    <row r="750" spans="2:12">
      <c r="B750" s="72" t="s">
        <v>45</v>
      </c>
      <c r="C750" s="4">
        <v>74.174199999999999</v>
      </c>
      <c r="D750" s="4">
        <f t="shared" ref="D750:D772" si="74">E750/C750*1000</f>
        <v>4029.3323015280248</v>
      </c>
      <c r="E750" s="4">
        <v>298.8725</v>
      </c>
      <c r="F750" s="4">
        <f t="shared" ref="F750:F771" si="75">F784+F817+F850+F883+F947+F978</f>
        <v>72.808999999999997</v>
      </c>
      <c r="G750" s="4">
        <f t="shared" ref="G750:G773" si="76">H750/F750*1000</f>
        <v>3010.8365724017631</v>
      </c>
      <c r="H750" s="4">
        <f>H784+H817+H850+H883+H947+H978</f>
        <v>219.21599999999998</v>
      </c>
      <c r="I750" s="4">
        <f t="shared" ref="I750:J750" si="77">I784+I817+I850+I883+I947+I978</f>
        <v>56.623699999999999</v>
      </c>
      <c r="J750" s="4">
        <f t="shared" si="77"/>
        <v>6397.7230099446842</v>
      </c>
      <c r="K750" s="4">
        <f>K784+K817+K850+K883+K947+K978</f>
        <v>116.23099999999999</v>
      </c>
      <c r="L750" s="75" t="s">
        <v>46</v>
      </c>
    </row>
    <row r="751" spans="2:12">
      <c r="B751" s="73" t="s">
        <v>47</v>
      </c>
      <c r="C751" s="5">
        <v>0</v>
      </c>
      <c r="D751" s="4">
        <v>0</v>
      </c>
      <c r="E751" s="4">
        <v>0</v>
      </c>
      <c r="F751" s="4">
        <f t="shared" si="75"/>
        <v>0</v>
      </c>
      <c r="G751" s="4">
        <v>0</v>
      </c>
      <c r="H751" s="4">
        <f t="shared" ref="H751:K769" si="78">H785+H818+H851+H884+H948+H979</f>
        <v>0</v>
      </c>
      <c r="I751" s="4">
        <f t="shared" si="78"/>
        <v>0</v>
      </c>
      <c r="J751" s="4">
        <f t="shared" si="78"/>
        <v>0</v>
      </c>
      <c r="K751" s="4">
        <f t="shared" si="78"/>
        <v>0</v>
      </c>
      <c r="L751" s="76" t="s">
        <v>464</v>
      </c>
    </row>
    <row r="752" spans="2:12">
      <c r="B752" s="73" t="s">
        <v>48</v>
      </c>
      <c r="C752" s="5">
        <v>0</v>
      </c>
      <c r="D752" s="4">
        <v>0</v>
      </c>
      <c r="E752" s="4">
        <v>0</v>
      </c>
      <c r="F752" s="4">
        <f t="shared" si="75"/>
        <v>0</v>
      </c>
      <c r="G752" s="4">
        <v>0</v>
      </c>
      <c r="H752" s="4">
        <f t="shared" si="78"/>
        <v>0</v>
      </c>
      <c r="I752" s="4">
        <f t="shared" si="78"/>
        <v>0</v>
      </c>
      <c r="J752" s="4">
        <f t="shared" si="78"/>
        <v>0</v>
      </c>
      <c r="K752" s="4">
        <f t="shared" si="78"/>
        <v>0</v>
      </c>
      <c r="L752" s="76" t="s">
        <v>49</v>
      </c>
    </row>
    <row r="753" spans="2:12">
      <c r="B753" s="73" t="s">
        <v>50</v>
      </c>
      <c r="C753" s="5">
        <v>1706.02</v>
      </c>
      <c r="D753" s="4">
        <f t="shared" si="74"/>
        <v>413.06491131405261</v>
      </c>
      <c r="E753" s="4">
        <v>704.697</v>
      </c>
      <c r="F753" s="4">
        <f t="shared" si="75"/>
        <v>1695.867</v>
      </c>
      <c r="G753" s="4">
        <f t="shared" si="76"/>
        <v>533.88797588490138</v>
      </c>
      <c r="H753" s="4">
        <f t="shared" si="78"/>
        <v>905.40300000000002</v>
      </c>
      <c r="I753" s="4">
        <f t="shared" si="78"/>
        <v>1672.655</v>
      </c>
      <c r="J753" s="4">
        <f t="shared" si="78"/>
        <v>1773.7707602189816</v>
      </c>
      <c r="K753" s="4">
        <f t="shared" si="78"/>
        <v>833.85199999999998</v>
      </c>
      <c r="L753" s="76" t="s">
        <v>51</v>
      </c>
    </row>
    <row r="754" spans="2:12">
      <c r="B754" s="73" t="s">
        <v>52</v>
      </c>
      <c r="C754" s="5">
        <v>409.96256</v>
      </c>
      <c r="D754" s="4">
        <f t="shared" si="74"/>
        <v>1176.2344756555331</v>
      </c>
      <c r="E754" s="4">
        <v>482.21209679999998</v>
      </c>
      <c r="F754" s="4">
        <f t="shared" si="75"/>
        <v>437.07700000000006</v>
      </c>
      <c r="G754" s="4">
        <f t="shared" si="76"/>
        <v>1589.6398117494168</v>
      </c>
      <c r="H754" s="4">
        <f t="shared" si="78"/>
        <v>694.79499999999996</v>
      </c>
      <c r="I754" s="4">
        <f t="shared" si="78"/>
        <v>436.214</v>
      </c>
      <c r="J754" s="4">
        <f t="shared" si="78"/>
        <v>5258.691563508738</v>
      </c>
      <c r="K754" s="4">
        <f t="shared" si="78"/>
        <v>872.8374</v>
      </c>
      <c r="L754" s="76" t="s">
        <v>53</v>
      </c>
    </row>
    <row r="755" spans="2:12">
      <c r="B755" s="73" t="s">
        <v>54</v>
      </c>
      <c r="C755" s="5">
        <v>1.135</v>
      </c>
      <c r="D755" s="4">
        <f t="shared" si="74"/>
        <v>842.29074889867843</v>
      </c>
      <c r="E755" s="4">
        <v>0.95599999999999996</v>
      </c>
      <c r="F755" s="4">
        <f t="shared" si="75"/>
        <v>1.135</v>
      </c>
      <c r="G755" s="4">
        <f t="shared" si="76"/>
        <v>2466.0792951541848</v>
      </c>
      <c r="H755" s="4">
        <f>H789+H822+H855+H888+H952+H983</f>
        <v>2.7989999999999999</v>
      </c>
      <c r="I755" s="4">
        <f t="shared" ref="I755:K755" si="79">I789+I822+I855+I888+I952+I983</f>
        <v>1.161</v>
      </c>
      <c r="J755" s="4">
        <f t="shared" si="79"/>
        <v>842.37726098191217</v>
      </c>
      <c r="K755" s="4">
        <f t="shared" si="79"/>
        <v>0.97799999999999998</v>
      </c>
      <c r="L755" s="76" t="s">
        <v>55</v>
      </c>
    </row>
    <row r="756" spans="2:12">
      <c r="B756" s="73" t="s">
        <v>56</v>
      </c>
      <c r="C756" s="5">
        <v>0</v>
      </c>
      <c r="D756" s="4">
        <v>0</v>
      </c>
      <c r="E756" s="4">
        <v>0</v>
      </c>
      <c r="F756" s="4">
        <f t="shared" si="75"/>
        <v>0</v>
      </c>
      <c r="G756" s="4">
        <v>0</v>
      </c>
      <c r="H756" s="4">
        <f t="shared" si="78"/>
        <v>0</v>
      </c>
      <c r="I756" s="4">
        <f t="shared" si="78"/>
        <v>0</v>
      </c>
      <c r="J756" s="4">
        <f t="shared" si="78"/>
        <v>0</v>
      </c>
      <c r="K756" s="4">
        <f t="shared" si="78"/>
        <v>0</v>
      </c>
      <c r="L756" s="76" t="s">
        <v>57</v>
      </c>
    </row>
    <row r="757" spans="2:12">
      <c r="B757" s="73" t="s">
        <v>58</v>
      </c>
      <c r="C757" s="5">
        <v>3.5550000000000002</v>
      </c>
      <c r="D757" s="4">
        <f t="shared" si="74"/>
        <v>2317.5808720112523</v>
      </c>
      <c r="E757" s="4">
        <v>8.2390000000000008</v>
      </c>
      <c r="F757" s="4">
        <f t="shared" si="75"/>
        <v>2.1120000000000001</v>
      </c>
      <c r="G757" s="4">
        <f t="shared" si="76"/>
        <v>2279.3560606060605</v>
      </c>
      <c r="H757" s="4">
        <f t="shared" si="78"/>
        <v>4.8140000000000001</v>
      </c>
      <c r="I757" s="4">
        <f t="shared" si="78"/>
        <v>2.0549999999999997</v>
      </c>
      <c r="J757" s="4">
        <f t="shared" si="78"/>
        <v>5926.8062944945959</v>
      </c>
      <c r="K757" s="4">
        <f t="shared" si="78"/>
        <v>4.7350000000000003</v>
      </c>
      <c r="L757" s="76" t="s">
        <v>59</v>
      </c>
    </row>
    <row r="758" spans="2:12">
      <c r="B758" s="73" t="s">
        <v>60</v>
      </c>
      <c r="C758" s="5">
        <v>4768.6799999999994</v>
      </c>
      <c r="D758" s="4">
        <f t="shared" si="74"/>
        <v>298.61513039247762</v>
      </c>
      <c r="E758" s="4">
        <v>1424</v>
      </c>
      <c r="F758" s="4">
        <f t="shared" si="75"/>
        <v>4401.4830000000002</v>
      </c>
      <c r="G758" s="4">
        <f t="shared" si="76"/>
        <v>545.88646599339347</v>
      </c>
      <c r="H758" s="4">
        <f t="shared" si="78"/>
        <v>2402.71</v>
      </c>
      <c r="I758" s="4">
        <f t="shared" si="78"/>
        <v>6974.8159999999989</v>
      </c>
      <c r="J758" s="4">
        <f t="shared" si="78"/>
        <v>4947.8973964973447</v>
      </c>
      <c r="K758" s="4">
        <f t="shared" si="78"/>
        <v>4505.8</v>
      </c>
      <c r="L758" s="76" t="s">
        <v>61</v>
      </c>
    </row>
    <row r="759" spans="2:12">
      <c r="B759" s="73" t="s">
        <v>62</v>
      </c>
      <c r="C759" s="5">
        <v>705.58399999999995</v>
      </c>
      <c r="D759" s="4">
        <f t="shared" si="74"/>
        <v>988.4747953468335</v>
      </c>
      <c r="E759" s="4">
        <v>697.45200000000011</v>
      </c>
      <c r="F759" s="4">
        <f t="shared" si="75"/>
        <v>877.00599999999997</v>
      </c>
      <c r="G759" s="4">
        <f t="shared" si="76"/>
        <v>1524.010097992488</v>
      </c>
      <c r="H759" s="4">
        <f t="shared" si="78"/>
        <v>1336.5659999999998</v>
      </c>
      <c r="I759" s="4">
        <f t="shared" si="78"/>
        <v>742.56699999999989</v>
      </c>
      <c r="J759" s="4">
        <f t="shared" si="78"/>
        <v>10136.645303072224</v>
      </c>
      <c r="K759" s="4">
        <f t="shared" si="78"/>
        <v>805.76499999999999</v>
      </c>
      <c r="L759" s="76" t="s">
        <v>465</v>
      </c>
    </row>
    <row r="760" spans="2:12">
      <c r="B760" s="73" t="s">
        <v>63</v>
      </c>
      <c r="C760" s="5">
        <v>59.796999999999997</v>
      </c>
      <c r="D760" s="4">
        <f t="shared" si="74"/>
        <v>562.50313560880988</v>
      </c>
      <c r="E760" s="4">
        <v>33.636000000000003</v>
      </c>
      <c r="F760" s="4">
        <f t="shared" si="75"/>
        <v>71.742999999999995</v>
      </c>
      <c r="G760" s="4">
        <f t="shared" si="76"/>
        <v>590.32937011276374</v>
      </c>
      <c r="H760" s="4">
        <f t="shared" si="78"/>
        <v>42.352000000000004</v>
      </c>
      <c r="I760" s="4">
        <f t="shared" si="78"/>
        <v>105.62299999999999</v>
      </c>
      <c r="J760" s="4">
        <f t="shared" si="78"/>
        <v>1917.324847843036</v>
      </c>
      <c r="K760" s="4">
        <f t="shared" si="78"/>
        <v>51.578000000000003</v>
      </c>
      <c r="L760" s="76" t="s">
        <v>64</v>
      </c>
    </row>
    <row r="761" spans="2:12">
      <c r="B761" s="73" t="s">
        <v>65</v>
      </c>
      <c r="C761" s="5">
        <v>5.2080000000000002</v>
      </c>
      <c r="D761" s="4">
        <f t="shared" si="74"/>
        <v>2264.4009216589857</v>
      </c>
      <c r="E761" s="4">
        <v>11.792999999999999</v>
      </c>
      <c r="F761" s="4">
        <f t="shared" si="75"/>
        <v>6.7656000000000001</v>
      </c>
      <c r="G761" s="4">
        <f t="shared" si="76"/>
        <v>2776.3982499704384</v>
      </c>
      <c r="H761" s="4">
        <f t="shared" si="78"/>
        <v>18.783999999999999</v>
      </c>
      <c r="I761" s="4">
        <f t="shared" si="78"/>
        <v>11.929</v>
      </c>
      <c r="J761" s="4">
        <f t="shared" si="78"/>
        <v>8198.4850468950117</v>
      </c>
      <c r="K761" s="4">
        <f t="shared" si="78"/>
        <v>15.881</v>
      </c>
      <c r="L761" s="76" t="s">
        <v>66</v>
      </c>
    </row>
    <row r="762" spans="2:12">
      <c r="B762" s="73" t="s">
        <v>67</v>
      </c>
      <c r="C762" s="5">
        <v>1.3509999999999999E-2</v>
      </c>
      <c r="D762" s="4">
        <f t="shared" si="74"/>
        <v>0</v>
      </c>
      <c r="E762" s="4">
        <v>0</v>
      </c>
      <c r="F762" s="4">
        <f t="shared" si="75"/>
        <v>0</v>
      </c>
      <c r="G762" s="4">
        <v>0</v>
      </c>
      <c r="H762" s="4">
        <f t="shared" si="78"/>
        <v>0</v>
      </c>
      <c r="I762" s="4">
        <f t="shared" si="78"/>
        <v>13.31</v>
      </c>
      <c r="J762" s="4">
        <f t="shared" si="78"/>
        <v>0</v>
      </c>
      <c r="K762" s="4">
        <f t="shared" si="78"/>
        <v>0</v>
      </c>
      <c r="L762" s="76" t="s">
        <v>68</v>
      </c>
    </row>
    <row r="763" spans="2:12">
      <c r="B763" s="73" t="s">
        <v>69</v>
      </c>
      <c r="C763" s="5">
        <v>59.432569999999998</v>
      </c>
      <c r="D763" s="4">
        <f t="shared" si="74"/>
        <v>1485.4668071732387</v>
      </c>
      <c r="E763" s="4">
        <v>88.285110000000003</v>
      </c>
      <c r="F763" s="4">
        <f t="shared" si="75"/>
        <v>63.948</v>
      </c>
      <c r="G763" s="4">
        <f t="shared" si="76"/>
        <v>1494.6988177894539</v>
      </c>
      <c r="H763" s="4">
        <f t="shared" si="78"/>
        <v>95.582999999999998</v>
      </c>
      <c r="I763" s="4">
        <f t="shared" si="78"/>
        <v>82.447000000000003</v>
      </c>
      <c r="J763" s="4">
        <f t="shared" si="78"/>
        <v>7595.2323500432331</v>
      </c>
      <c r="K763" s="4">
        <f t="shared" si="78"/>
        <v>64.393999999999991</v>
      </c>
      <c r="L763" s="76" t="s">
        <v>70</v>
      </c>
    </row>
    <row r="764" spans="2:12">
      <c r="B764" s="73" t="s">
        <v>71</v>
      </c>
      <c r="C764" s="5">
        <v>0</v>
      </c>
      <c r="D764" s="4">
        <v>0</v>
      </c>
      <c r="E764" s="4">
        <v>0</v>
      </c>
      <c r="F764" s="4">
        <f t="shared" si="75"/>
        <v>0</v>
      </c>
      <c r="G764" s="4">
        <v>0</v>
      </c>
      <c r="H764" s="4">
        <f t="shared" si="78"/>
        <v>0</v>
      </c>
      <c r="I764" s="4">
        <f t="shared" si="78"/>
        <v>3.0000000000000001E-3</v>
      </c>
      <c r="J764" s="4">
        <f t="shared" si="78"/>
        <v>0</v>
      </c>
      <c r="K764" s="4">
        <f t="shared" si="78"/>
        <v>0.14099999999999999</v>
      </c>
      <c r="L764" s="76" t="s">
        <v>72</v>
      </c>
    </row>
    <row r="765" spans="2:12">
      <c r="B765" s="73" t="s">
        <v>73</v>
      </c>
      <c r="C765" s="5">
        <v>3.5000000000000003E-2</v>
      </c>
      <c r="D765" s="4">
        <f t="shared" si="74"/>
        <v>1714.285714285714</v>
      </c>
      <c r="E765" s="4">
        <v>0.06</v>
      </c>
      <c r="F765" s="4">
        <f t="shared" si="75"/>
        <v>0.03</v>
      </c>
      <c r="G765" s="4">
        <f t="shared" si="76"/>
        <v>2266.666666666667</v>
      </c>
      <c r="H765" s="4">
        <f t="shared" si="78"/>
        <v>6.8000000000000005E-2</v>
      </c>
      <c r="I765" s="4">
        <f t="shared" si="78"/>
        <v>3.5000000000000003E-2</v>
      </c>
      <c r="J765" s="4">
        <f t="shared" si="78"/>
        <v>2228.571428571428</v>
      </c>
      <c r="K765" s="4">
        <f t="shared" si="78"/>
        <v>7.8E-2</v>
      </c>
      <c r="L765" s="76" t="s">
        <v>74</v>
      </c>
    </row>
    <row r="766" spans="2:12">
      <c r="B766" s="73" t="s">
        <v>75</v>
      </c>
      <c r="C766" s="5">
        <v>64.033999999999992</v>
      </c>
      <c r="D766" s="4">
        <f t="shared" si="74"/>
        <v>1935.4249305056692</v>
      </c>
      <c r="E766" s="4">
        <v>123.93300000000001</v>
      </c>
      <c r="F766" s="4">
        <f t="shared" si="75"/>
        <v>63.363</v>
      </c>
      <c r="G766" s="4">
        <f t="shared" si="76"/>
        <v>1915.739469406436</v>
      </c>
      <c r="H766" s="4">
        <f t="shared" si="78"/>
        <v>121.387</v>
      </c>
      <c r="I766" s="4">
        <f t="shared" si="78"/>
        <v>67.31</v>
      </c>
      <c r="J766" s="4">
        <f t="shared" si="78"/>
        <v>10610.852336647104</v>
      </c>
      <c r="K766" s="4">
        <f t="shared" si="78"/>
        <v>151.68</v>
      </c>
      <c r="L766" s="76" t="s">
        <v>76</v>
      </c>
    </row>
    <row r="767" spans="2:12">
      <c r="B767" s="73" t="s">
        <v>77</v>
      </c>
      <c r="C767" s="5">
        <v>366.92</v>
      </c>
      <c r="D767" s="4">
        <f t="shared" si="74"/>
        <v>559.83048075874842</v>
      </c>
      <c r="E767" s="4">
        <v>205.41299999999998</v>
      </c>
      <c r="F767" s="4">
        <f t="shared" si="75"/>
        <v>311.78699999999998</v>
      </c>
      <c r="G767" s="4">
        <f t="shared" si="76"/>
        <v>655.70084705263537</v>
      </c>
      <c r="H767" s="4">
        <f t="shared" si="78"/>
        <v>204.43899999999999</v>
      </c>
      <c r="I767" s="4">
        <f t="shared" si="78"/>
        <v>213.46200000000002</v>
      </c>
      <c r="J767" s="4">
        <f t="shared" si="78"/>
        <v>2231.7723283655091</v>
      </c>
      <c r="K767" s="4">
        <f t="shared" si="78"/>
        <v>155.452</v>
      </c>
      <c r="L767" s="76" t="s">
        <v>78</v>
      </c>
    </row>
    <row r="768" spans="2:12">
      <c r="B768" s="73" t="s">
        <v>79</v>
      </c>
      <c r="C768" s="5">
        <v>192.3348</v>
      </c>
      <c r="D768" s="4">
        <f t="shared" si="74"/>
        <v>5219.4766625696438</v>
      </c>
      <c r="E768" s="4">
        <v>1003.8869999999999</v>
      </c>
      <c r="F768" s="4">
        <f t="shared" si="75"/>
        <v>277.28300000000002</v>
      </c>
      <c r="G768" s="4">
        <f t="shared" si="76"/>
        <v>4830.5070271166996</v>
      </c>
      <c r="H768" s="4">
        <f>H802+H835+H868+H901+H965+H996</f>
        <v>1339.4174800000001</v>
      </c>
      <c r="I768" s="4">
        <f t="shared" ref="I768:J768" si="80">I802+I835+I868+I901+I965+I996</f>
        <v>322.04700000000003</v>
      </c>
      <c r="J768" s="4">
        <f t="shared" si="80"/>
        <v>25408.602899540056</v>
      </c>
      <c r="K768" s="4">
        <f>K802+K835+K868+K901+K965+K996</f>
        <v>1510.5649999999998</v>
      </c>
      <c r="L768" s="76" t="s">
        <v>80</v>
      </c>
    </row>
    <row r="769" spans="2:21">
      <c r="B769" s="73" t="s">
        <v>81</v>
      </c>
      <c r="C769" s="5">
        <v>1063.8520000000001</v>
      </c>
      <c r="D769" s="4">
        <f t="shared" si="74"/>
        <v>1395.5127216943708</v>
      </c>
      <c r="E769" s="4">
        <v>1484.6189999999999</v>
      </c>
      <c r="F769" s="4">
        <f t="shared" si="75"/>
        <v>1054.77</v>
      </c>
      <c r="G769" s="4">
        <f t="shared" si="76"/>
        <v>1043.1942508793386</v>
      </c>
      <c r="H769" s="4">
        <f t="shared" si="78"/>
        <v>1100.33</v>
      </c>
      <c r="I769" s="4">
        <f>I803+I836+I869+I902+I966+I997</f>
        <v>1080.8819999999998</v>
      </c>
      <c r="J769" s="4">
        <f t="shared" si="78"/>
        <v>8963.8915886017803</v>
      </c>
      <c r="K769" s="4">
        <f>K803+K836+K869+K902+K966+K997</f>
        <v>1632.7809999999997</v>
      </c>
      <c r="L769" s="76" t="s">
        <v>82</v>
      </c>
    </row>
    <row r="770" spans="2:21">
      <c r="B770" s="73" t="s">
        <v>83</v>
      </c>
      <c r="C770" s="5">
        <v>1.0169999999999999</v>
      </c>
      <c r="D770" s="4">
        <f t="shared" si="74"/>
        <v>804.32645034414952</v>
      </c>
      <c r="E770" s="4">
        <v>0.81799999999999995</v>
      </c>
      <c r="F770" s="4">
        <f t="shared" si="75"/>
        <v>1.0580000000000001</v>
      </c>
      <c r="G770" s="4">
        <f t="shared" si="76"/>
        <v>799.62192816635161</v>
      </c>
      <c r="H770" s="4">
        <f>H804+H837+H870+H903+H967+H998</f>
        <v>0.84599999999999997</v>
      </c>
      <c r="I770" s="4">
        <f t="shared" ref="I770:K770" si="81">I804+I837+I870+I903+I967+I998</f>
        <v>1.0289999999999999</v>
      </c>
      <c r="J770" s="4">
        <f t="shared" si="81"/>
        <v>805.63654033041792</v>
      </c>
      <c r="K770" s="4">
        <f t="shared" si="81"/>
        <v>0.82899999999999996</v>
      </c>
      <c r="L770" s="76" t="s">
        <v>84</v>
      </c>
    </row>
    <row r="771" spans="2:21" ht="15.75" thickBot="1">
      <c r="B771" s="74" t="s">
        <v>85</v>
      </c>
      <c r="C771" s="15">
        <v>23.661999999999999</v>
      </c>
      <c r="D771" s="4">
        <f t="shared" si="74"/>
        <v>1148.80398951906</v>
      </c>
      <c r="E771" s="4">
        <v>27.183</v>
      </c>
      <c r="F771" s="4">
        <f t="shared" si="75"/>
        <v>31.085000000000001</v>
      </c>
      <c r="G771" s="4">
        <f t="shared" si="76"/>
        <v>1131.8642432041177</v>
      </c>
      <c r="H771" s="4">
        <f>H805+H838+H871+H904+H968+H999</f>
        <v>35.183999999999997</v>
      </c>
      <c r="I771" s="4">
        <f t="shared" ref="I771:K771" si="82">I805+I838+I871+I904+I968+I999</f>
        <v>32.368000000000002</v>
      </c>
      <c r="J771" s="4">
        <f t="shared" si="82"/>
        <v>2580.7027929384103</v>
      </c>
      <c r="K771" s="4">
        <f t="shared" si="82"/>
        <v>28.065999999999999</v>
      </c>
      <c r="L771" s="77" t="s">
        <v>86</v>
      </c>
    </row>
    <row r="772" spans="2:21" ht="15.75" thickBot="1">
      <c r="B772" s="92" t="s">
        <v>386</v>
      </c>
      <c r="C772" s="78">
        <f>SUM(C750:C771)</f>
        <v>9505.4166399999976</v>
      </c>
      <c r="D772" s="78">
        <f t="shared" si="74"/>
        <v>693.92599573625853</v>
      </c>
      <c r="E772" s="78">
        <f>SUM(E750:E771)</f>
        <v>6596.0557067999998</v>
      </c>
      <c r="F772" s="78">
        <f>SUM(F750:F771)</f>
        <v>9369.3216000000011</v>
      </c>
      <c r="G772" s="78">
        <f t="shared" si="76"/>
        <v>909.85173142098108</v>
      </c>
      <c r="H772" s="78">
        <f>SUM(H750:H771)</f>
        <v>8524.6934799999981</v>
      </c>
      <c r="I772" s="78">
        <f t="shared" ref="I772:K772" si="83">I806+I839+I872+I905+I969+I1000</f>
        <v>11816.536699999999</v>
      </c>
      <c r="J772" s="78">
        <f t="shared" si="83"/>
        <v>103466.19899235404</v>
      </c>
      <c r="K772" s="78">
        <f t="shared" si="83"/>
        <v>10751.643400000001</v>
      </c>
      <c r="L772" s="92" t="s">
        <v>388</v>
      </c>
      <c r="S772" s="56"/>
      <c r="T772" s="56"/>
      <c r="U772" s="56"/>
    </row>
    <row r="773" spans="2:21" ht="15.75" thickBot="1">
      <c r="B773" s="92" t="s">
        <v>387</v>
      </c>
      <c r="C773" s="78">
        <v>108546.62</v>
      </c>
      <c r="D773" s="78">
        <f>E773/C773*1000</f>
        <v>1766.4731891237145</v>
      </c>
      <c r="E773" s="78">
        <v>191744.69399999996</v>
      </c>
      <c r="F773" s="78">
        <v>110810.099</v>
      </c>
      <c r="G773" s="78">
        <f t="shared" si="76"/>
        <v>1815.2963566975966</v>
      </c>
      <c r="H773" s="78">
        <v>201153.16899999999</v>
      </c>
      <c r="I773" s="78">
        <f t="shared" ref="I773:K773" si="84">I807+I840+I873+I906+I970+I1001</f>
        <v>112856.321</v>
      </c>
      <c r="J773" s="78">
        <f t="shared" si="84"/>
        <v>5620.1728318325995</v>
      </c>
      <c r="K773" s="78">
        <f t="shared" si="84"/>
        <v>203625.2</v>
      </c>
      <c r="L773" s="92" t="s">
        <v>385</v>
      </c>
    </row>
    <row r="775" spans="2:21">
      <c r="I775" s="56"/>
    </row>
    <row r="776" spans="2:21">
      <c r="C776" s="56"/>
    </row>
    <row r="777" spans="2:21">
      <c r="C777" s="56"/>
      <c r="I777" s="56"/>
    </row>
    <row r="778" spans="2:21">
      <c r="B778" s="38" t="s">
        <v>369</v>
      </c>
      <c r="C778" s="38"/>
      <c r="D778" s="38"/>
      <c r="E778" s="38"/>
      <c r="F778" s="38"/>
      <c r="I778" s="30"/>
      <c r="K778" s="52"/>
      <c r="L778" s="31" t="s">
        <v>370</v>
      </c>
    </row>
    <row r="779" spans="2:21">
      <c r="B779" s="38" t="s">
        <v>172</v>
      </c>
      <c r="C779" s="38"/>
      <c r="D779" s="38"/>
      <c r="E779" s="38"/>
      <c r="F779" s="38"/>
      <c r="I779" s="31"/>
      <c r="K779" s="31"/>
      <c r="L779" s="31" t="s">
        <v>173</v>
      </c>
    </row>
    <row r="780" spans="2:21" ht="21.75" customHeight="1" thickBot="1">
      <c r="B780" s="32" t="s">
        <v>131</v>
      </c>
      <c r="C780" s="39"/>
      <c r="D780" s="39"/>
      <c r="E780" s="39"/>
      <c r="F780" s="39"/>
      <c r="H780" s="33"/>
      <c r="J780" s="32"/>
      <c r="K780" s="32"/>
      <c r="L780" s="32" t="s">
        <v>132</v>
      </c>
    </row>
    <row r="781" spans="2:21" ht="15.75" thickBot="1">
      <c r="B781" s="134" t="s">
        <v>43</v>
      </c>
      <c r="C781" s="131">
        <v>2016</v>
      </c>
      <c r="D781" s="132"/>
      <c r="E781" s="133"/>
      <c r="F781" s="131">
        <v>2017</v>
      </c>
      <c r="G781" s="132"/>
      <c r="H781" s="133"/>
      <c r="I781" s="131">
        <v>2018</v>
      </c>
      <c r="J781" s="132"/>
      <c r="K781" s="133"/>
      <c r="L781" s="126" t="s">
        <v>44</v>
      </c>
    </row>
    <row r="782" spans="2:21">
      <c r="B782" s="135"/>
      <c r="C782" s="68" t="s">
        <v>8</v>
      </c>
      <c r="D782" s="68" t="s">
        <v>9</v>
      </c>
      <c r="E782" s="68" t="s">
        <v>10</v>
      </c>
      <c r="F782" s="68" t="s">
        <v>8</v>
      </c>
      <c r="G782" s="68" t="s">
        <v>9</v>
      </c>
      <c r="H782" s="69" t="s">
        <v>10</v>
      </c>
      <c r="I782" s="68" t="s">
        <v>8</v>
      </c>
      <c r="J782" s="68" t="s">
        <v>9</v>
      </c>
      <c r="K782" s="69" t="s">
        <v>10</v>
      </c>
      <c r="L782" s="127"/>
    </row>
    <row r="783" spans="2:21" ht="15.75" thickBot="1">
      <c r="B783" s="136"/>
      <c r="C783" s="70" t="s">
        <v>11</v>
      </c>
      <c r="D783" s="70" t="s">
        <v>12</v>
      </c>
      <c r="E783" s="70" t="s">
        <v>13</v>
      </c>
      <c r="F783" s="70" t="s">
        <v>11</v>
      </c>
      <c r="G783" s="70" t="s">
        <v>12</v>
      </c>
      <c r="H783" s="71" t="s">
        <v>13</v>
      </c>
      <c r="I783" s="70" t="s">
        <v>11</v>
      </c>
      <c r="J783" s="70" t="s">
        <v>12</v>
      </c>
      <c r="K783" s="71" t="s">
        <v>13</v>
      </c>
      <c r="L783" s="128"/>
    </row>
    <row r="784" spans="2:21">
      <c r="B784" s="72" t="s">
        <v>45</v>
      </c>
      <c r="C784" s="4"/>
      <c r="D784" s="4"/>
      <c r="E784" s="4"/>
      <c r="F784" s="4"/>
      <c r="G784" s="4"/>
      <c r="H784" s="4"/>
      <c r="I784" s="4">
        <v>0</v>
      </c>
      <c r="J784" s="4"/>
      <c r="K784" s="4">
        <v>0</v>
      </c>
      <c r="L784" s="75" t="s">
        <v>46</v>
      </c>
    </row>
    <row r="785" spans="2:12">
      <c r="B785" s="73" t="s">
        <v>47</v>
      </c>
      <c r="C785" s="5"/>
      <c r="D785" s="4"/>
      <c r="E785" s="4"/>
      <c r="F785" s="4"/>
      <c r="G785" s="4"/>
      <c r="H785" s="4"/>
      <c r="I785" s="4"/>
      <c r="J785" s="4"/>
      <c r="K785" s="4"/>
      <c r="L785" s="76" t="s">
        <v>464</v>
      </c>
    </row>
    <row r="786" spans="2:12">
      <c r="B786" s="73" t="s">
        <v>48</v>
      </c>
      <c r="C786" s="5"/>
      <c r="D786" s="4"/>
      <c r="E786" s="4"/>
      <c r="F786" s="4"/>
      <c r="G786" s="4"/>
      <c r="H786" s="4"/>
      <c r="I786" s="4"/>
      <c r="J786" s="4"/>
      <c r="K786" s="4"/>
      <c r="L786" s="76" t="s">
        <v>49</v>
      </c>
    </row>
    <row r="787" spans="2:12">
      <c r="B787" s="73" t="s">
        <v>50</v>
      </c>
      <c r="C787" s="5"/>
      <c r="D787" s="4"/>
      <c r="E787" s="4"/>
      <c r="F787" s="4"/>
      <c r="G787" s="4"/>
      <c r="H787" s="4"/>
      <c r="I787" s="4">
        <v>0</v>
      </c>
      <c r="J787" s="4"/>
      <c r="K787" s="4">
        <v>0</v>
      </c>
      <c r="L787" s="76" t="s">
        <v>51</v>
      </c>
    </row>
    <row r="788" spans="2:12">
      <c r="B788" s="73" t="s">
        <v>52</v>
      </c>
      <c r="C788" s="5">
        <v>3.3912499999999999</v>
      </c>
      <c r="D788" s="4">
        <v>2091.3380022115739</v>
      </c>
      <c r="E788" s="4">
        <v>7.0922499999999999</v>
      </c>
      <c r="F788" s="4">
        <v>3.6659999999999999</v>
      </c>
      <c r="G788" s="4">
        <f t="shared" ref="G788:G807" si="85">H788/F788*1000</f>
        <v>2774.4135297326789</v>
      </c>
      <c r="H788" s="4">
        <v>10.170999999999999</v>
      </c>
      <c r="I788" s="107">
        <v>4.7530000000000001</v>
      </c>
      <c r="J788" s="4">
        <f>(K788/I788)*1000</f>
        <v>2500.7363770250367</v>
      </c>
      <c r="K788" s="107">
        <v>11.885999999999999</v>
      </c>
      <c r="L788" s="76" t="s">
        <v>53</v>
      </c>
    </row>
    <row r="789" spans="2:12">
      <c r="B789" s="73" t="s">
        <v>54</v>
      </c>
      <c r="C789" s="5">
        <v>1.135</v>
      </c>
      <c r="D789" s="4">
        <f>E789/C789*1000</f>
        <v>2485.4625550660794</v>
      </c>
      <c r="E789" s="4">
        <v>2.8210000000000002</v>
      </c>
      <c r="F789" s="4">
        <v>1.135</v>
      </c>
      <c r="G789" s="4">
        <f t="shared" si="85"/>
        <v>2466.0792951541848</v>
      </c>
      <c r="H789" s="4">
        <v>2.7989999999999999</v>
      </c>
      <c r="I789" s="4">
        <v>1.161</v>
      </c>
      <c r="J789" s="4">
        <f t="shared" ref="J789:J805" si="86">(K789/I789)*1000</f>
        <v>842.37726098191217</v>
      </c>
      <c r="K789" s="4">
        <v>0.97799999999999998</v>
      </c>
      <c r="L789" s="76" t="s">
        <v>55</v>
      </c>
    </row>
    <row r="790" spans="2:12">
      <c r="B790" s="73" t="s">
        <v>56</v>
      </c>
      <c r="C790" s="5"/>
      <c r="D790" s="4"/>
      <c r="E790" s="4"/>
      <c r="F790" s="4"/>
      <c r="G790" s="4"/>
      <c r="H790" s="4"/>
      <c r="I790" s="4"/>
      <c r="J790" s="4"/>
      <c r="K790" s="4"/>
      <c r="L790" s="76" t="s">
        <v>57</v>
      </c>
    </row>
    <row r="791" spans="2:12">
      <c r="B791" s="73" t="s">
        <v>58</v>
      </c>
      <c r="C791" s="5">
        <v>0.42199999999999999</v>
      </c>
      <c r="D791" s="4">
        <v>4049.7630331753553</v>
      </c>
      <c r="E791" s="4">
        <v>1.7090000000000001</v>
      </c>
      <c r="F791" s="4">
        <v>0.38300000000000001</v>
      </c>
      <c r="G791" s="4">
        <f t="shared" si="85"/>
        <v>4062.6631853785902</v>
      </c>
      <c r="H791" s="4">
        <v>1.556</v>
      </c>
      <c r="I791" s="4">
        <v>0.39700000000000002</v>
      </c>
      <c r="J791" s="4">
        <f t="shared" si="86"/>
        <v>4037.7833753148611</v>
      </c>
      <c r="K791" s="4">
        <v>1.603</v>
      </c>
      <c r="L791" s="76" t="s">
        <v>59</v>
      </c>
    </row>
    <row r="792" spans="2:12">
      <c r="B792" s="73" t="s">
        <v>60</v>
      </c>
      <c r="C792" s="5">
        <v>2935.4</v>
      </c>
      <c r="D792" s="4">
        <f>E792/C792*1000</f>
        <v>622.06172923621989</v>
      </c>
      <c r="E792" s="4">
        <v>1826</v>
      </c>
      <c r="F792" s="4">
        <v>2014.8720000000001</v>
      </c>
      <c r="G792" s="4">
        <f t="shared" si="85"/>
        <v>814.44925533731168</v>
      </c>
      <c r="H792" s="4">
        <v>1641.011</v>
      </c>
      <c r="I792" s="108">
        <v>3065.97</v>
      </c>
      <c r="J792" s="4">
        <f t="shared" si="86"/>
        <v>940.64847340319716</v>
      </c>
      <c r="K792" s="108">
        <v>2884</v>
      </c>
      <c r="L792" s="76" t="s">
        <v>61</v>
      </c>
    </row>
    <row r="793" spans="2:12">
      <c r="B793" s="73" t="s">
        <v>62</v>
      </c>
      <c r="C793" s="5">
        <v>6.8079999999999998</v>
      </c>
      <c r="D793" s="4">
        <v>2927.5851938895416</v>
      </c>
      <c r="E793" s="4">
        <v>19.931000000000001</v>
      </c>
      <c r="F793" s="4">
        <v>5.3479999999999999</v>
      </c>
      <c r="G793" s="4">
        <f t="shared" si="85"/>
        <v>2603.2161555721768</v>
      </c>
      <c r="H793" s="4">
        <v>13.922000000000001</v>
      </c>
      <c r="I793" s="4">
        <v>5.7549999999999999</v>
      </c>
      <c r="J793" s="4">
        <f t="shared" si="86"/>
        <v>2952.5629887054738</v>
      </c>
      <c r="K793" s="4">
        <v>16.992000000000001</v>
      </c>
      <c r="L793" s="76" t="s">
        <v>465</v>
      </c>
    </row>
    <row r="794" spans="2:12">
      <c r="B794" s="73" t="s">
        <v>63</v>
      </c>
      <c r="C794" s="5">
        <v>8.1989999999999998</v>
      </c>
      <c r="D794" s="4">
        <v>1050.7378948652274</v>
      </c>
      <c r="E794" s="4">
        <v>8.6150000000000002</v>
      </c>
      <c r="F794" s="4">
        <v>8.4619999999999997</v>
      </c>
      <c r="G794" s="4">
        <f t="shared" si="85"/>
        <v>1054.597021980619</v>
      </c>
      <c r="H794" s="4">
        <v>8.9239999999999995</v>
      </c>
      <c r="I794" s="4">
        <v>7.9550000000000001</v>
      </c>
      <c r="J794" s="4">
        <f t="shared" si="86"/>
        <v>1065.2419861722187</v>
      </c>
      <c r="K794" s="4">
        <v>8.4740000000000002</v>
      </c>
      <c r="L794" s="76" t="s">
        <v>64</v>
      </c>
    </row>
    <row r="795" spans="2:12">
      <c r="B795" s="73" t="s">
        <v>65</v>
      </c>
      <c r="C795" s="5"/>
      <c r="D795" s="4"/>
      <c r="E795" s="4"/>
      <c r="F795" s="4">
        <v>0.19860000000000055</v>
      </c>
      <c r="G795" s="4">
        <f t="shared" si="85"/>
        <v>23101.711983887148</v>
      </c>
      <c r="H795" s="4">
        <v>4.5880000000000001</v>
      </c>
      <c r="I795" s="108">
        <v>6.2949999999999999</v>
      </c>
      <c r="J795" s="4">
        <f t="shared" si="86"/>
        <v>238.76092136616361</v>
      </c>
      <c r="K795" s="108">
        <v>1.5029999999999999</v>
      </c>
      <c r="L795" s="76" t="s">
        <v>66</v>
      </c>
    </row>
    <row r="796" spans="2:12">
      <c r="B796" s="73" t="s">
        <v>67</v>
      </c>
      <c r="C796" s="5">
        <v>1E-4</v>
      </c>
      <c r="D796" s="4">
        <v>0</v>
      </c>
      <c r="E796" s="4"/>
      <c r="F796" s="4"/>
      <c r="G796" s="4"/>
      <c r="H796" s="4"/>
      <c r="I796" s="4">
        <v>0.1</v>
      </c>
      <c r="J796" s="4">
        <f t="shared" si="86"/>
        <v>0</v>
      </c>
      <c r="K796" s="4"/>
      <c r="L796" s="76" t="s">
        <v>68</v>
      </c>
    </row>
    <row r="797" spans="2:12">
      <c r="B797" s="73" t="s">
        <v>69</v>
      </c>
      <c r="C797" s="5">
        <v>1E-3</v>
      </c>
      <c r="D797" s="4">
        <v>1499.9999999999998</v>
      </c>
      <c r="E797" s="4">
        <v>1.4999999999999999E-2</v>
      </c>
      <c r="F797" s="4">
        <v>3.0000000000000001E-3</v>
      </c>
      <c r="G797" s="4">
        <f t="shared" si="85"/>
        <v>6333.333333333333</v>
      </c>
      <c r="H797" s="4">
        <v>1.9E-2</v>
      </c>
      <c r="I797" s="4">
        <v>3.0000000000000001E-3</v>
      </c>
      <c r="J797" s="4">
        <f t="shared" si="86"/>
        <v>4666.666666666667</v>
      </c>
      <c r="K797" s="4">
        <v>1.4E-2</v>
      </c>
      <c r="L797" s="76" t="s">
        <v>70</v>
      </c>
    </row>
    <row r="798" spans="2:12">
      <c r="B798" s="73" t="s">
        <v>71</v>
      </c>
      <c r="C798" s="5"/>
      <c r="D798" s="4"/>
      <c r="E798" s="4"/>
      <c r="F798" s="4"/>
      <c r="G798" s="4"/>
      <c r="H798" s="4"/>
      <c r="I798" s="4"/>
      <c r="J798" s="4"/>
      <c r="K798" s="4"/>
      <c r="L798" s="76" t="s">
        <v>72</v>
      </c>
    </row>
    <row r="799" spans="2:12">
      <c r="B799" s="73" t="s">
        <v>73</v>
      </c>
      <c r="C799" s="5"/>
      <c r="D799" s="4"/>
      <c r="E799" s="4"/>
      <c r="F799" s="4"/>
      <c r="G799" s="4"/>
      <c r="H799" s="4"/>
      <c r="I799" s="4">
        <v>0</v>
      </c>
      <c r="J799" s="4"/>
      <c r="K799" s="4">
        <v>0</v>
      </c>
      <c r="L799" s="76" t="s">
        <v>74</v>
      </c>
    </row>
    <row r="800" spans="2:12">
      <c r="B800" s="73" t="s">
        <v>75</v>
      </c>
      <c r="C800" s="5">
        <v>1.2699999999999999E-2</v>
      </c>
      <c r="D800" s="4">
        <f>E800/C800*1000</f>
        <v>1632.0472440944882</v>
      </c>
      <c r="E800" s="4">
        <v>2.0726999999999999E-2</v>
      </c>
      <c r="F800" s="4">
        <v>1.042</v>
      </c>
      <c r="G800" s="4">
        <f t="shared" si="85"/>
        <v>4108.445297504798</v>
      </c>
      <c r="H800" s="4">
        <v>4.2809999999999997</v>
      </c>
      <c r="I800" s="4">
        <v>1.3280000000000001</v>
      </c>
      <c r="J800" s="4">
        <f t="shared" si="86"/>
        <v>4892.3192771084332</v>
      </c>
      <c r="K800" s="4">
        <v>6.4969999999999999</v>
      </c>
      <c r="L800" s="76" t="s">
        <v>76</v>
      </c>
    </row>
    <row r="801" spans="2:12">
      <c r="B801" s="73" t="s">
        <v>77</v>
      </c>
      <c r="C801" s="5">
        <v>9.1229999999999993</v>
      </c>
      <c r="D801" s="4">
        <v>1801.8195768935657</v>
      </c>
      <c r="E801" s="4">
        <v>16.437999999999999</v>
      </c>
      <c r="F801" s="4">
        <v>8.8219999999999992</v>
      </c>
      <c r="G801" s="4">
        <f t="shared" si="85"/>
        <v>1749.4899115846747</v>
      </c>
      <c r="H801" s="4">
        <v>15.433999999999999</v>
      </c>
      <c r="I801" s="4">
        <v>8.9480000000000004</v>
      </c>
      <c r="J801" s="4">
        <f t="shared" si="86"/>
        <v>1539.0031291908806</v>
      </c>
      <c r="K801" s="4">
        <v>13.771000000000001</v>
      </c>
      <c r="L801" s="76" t="s">
        <v>78</v>
      </c>
    </row>
    <row r="802" spans="2:12">
      <c r="B802" s="73" t="s">
        <v>79</v>
      </c>
      <c r="C802" s="5">
        <v>64.247</v>
      </c>
      <c r="D802" s="4">
        <f>E802/C802*1000</f>
        <v>3205.5348887885816</v>
      </c>
      <c r="E802" s="4">
        <v>205.946</v>
      </c>
      <c r="F802" s="4">
        <v>65.569000000000003</v>
      </c>
      <c r="G802" s="4">
        <f t="shared" si="85"/>
        <v>3710.5308911223292</v>
      </c>
      <c r="H802" s="4">
        <v>243.29580000000001</v>
      </c>
      <c r="I802" s="4">
        <v>59.500999999999998</v>
      </c>
      <c r="J802" s="4">
        <f t="shared" si="86"/>
        <v>3526.7138367422394</v>
      </c>
      <c r="K802" s="4">
        <v>209.84299999999999</v>
      </c>
      <c r="L802" s="76" t="s">
        <v>80</v>
      </c>
    </row>
    <row r="803" spans="2:12">
      <c r="B803" s="73" t="s">
        <v>81</v>
      </c>
      <c r="C803" s="5">
        <v>15.345000000000001</v>
      </c>
      <c r="D803" s="4">
        <v>2372.8901922450309</v>
      </c>
      <c r="E803" s="4">
        <v>36.411999999999999</v>
      </c>
      <c r="F803" s="4">
        <v>14.06</v>
      </c>
      <c r="G803" s="4">
        <f t="shared" si="85"/>
        <v>2541.4651493598858</v>
      </c>
      <c r="H803" s="4">
        <v>35.732999999999997</v>
      </c>
      <c r="I803" s="4">
        <v>12.85</v>
      </c>
      <c r="J803" s="4">
        <f t="shared" si="86"/>
        <v>2502.1011673151752</v>
      </c>
      <c r="K803" s="4">
        <v>32.152000000000001</v>
      </c>
      <c r="L803" s="76" t="s">
        <v>82</v>
      </c>
    </row>
    <row r="804" spans="2:12">
      <c r="B804" s="73" t="s">
        <v>83</v>
      </c>
      <c r="C804" s="5">
        <v>1.0169999999999999</v>
      </c>
      <c r="D804" s="4">
        <v>804.32645034414952</v>
      </c>
      <c r="E804" s="4">
        <v>0.81799999999999995</v>
      </c>
      <c r="F804" s="4">
        <v>1.0580000000000001</v>
      </c>
      <c r="G804" s="4">
        <f t="shared" si="85"/>
        <v>799.62192816635161</v>
      </c>
      <c r="H804" s="4">
        <v>0.84599999999999997</v>
      </c>
      <c r="I804" s="4">
        <v>1.0289999999999999</v>
      </c>
      <c r="J804" s="4">
        <f t="shared" si="86"/>
        <v>805.63654033041792</v>
      </c>
      <c r="K804" s="4">
        <v>0.82899999999999996</v>
      </c>
      <c r="L804" s="76" t="s">
        <v>84</v>
      </c>
    </row>
    <row r="805" spans="2:12" ht="15.75" thickBot="1">
      <c r="B805" s="74" t="s">
        <v>85</v>
      </c>
      <c r="C805" s="15"/>
      <c r="D805" s="4"/>
      <c r="E805" s="4"/>
      <c r="F805" s="4"/>
      <c r="G805" s="4"/>
      <c r="H805" s="4"/>
      <c r="I805" s="4">
        <v>2.069</v>
      </c>
      <c r="J805" s="4">
        <f t="shared" si="86"/>
        <v>710.00483325277924</v>
      </c>
      <c r="K805" s="4">
        <v>1.4690000000000001</v>
      </c>
      <c r="L805" s="77" t="s">
        <v>86</v>
      </c>
    </row>
    <row r="806" spans="2:12" ht="15.75" thickBot="1">
      <c r="B806" s="92" t="s">
        <v>386</v>
      </c>
      <c r="C806" s="78">
        <f>SUM(C784:C805)</f>
        <v>3045.1010500000002</v>
      </c>
      <c r="D806" s="78">
        <f>E806/C806*1000</f>
        <v>698.11081540298972</v>
      </c>
      <c r="E806" s="78">
        <f>SUM(E784:E805)</f>
        <v>2125.8179770000002</v>
      </c>
      <c r="F806" s="78">
        <f>SUM(F784:F805)</f>
        <v>2124.6185999999998</v>
      </c>
      <c r="G806" s="78">
        <f t="shared" si="85"/>
        <v>933.14621268965652</v>
      </c>
      <c r="H806" s="78">
        <f>SUM(H784:H805)</f>
        <v>1982.5798</v>
      </c>
      <c r="I806" s="78">
        <f>SUM(I784:I805)</f>
        <v>3178.114</v>
      </c>
      <c r="J806" s="78">
        <f>SUM(J784:J805)</f>
        <v>31220.556833575454</v>
      </c>
      <c r="K806" s="78">
        <f>SUM(K784:K805)</f>
        <v>3190.0110000000009</v>
      </c>
      <c r="L806" s="92" t="s">
        <v>388</v>
      </c>
    </row>
    <row r="807" spans="2:12" ht="15.75" thickBot="1">
      <c r="B807" s="92" t="s">
        <v>387</v>
      </c>
      <c r="C807" s="78">
        <v>27955.143</v>
      </c>
      <c r="D807" s="78">
        <f>E807/C807*1000</f>
        <v>1606.4818198211326</v>
      </c>
      <c r="E807" s="78">
        <v>44909.428999999996</v>
      </c>
      <c r="F807" s="78">
        <v>27940.26</v>
      </c>
      <c r="G807" s="78">
        <f t="shared" si="85"/>
        <v>1685.6499545816682</v>
      </c>
      <c r="H807" s="78">
        <v>47097.498</v>
      </c>
      <c r="I807" s="78">
        <v>29703.324000000001</v>
      </c>
      <c r="J807" s="78"/>
      <c r="K807" s="78">
        <v>50889.692999999999</v>
      </c>
      <c r="L807" s="92" t="s">
        <v>385</v>
      </c>
    </row>
    <row r="811" spans="2:12">
      <c r="B811" s="38" t="s">
        <v>371</v>
      </c>
      <c r="C811" s="38"/>
      <c r="D811" s="38"/>
      <c r="E811" s="38"/>
      <c r="F811" s="38"/>
      <c r="I811" s="30"/>
      <c r="K811" s="30"/>
      <c r="L811" s="53" t="s">
        <v>372</v>
      </c>
    </row>
    <row r="812" spans="2:12">
      <c r="B812" s="38" t="s">
        <v>176</v>
      </c>
      <c r="C812" s="38"/>
      <c r="D812" s="38"/>
      <c r="E812" s="38"/>
      <c r="F812" s="38"/>
      <c r="I812" s="31"/>
      <c r="K812" s="31"/>
      <c r="L812" s="53" t="s">
        <v>177</v>
      </c>
    </row>
    <row r="813" spans="2:12" ht="21.75" customHeight="1" thickBot="1">
      <c r="B813" s="32" t="s">
        <v>131</v>
      </c>
      <c r="C813" s="39"/>
      <c r="D813" s="39"/>
      <c r="E813" s="39"/>
      <c r="F813" s="39"/>
      <c r="H813" s="33"/>
      <c r="I813" s="33"/>
      <c r="L813" s="53" t="s">
        <v>132</v>
      </c>
    </row>
    <row r="814" spans="2:12" ht="15.75" thickBot="1">
      <c r="B814" s="134" t="s">
        <v>43</v>
      </c>
      <c r="C814" s="131">
        <v>2016</v>
      </c>
      <c r="D814" s="132"/>
      <c r="E814" s="133"/>
      <c r="F814" s="131">
        <v>2017</v>
      </c>
      <c r="G814" s="132"/>
      <c r="H814" s="133"/>
      <c r="I814" s="131">
        <v>2018</v>
      </c>
      <c r="J814" s="132"/>
      <c r="K814" s="133"/>
      <c r="L814" s="126" t="s">
        <v>44</v>
      </c>
    </row>
    <row r="815" spans="2:12">
      <c r="B815" s="135"/>
      <c r="C815" s="68" t="s">
        <v>8</v>
      </c>
      <c r="D815" s="68" t="s">
        <v>9</v>
      </c>
      <c r="E815" s="68" t="s">
        <v>10</v>
      </c>
      <c r="F815" s="68" t="s">
        <v>8</v>
      </c>
      <c r="G815" s="68" t="s">
        <v>9</v>
      </c>
      <c r="H815" s="69" t="s">
        <v>10</v>
      </c>
      <c r="I815" s="68" t="s">
        <v>8</v>
      </c>
      <c r="J815" s="68" t="s">
        <v>9</v>
      </c>
      <c r="K815" s="69" t="s">
        <v>10</v>
      </c>
      <c r="L815" s="127"/>
    </row>
    <row r="816" spans="2:12" ht="15.75" thickBot="1">
      <c r="B816" s="136"/>
      <c r="C816" s="70" t="s">
        <v>11</v>
      </c>
      <c r="D816" s="70" t="s">
        <v>12</v>
      </c>
      <c r="E816" s="70" t="s">
        <v>13</v>
      </c>
      <c r="F816" s="70" t="s">
        <v>11</v>
      </c>
      <c r="G816" s="70" t="s">
        <v>12</v>
      </c>
      <c r="H816" s="71" t="s">
        <v>13</v>
      </c>
      <c r="I816" s="70" t="s">
        <v>11</v>
      </c>
      <c r="J816" s="70" t="s">
        <v>12</v>
      </c>
      <c r="K816" s="71" t="s">
        <v>13</v>
      </c>
      <c r="L816" s="128"/>
    </row>
    <row r="817" spans="2:14">
      <c r="B817" s="72" t="s">
        <v>45</v>
      </c>
      <c r="C817" s="4">
        <v>0.03</v>
      </c>
      <c r="D817" s="4">
        <f>E817/C817*1000</f>
        <v>1666.6666666666667</v>
      </c>
      <c r="E817" s="4">
        <v>0.05</v>
      </c>
      <c r="F817" s="4">
        <v>8.9999999999999993E-3</v>
      </c>
      <c r="G817" s="4">
        <f t="shared" ref="G817:G840" si="87">H817/F817*1000</f>
        <v>1777.7777777777778</v>
      </c>
      <c r="H817" s="4">
        <v>1.6E-2</v>
      </c>
      <c r="I817" s="107">
        <v>2.3699999999999999E-2</v>
      </c>
      <c r="J817" s="4">
        <f>(K817/I817)*1000</f>
        <v>4345.991561181434</v>
      </c>
      <c r="K817" s="107">
        <v>0.10299999999999999</v>
      </c>
      <c r="L817" s="75" t="s">
        <v>46</v>
      </c>
    </row>
    <row r="818" spans="2:14">
      <c r="B818" s="73" t="s">
        <v>47</v>
      </c>
      <c r="C818" s="5"/>
      <c r="D818" s="4"/>
      <c r="E818" s="4"/>
      <c r="F818" s="4"/>
      <c r="G818" s="4"/>
      <c r="H818" s="4"/>
      <c r="I818" s="4"/>
      <c r="J818" s="4"/>
      <c r="K818" s="4"/>
      <c r="L818" s="76" t="s">
        <v>464</v>
      </c>
    </row>
    <row r="819" spans="2:14">
      <c r="B819" s="73" t="s">
        <v>48</v>
      </c>
      <c r="C819" s="5"/>
      <c r="D819" s="4"/>
      <c r="E819" s="4"/>
      <c r="F819" s="4"/>
      <c r="G819" s="4"/>
      <c r="H819" s="4"/>
      <c r="I819" s="4"/>
      <c r="J819" s="4"/>
      <c r="K819" s="4"/>
      <c r="L819" s="76" t="s">
        <v>49</v>
      </c>
    </row>
    <row r="820" spans="2:14">
      <c r="B820" s="73" t="s">
        <v>50</v>
      </c>
      <c r="C820" s="5"/>
      <c r="D820" s="4"/>
      <c r="E820" s="4"/>
      <c r="F820" s="4"/>
      <c r="G820" s="4"/>
      <c r="H820" s="4"/>
      <c r="I820" s="4">
        <v>0</v>
      </c>
      <c r="J820" s="4"/>
      <c r="K820" s="4">
        <v>0</v>
      </c>
      <c r="L820" s="76" t="s">
        <v>51</v>
      </c>
    </row>
    <row r="821" spans="2:14">
      <c r="B821" s="73" t="s">
        <v>52</v>
      </c>
      <c r="C821" s="5"/>
      <c r="D821" s="4"/>
      <c r="E821" s="4"/>
      <c r="F821" s="4"/>
      <c r="G821" s="4"/>
      <c r="H821" s="4"/>
      <c r="I821" s="4">
        <v>0</v>
      </c>
      <c r="J821" s="4"/>
      <c r="K821" s="4">
        <v>0</v>
      </c>
      <c r="L821" s="76" t="s">
        <v>53</v>
      </c>
    </row>
    <row r="822" spans="2:14">
      <c r="B822" s="73" t="s">
        <v>54</v>
      </c>
      <c r="C822" s="5"/>
      <c r="D822" s="4"/>
      <c r="E822" s="4"/>
      <c r="F822" s="4"/>
      <c r="G822" s="4"/>
      <c r="H822" s="4"/>
      <c r="I822" s="4">
        <v>0</v>
      </c>
      <c r="J822" s="4"/>
      <c r="K822" s="4">
        <v>0</v>
      </c>
      <c r="L822" s="76" t="s">
        <v>55</v>
      </c>
    </row>
    <row r="823" spans="2:14">
      <c r="B823" s="73" t="s">
        <v>56</v>
      </c>
      <c r="C823" s="5"/>
      <c r="D823" s="4"/>
      <c r="E823" s="4"/>
      <c r="F823" s="4"/>
      <c r="G823" s="4"/>
      <c r="H823" s="4"/>
      <c r="I823" s="4"/>
      <c r="J823" s="4"/>
      <c r="K823" s="4"/>
      <c r="L823" s="76" t="s">
        <v>57</v>
      </c>
    </row>
    <row r="824" spans="2:14">
      <c r="B824" s="73" t="s">
        <v>58</v>
      </c>
      <c r="C824" s="5">
        <v>3.133</v>
      </c>
      <c r="D824" s="4">
        <v>2084.2642834344078</v>
      </c>
      <c r="E824" s="4">
        <v>6.53</v>
      </c>
      <c r="F824" s="4">
        <v>1.7290000000000001</v>
      </c>
      <c r="G824" s="4">
        <f t="shared" si="87"/>
        <v>1884.3262001156738</v>
      </c>
      <c r="H824" s="4">
        <v>3.258</v>
      </c>
      <c r="I824" s="4">
        <v>1.6579999999999999</v>
      </c>
      <c r="J824" s="4">
        <f t="shared" ref="J824:J838" si="88">(K824/I824)*1000</f>
        <v>1889.0229191797348</v>
      </c>
      <c r="K824" s="4">
        <v>3.1320000000000001</v>
      </c>
      <c r="L824" s="76" t="s">
        <v>59</v>
      </c>
    </row>
    <row r="825" spans="2:14">
      <c r="B825" s="73" t="s">
        <v>60</v>
      </c>
      <c r="C825" s="5">
        <v>2417.94</v>
      </c>
      <c r="D825" s="4">
        <f>E825/C825*1000</f>
        <v>202.23826893967592</v>
      </c>
      <c r="E825" s="4">
        <v>489</v>
      </c>
      <c r="F825" s="4">
        <v>2141.3380000000002</v>
      </c>
      <c r="G825" s="4">
        <f t="shared" si="87"/>
        <v>256.84875531093178</v>
      </c>
      <c r="H825" s="4">
        <v>550</v>
      </c>
      <c r="I825" s="108">
        <v>3482.35</v>
      </c>
      <c r="J825" s="4">
        <f t="shared" si="88"/>
        <v>275.67590851005787</v>
      </c>
      <c r="K825" s="108">
        <v>960</v>
      </c>
      <c r="L825" s="76" t="s">
        <v>61</v>
      </c>
    </row>
    <row r="826" spans="2:14">
      <c r="B826" s="73" t="s">
        <v>62</v>
      </c>
      <c r="C826" s="5">
        <v>3.1150000000000002</v>
      </c>
      <c r="D826" s="4">
        <v>684.43017656500808</v>
      </c>
      <c r="E826" s="4">
        <v>2.1320000000000001</v>
      </c>
      <c r="F826" s="4">
        <v>0.82399999999999995</v>
      </c>
      <c r="G826" s="4">
        <f t="shared" si="87"/>
        <v>832.52427184466023</v>
      </c>
      <c r="H826" s="4">
        <v>0.68600000000000005</v>
      </c>
      <c r="I826" s="4">
        <v>3.169</v>
      </c>
      <c r="J826" s="4">
        <f t="shared" si="88"/>
        <v>799.30577469233185</v>
      </c>
      <c r="K826" s="4">
        <v>2.5329999999999999</v>
      </c>
      <c r="L826" s="76" t="s">
        <v>465</v>
      </c>
    </row>
    <row r="827" spans="2:14">
      <c r="B827" s="73" t="s">
        <v>63</v>
      </c>
      <c r="C827" s="5">
        <v>51.597999999999999</v>
      </c>
      <c r="D827" s="4">
        <v>484.92189619752708</v>
      </c>
      <c r="E827" s="4">
        <v>25.021000000000001</v>
      </c>
      <c r="F827" s="4">
        <v>45.408999999999999</v>
      </c>
      <c r="G827" s="4">
        <f t="shared" si="87"/>
        <v>577.19835274945501</v>
      </c>
      <c r="H827" s="4">
        <v>26.21</v>
      </c>
      <c r="I827" s="4">
        <v>80</v>
      </c>
      <c r="J827" s="4">
        <f t="shared" si="88"/>
        <v>450</v>
      </c>
      <c r="K827" s="4">
        <v>36</v>
      </c>
      <c r="L827" s="76" t="s">
        <v>64</v>
      </c>
    </row>
    <row r="828" spans="2:14">
      <c r="B828" s="73" t="s">
        <v>65</v>
      </c>
      <c r="C828" s="5">
        <v>2.6779999999999999</v>
      </c>
      <c r="D828" s="4">
        <v>875.28005974607913</v>
      </c>
      <c r="E828" s="4">
        <v>2.3439999999999999</v>
      </c>
      <c r="F828" s="4">
        <v>3.6619999999999999</v>
      </c>
      <c r="G828" s="4">
        <f t="shared" si="87"/>
        <v>934.18896777717089</v>
      </c>
      <c r="H828" s="4">
        <v>3.4209999999999998</v>
      </c>
      <c r="I828" s="4">
        <v>2.2229999999999999</v>
      </c>
      <c r="J828" s="4">
        <f t="shared" si="88"/>
        <v>890.68825910931184</v>
      </c>
      <c r="K828" s="4">
        <v>1.98</v>
      </c>
      <c r="L828" s="76" t="s">
        <v>66</v>
      </c>
      <c r="N828" s="113"/>
    </row>
    <row r="829" spans="2:14" ht="15.75" thickBot="1">
      <c r="B829" s="73" t="s">
        <v>67</v>
      </c>
      <c r="C829" s="5">
        <v>2.9399999999999999E-3</v>
      </c>
      <c r="D829" s="4">
        <v>0</v>
      </c>
      <c r="E829" s="4"/>
      <c r="F829" s="4"/>
      <c r="G829" s="4"/>
      <c r="H829" s="4"/>
      <c r="I829" s="100">
        <v>2.94</v>
      </c>
      <c r="J829" s="4">
        <f t="shared" si="88"/>
        <v>0</v>
      </c>
      <c r="K829" s="4"/>
      <c r="L829" s="76" t="s">
        <v>68</v>
      </c>
    </row>
    <row r="830" spans="2:14">
      <c r="B830" s="73" t="s">
        <v>69</v>
      </c>
      <c r="C830" s="5">
        <v>0.38700000000000001</v>
      </c>
      <c r="D830" s="4">
        <v>746.77002583979322</v>
      </c>
      <c r="E830" s="4">
        <v>0.28899999999999998</v>
      </c>
      <c r="F830" s="4">
        <v>0.38900000000000001</v>
      </c>
      <c r="G830" s="4">
        <f t="shared" si="87"/>
        <v>717.22365038560417</v>
      </c>
      <c r="H830" s="4">
        <v>0.27900000000000003</v>
      </c>
      <c r="I830" s="4">
        <v>0.24199999999999999</v>
      </c>
      <c r="J830" s="4">
        <f t="shared" si="88"/>
        <v>1148.7603305785126</v>
      </c>
      <c r="K830" s="4">
        <v>0.27800000000000002</v>
      </c>
      <c r="L830" s="76" t="s">
        <v>70</v>
      </c>
    </row>
    <row r="831" spans="2:14">
      <c r="B831" s="73" t="s">
        <v>71</v>
      </c>
      <c r="C831" s="5"/>
      <c r="D831" s="4"/>
      <c r="E831" s="4"/>
      <c r="F831" s="4"/>
      <c r="G831" s="4"/>
      <c r="H831" s="4"/>
      <c r="I831" s="4"/>
      <c r="J831" s="4"/>
      <c r="K831" s="4">
        <v>0.14099999999999999</v>
      </c>
      <c r="L831" s="76" t="s">
        <v>72</v>
      </c>
    </row>
    <row r="832" spans="2:14">
      <c r="B832" s="73" t="s">
        <v>73</v>
      </c>
      <c r="C832" s="5"/>
      <c r="D832" s="4"/>
      <c r="E832" s="4"/>
      <c r="F832" s="4"/>
      <c r="G832" s="4"/>
      <c r="H832" s="4"/>
      <c r="I832" s="4">
        <v>0</v>
      </c>
      <c r="J832" s="4"/>
      <c r="K832" s="4">
        <v>0</v>
      </c>
      <c r="L832" s="76" t="s">
        <v>74</v>
      </c>
    </row>
    <row r="833" spans="2:12">
      <c r="B833" s="73" t="s">
        <v>75</v>
      </c>
      <c r="C833" s="5">
        <v>0.41210000000000002</v>
      </c>
      <c r="D833" s="4">
        <f>E833/C833*1000</f>
        <v>140.1650084930842</v>
      </c>
      <c r="E833" s="4">
        <v>5.7762000000000001E-2</v>
      </c>
      <c r="F833" s="4">
        <v>5.5E-2</v>
      </c>
      <c r="G833" s="4">
        <f t="shared" si="87"/>
        <v>3400</v>
      </c>
      <c r="H833" s="4">
        <v>0.187</v>
      </c>
      <c r="I833" s="4">
        <v>5.1999999999999998E-2</v>
      </c>
      <c r="J833" s="4">
        <f t="shared" si="88"/>
        <v>3519.2307692307691</v>
      </c>
      <c r="K833" s="4">
        <v>0.183</v>
      </c>
      <c r="L833" s="76" t="s">
        <v>76</v>
      </c>
    </row>
    <row r="834" spans="2:12">
      <c r="B834" s="73" t="s">
        <v>77</v>
      </c>
      <c r="C834" s="5"/>
      <c r="D834" s="4"/>
      <c r="E834" s="4"/>
      <c r="F834" s="4"/>
      <c r="G834" s="4"/>
      <c r="H834" s="4"/>
      <c r="I834" s="4">
        <v>0</v>
      </c>
      <c r="J834" s="4"/>
      <c r="K834" s="4">
        <v>0</v>
      </c>
      <c r="L834" s="76" t="s">
        <v>78</v>
      </c>
    </row>
    <row r="835" spans="2:12">
      <c r="B835" s="73" t="s">
        <v>79</v>
      </c>
      <c r="C835" s="5">
        <v>30.047000000000001</v>
      </c>
      <c r="D835" s="4">
        <f>E835/C835*1000</f>
        <v>1345.259094085932</v>
      </c>
      <c r="E835" s="4">
        <v>40.420999999999999</v>
      </c>
      <c r="F835" s="4">
        <v>26.542000000000002</v>
      </c>
      <c r="G835" s="4">
        <f t="shared" si="87"/>
        <v>1364.5422349483836</v>
      </c>
      <c r="H835" s="4">
        <v>36.217680000000001</v>
      </c>
      <c r="I835" s="4">
        <v>28.635000000000002</v>
      </c>
      <c r="J835" s="4">
        <f t="shared" si="88"/>
        <v>1248.9261393399684</v>
      </c>
      <c r="K835" s="4">
        <v>35.762999999999998</v>
      </c>
      <c r="L835" s="76" t="s">
        <v>80</v>
      </c>
    </row>
    <row r="836" spans="2:12">
      <c r="B836" s="73" t="s">
        <v>81</v>
      </c>
      <c r="C836" s="5">
        <v>1.1990000000000001</v>
      </c>
      <c r="D836" s="4">
        <v>786.48874061718084</v>
      </c>
      <c r="E836" s="4">
        <v>0.94299999999999995</v>
      </c>
      <c r="F836" s="4">
        <v>0.83799999999999997</v>
      </c>
      <c r="G836" s="4">
        <f t="shared" si="87"/>
        <v>1193.3174224343677</v>
      </c>
      <c r="H836" s="4">
        <v>1</v>
      </c>
      <c r="I836" s="4">
        <v>0.72499999999999998</v>
      </c>
      <c r="J836" s="4">
        <f t="shared" si="88"/>
        <v>1100.6896551724139</v>
      </c>
      <c r="K836" s="4">
        <v>0.79800000000000004</v>
      </c>
      <c r="L836" s="76" t="s">
        <v>82</v>
      </c>
    </row>
    <row r="837" spans="2:12">
      <c r="B837" s="73" t="s">
        <v>83</v>
      </c>
      <c r="C837" s="5"/>
      <c r="D837" s="4"/>
      <c r="E837" s="4"/>
      <c r="F837" s="4"/>
      <c r="G837" s="4"/>
      <c r="H837" s="4"/>
      <c r="I837" s="4">
        <v>0</v>
      </c>
      <c r="J837" s="4"/>
      <c r="K837" s="4">
        <v>0</v>
      </c>
      <c r="L837" s="76" t="s">
        <v>84</v>
      </c>
    </row>
    <row r="838" spans="2:12" ht="15.75" thickBot="1">
      <c r="B838" s="74" t="s">
        <v>85</v>
      </c>
      <c r="C838" s="15">
        <v>23.661999999999999</v>
      </c>
      <c r="D838" s="4">
        <v>1148.80398951906</v>
      </c>
      <c r="E838" s="4">
        <v>27.183</v>
      </c>
      <c r="F838" s="4">
        <v>21.337</v>
      </c>
      <c r="G838" s="4">
        <f t="shared" si="87"/>
        <v>1072.6437643530019</v>
      </c>
      <c r="H838" s="4">
        <v>22.887</v>
      </c>
      <c r="I838" s="4">
        <v>23.632000000000001</v>
      </c>
      <c r="J838" s="4">
        <f t="shared" si="88"/>
        <v>832.59986459038578</v>
      </c>
      <c r="K838" s="4">
        <v>19.675999999999998</v>
      </c>
      <c r="L838" s="77" t="s">
        <v>86</v>
      </c>
    </row>
    <row r="839" spans="2:12" ht="15.75" thickBot="1">
      <c r="B839" s="92" t="s">
        <v>386</v>
      </c>
      <c r="C839" s="78">
        <f>SUM(C817:C838)</f>
        <v>2534.2040399999996</v>
      </c>
      <c r="D839" s="78">
        <f>E839/C839*1000</f>
        <v>234.38158594364805</v>
      </c>
      <c r="E839" s="78">
        <f>SUM(E817:E838)</f>
        <v>593.97076200000004</v>
      </c>
      <c r="F839" s="78">
        <f>SUM(F817:F838)</f>
        <v>2242.1320000000001</v>
      </c>
      <c r="G839" s="78">
        <f t="shared" si="87"/>
        <v>287.29873174282341</v>
      </c>
      <c r="H839" s="78">
        <f>SUM(H817:H838)</f>
        <v>644.16168000000016</v>
      </c>
      <c r="I839" s="78">
        <f>SUM(I817:I838)</f>
        <v>3625.6497000000004</v>
      </c>
      <c r="J839" s="78">
        <f>SUM(J817:J838)</f>
        <v>16500.891181584921</v>
      </c>
      <c r="K839" s="78">
        <f>SUM(K817:K838)</f>
        <v>1060.587</v>
      </c>
      <c r="L839" s="92" t="s">
        <v>388</v>
      </c>
    </row>
    <row r="840" spans="2:12" ht="15.75" thickBot="1">
      <c r="B840" s="92" t="s">
        <v>387</v>
      </c>
      <c r="C840" s="78">
        <v>10314.307000000001</v>
      </c>
      <c r="D840" s="78">
        <f>E840/C840*1000</f>
        <v>545.98365164038648</v>
      </c>
      <c r="E840" s="78">
        <v>5631.4430000000002</v>
      </c>
      <c r="F840" s="78">
        <v>9983.1650000000009</v>
      </c>
      <c r="G840" s="78">
        <f t="shared" si="87"/>
        <v>554.12767393907643</v>
      </c>
      <c r="H840" s="78">
        <v>5531.9480000000003</v>
      </c>
      <c r="I840" s="78">
        <v>11818.85</v>
      </c>
      <c r="J840" s="78"/>
      <c r="K840" s="78">
        <v>5937.6450000000004</v>
      </c>
      <c r="L840" s="92" t="s">
        <v>385</v>
      </c>
    </row>
    <row r="842" spans="2:12">
      <c r="C842" s="56"/>
    </row>
    <row r="844" spans="2:12">
      <c r="B844" s="38" t="s">
        <v>373</v>
      </c>
      <c r="C844" s="38"/>
      <c r="D844" s="38"/>
      <c r="E844" s="38"/>
      <c r="F844" s="38"/>
      <c r="I844" s="30"/>
      <c r="K844" s="30"/>
      <c r="L844" s="53" t="s">
        <v>374</v>
      </c>
    </row>
    <row r="845" spans="2:12">
      <c r="B845" s="38" t="s">
        <v>180</v>
      </c>
      <c r="C845" s="38"/>
      <c r="D845" s="38"/>
      <c r="E845" s="38"/>
      <c r="F845" s="38"/>
      <c r="I845" s="31"/>
      <c r="K845" s="31"/>
      <c r="L845" s="53" t="s">
        <v>181</v>
      </c>
    </row>
    <row r="846" spans="2:12" ht="21" customHeight="1" thickBot="1">
      <c r="B846" s="32" t="s">
        <v>131</v>
      </c>
      <c r="C846" s="39"/>
      <c r="D846" s="39"/>
      <c r="E846" s="39"/>
      <c r="F846" s="39"/>
      <c r="H846" s="33"/>
      <c r="I846" s="33"/>
      <c r="L846" s="53" t="s">
        <v>132</v>
      </c>
    </row>
    <row r="847" spans="2:12" ht="15.75" thickBot="1">
      <c r="B847" s="134" t="s">
        <v>43</v>
      </c>
      <c r="C847" s="131">
        <v>2016</v>
      </c>
      <c r="D847" s="132"/>
      <c r="E847" s="133"/>
      <c r="F847" s="131">
        <v>2017</v>
      </c>
      <c r="G847" s="132"/>
      <c r="H847" s="133"/>
      <c r="I847" s="131">
        <v>2018</v>
      </c>
      <c r="J847" s="132"/>
      <c r="K847" s="133"/>
      <c r="L847" s="126" t="s">
        <v>44</v>
      </c>
    </row>
    <row r="848" spans="2:12">
      <c r="B848" s="135"/>
      <c r="C848" s="68" t="s">
        <v>8</v>
      </c>
      <c r="D848" s="68" t="s">
        <v>9</v>
      </c>
      <c r="E848" s="68" t="s">
        <v>10</v>
      </c>
      <c r="F848" s="68" t="s">
        <v>8</v>
      </c>
      <c r="G848" s="68" t="s">
        <v>9</v>
      </c>
      <c r="H848" s="69" t="s">
        <v>10</v>
      </c>
      <c r="I848" s="68" t="s">
        <v>8</v>
      </c>
      <c r="J848" s="68" t="s">
        <v>9</v>
      </c>
      <c r="K848" s="69" t="s">
        <v>10</v>
      </c>
      <c r="L848" s="127"/>
    </row>
    <row r="849" spans="2:12" ht="15.75" thickBot="1">
      <c r="B849" s="136"/>
      <c r="C849" s="70" t="s">
        <v>11</v>
      </c>
      <c r="D849" s="70" t="s">
        <v>12</v>
      </c>
      <c r="E849" s="70" t="s">
        <v>13</v>
      </c>
      <c r="F849" s="70" t="s">
        <v>11</v>
      </c>
      <c r="G849" s="70" t="s">
        <v>12</v>
      </c>
      <c r="H849" s="71" t="s">
        <v>13</v>
      </c>
      <c r="I849" s="70" t="s">
        <v>11</v>
      </c>
      <c r="J849" s="70" t="s">
        <v>12</v>
      </c>
      <c r="K849" s="71" t="s">
        <v>13</v>
      </c>
      <c r="L849" s="128"/>
    </row>
    <row r="850" spans="2:12">
      <c r="B850" s="72" t="s">
        <v>45</v>
      </c>
      <c r="C850" s="4"/>
      <c r="D850" s="5"/>
      <c r="E850" s="5"/>
      <c r="F850" s="5"/>
      <c r="G850" s="5"/>
      <c r="H850" s="5"/>
      <c r="I850" s="5">
        <v>0</v>
      </c>
      <c r="J850" s="5"/>
      <c r="K850" s="5">
        <v>0</v>
      </c>
      <c r="L850" s="75" t="s">
        <v>46</v>
      </c>
    </row>
    <row r="851" spans="2:12">
      <c r="B851" s="73" t="s">
        <v>47</v>
      </c>
      <c r="C851" s="5"/>
      <c r="D851" s="5"/>
      <c r="E851" s="5"/>
      <c r="F851" s="5"/>
      <c r="G851" s="5"/>
      <c r="H851" s="5"/>
      <c r="I851" s="5"/>
      <c r="J851" s="5"/>
      <c r="K851" s="5"/>
      <c r="L851" s="76" t="s">
        <v>464</v>
      </c>
    </row>
    <row r="852" spans="2:12">
      <c r="B852" s="73" t="s">
        <v>48</v>
      </c>
      <c r="C852" s="5"/>
      <c r="D852" s="5"/>
      <c r="E852" s="5"/>
      <c r="F852" s="5"/>
      <c r="G852" s="5"/>
      <c r="H852" s="5"/>
      <c r="I852" s="5"/>
      <c r="J852" s="5"/>
      <c r="K852" s="5"/>
      <c r="L852" s="76" t="s">
        <v>49</v>
      </c>
    </row>
    <row r="853" spans="2:12">
      <c r="B853" s="73" t="s">
        <v>50</v>
      </c>
      <c r="C853" s="5">
        <v>6.71</v>
      </c>
      <c r="D853" s="5">
        <v>700.00000000000011</v>
      </c>
      <c r="E853" s="5">
        <v>4.6970000000000001</v>
      </c>
      <c r="F853" s="5">
        <v>8.1780000000000008</v>
      </c>
      <c r="G853" s="5">
        <f t="shared" ref="G853:G873" si="89">H853/F853*1000</f>
        <v>872.34042553191478</v>
      </c>
      <c r="H853" s="5">
        <v>7.1340000000000003</v>
      </c>
      <c r="I853" s="5">
        <v>7.2140000000000004</v>
      </c>
      <c r="J853" s="5">
        <f>(K853/I853)*1000</f>
        <v>776.82284446908784</v>
      </c>
      <c r="K853" s="5">
        <v>5.6040000000000001</v>
      </c>
      <c r="L853" s="76" t="s">
        <v>51</v>
      </c>
    </row>
    <row r="854" spans="2:12">
      <c r="B854" s="73" t="s">
        <v>52</v>
      </c>
      <c r="C854" s="5"/>
      <c r="D854" s="5"/>
      <c r="E854" s="5"/>
      <c r="F854" s="5">
        <v>0.184</v>
      </c>
      <c r="G854" s="5">
        <f t="shared" si="89"/>
        <v>461.95652173913049</v>
      </c>
      <c r="H854" s="5">
        <v>8.5000000000000006E-2</v>
      </c>
      <c r="I854" s="5">
        <v>0.192</v>
      </c>
      <c r="J854" s="5">
        <f t="shared" ref="J854:J869" si="90">(K854/I854)*1000</f>
        <v>453.12499999999994</v>
      </c>
      <c r="K854" s="5">
        <v>8.6999999999999994E-2</v>
      </c>
      <c r="L854" s="76" t="s">
        <v>53</v>
      </c>
    </row>
    <row r="855" spans="2:12">
      <c r="B855" s="73" t="s">
        <v>54</v>
      </c>
      <c r="C855" s="5"/>
      <c r="D855" s="5"/>
      <c r="E855" s="5"/>
      <c r="F855" s="5"/>
      <c r="G855" s="5"/>
      <c r="H855" s="5"/>
      <c r="I855" s="5">
        <v>0</v>
      </c>
      <c r="J855" s="5"/>
      <c r="K855" s="5">
        <v>0</v>
      </c>
      <c r="L855" s="76" t="s">
        <v>55</v>
      </c>
    </row>
    <row r="856" spans="2:12">
      <c r="B856" s="73" t="s">
        <v>56</v>
      </c>
      <c r="C856" s="5"/>
      <c r="D856" s="5"/>
      <c r="E856" s="5"/>
      <c r="F856" s="5"/>
      <c r="G856" s="5"/>
      <c r="H856" s="5"/>
      <c r="I856" s="5"/>
      <c r="J856" s="5"/>
      <c r="K856" s="5"/>
      <c r="L856" s="76" t="s">
        <v>57</v>
      </c>
    </row>
    <row r="857" spans="2:12">
      <c r="B857" s="73" t="s">
        <v>58</v>
      </c>
      <c r="C857" s="5"/>
      <c r="D857" s="5"/>
      <c r="E857" s="5"/>
      <c r="F857" s="5"/>
      <c r="G857" s="5"/>
      <c r="H857" s="5"/>
      <c r="I857" s="5">
        <v>0</v>
      </c>
      <c r="J857" s="5"/>
      <c r="K857" s="5">
        <v>0</v>
      </c>
      <c r="L857" s="76" t="s">
        <v>59</v>
      </c>
    </row>
    <row r="858" spans="2:12">
      <c r="B858" s="73" t="s">
        <v>60</v>
      </c>
      <c r="C858" s="5">
        <v>142.80000000000001</v>
      </c>
      <c r="D858" s="5">
        <f>E858/C858*1000</f>
        <v>609.24369747899152</v>
      </c>
      <c r="E858" s="5">
        <v>87</v>
      </c>
      <c r="F858" s="5">
        <v>151.19999999999999</v>
      </c>
      <c r="G858" s="5">
        <f t="shared" si="89"/>
        <v>575.39682539682542</v>
      </c>
      <c r="H858" s="5">
        <v>87</v>
      </c>
      <c r="I858" s="108">
        <v>207.98</v>
      </c>
      <c r="J858" s="5">
        <f t="shared" si="90"/>
        <v>484.66198672949321</v>
      </c>
      <c r="K858" s="108">
        <v>100.8</v>
      </c>
      <c r="L858" s="76" t="s">
        <v>61</v>
      </c>
    </row>
    <row r="859" spans="2:12">
      <c r="B859" s="73" t="s">
        <v>62</v>
      </c>
      <c r="C859" s="5">
        <v>2.1160000000000001</v>
      </c>
      <c r="D859" s="5">
        <v>1604.9149338374289</v>
      </c>
      <c r="E859" s="5">
        <v>3.3959999999999999</v>
      </c>
      <c r="F859" s="5">
        <v>5.1280000000000001</v>
      </c>
      <c r="G859" s="5">
        <f t="shared" si="89"/>
        <v>1384.9453978159127</v>
      </c>
      <c r="H859" s="5">
        <v>7.1020000000000003</v>
      </c>
      <c r="I859" s="5">
        <v>0</v>
      </c>
      <c r="J859" s="5"/>
      <c r="K859" s="5">
        <v>0</v>
      </c>
      <c r="L859" s="76" t="s">
        <v>465</v>
      </c>
    </row>
    <row r="860" spans="2:12">
      <c r="B860" s="73" t="s">
        <v>63</v>
      </c>
      <c r="C860" s="5"/>
      <c r="D860" s="5"/>
      <c r="E860" s="5"/>
      <c r="F860" s="5"/>
      <c r="G860" s="5"/>
      <c r="H860" s="5"/>
      <c r="I860" s="5">
        <v>0</v>
      </c>
      <c r="J860" s="5"/>
      <c r="K860" s="5">
        <v>0</v>
      </c>
      <c r="L860" s="76" t="s">
        <v>64</v>
      </c>
    </row>
    <row r="861" spans="2:12">
      <c r="B861" s="73" t="s">
        <v>65</v>
      </c>
      <c r="C861" s="5">
        <v>0.20100000000000001</v>
      </c>
      <c r="D861" s="5">
        <v>447.76119402985069</v>
      </c>
      <c r="E861" s="5">
        <v>0.09</v>
      </c>
      <c r="F861" s="5">
        <v>0.27100000000000002</v>
      </c>
      <c r="G861" s="5">
        <f t="shared" si="89"/>
        <v>1793.3579335793356</v>
      </c>
      <c r="H861" s="5">
        <v>0.48599999999999999</v>
      </c>
      <c r="I861" s="108">
        <v>3.4000000000000002E-2</v>
      </c>
      <c r="J861" s="5">
        <f t="shared" si="90"/>
        <v>2029.4117647058822</v>
      </c>
      <c r="K861" s="108">
        <v>6.9000000000000006E-2</v>
      </c>
      <c r="L861" s="76" t="s">
        <v>66</v>
      </c>
    </row>
    <row r="862" spans="2:12">
      <c r="B862" s="73" t="s">
        <v>67</v>
      </c>
      <c r="C862" s="5">
        <v>5.9999999999999995E-4</v>
      </c>
      <c r="D862" s="5">
        <v>0</v>
      </c>
      <c r="E862" s="5"/>
      <c r="F862" s="5"/>
      <c r="G862" s="5"/>
      <c r="H862" s="5"/>
      <c r="I862" s="5">
        <v>0.6</v>
      </c>
      <c r="J862" s="5">
        <f t="shared" si="90"/>
        <v>0</v>
      </c>
      <c r="K862" s="5"/>
      <c r="L862" s="76" t="s">
        <v>68</v>
      </c>
    </row>
    <row r="863" spans="2:12">
      <c r="B863" s="73" t="s">
        <v>69</v>
      </c>
      <c r="C863" s="5">
        <v>2.5000000000000001E-2</v>
      </c>
      <c r="D863" s="5">
        <f>E863/C863*1000</f>
        <v>799.99999999999989</v>
      </c>
      <c r="E863" s="5">
        <v>0.02</v>
      </c>
      <c r="F863" s="5">
        <v>4.0000000000000001E-3</v>
      </c>
      <c r="G863" s="5">
        <f t="shared" si="89"/>
        <v>750</v>
      </c>
      <c r="H863" s="5">
        <v>3.0000000000000001E-3</v>
      </c>
      <c r="I863" s="5">
        <v>2E-3</v>
      </c>
      <c r="J863" s="5">
        <f t="shared" si="90"/>
        <v>1000</v>
      </c>
      <c r="K863" s="5">
        <v>2E-3</v>
      </c>
      <c r="L863" s="76" t="s">
        <v>70</v>
      </c>
    </row>
    <row r="864" spans="2:12">
      <c r="B864" s="73" t="s">
        <v>71</v>
      </c>
      <c r="C864" s="5"/>
      <c r="D864" s="5"/>
      <c r="E864" s="5"/>
      <c r="F864" s="5"/>
      <c r="G864" s="5"/>
      <c r="H864" s="5"/>
      <c r="I864" s="5">
        <v>3.0000000000000001E-3</v>
      </c>
      <c r="J864" s="5">
        <f t="shared" si="90"/>
        <v>0</v>
      </c>
      <c r="K864" s="5"/>
      <c r="L864" s="76" t="s">
        <v>72</v>
      </c>
    </row>
    <row r="865" spans="2:12">
      <c r="B865" s="73" t="s">
        <v>73</v>
      </c>
      <c r="C865" s="5"/>
      <c r="D865" s="5"/>
      <c r="E865" s="5"/>
      <c r="F865" s="5"/>
      <c r="G865" s="5"/>
      <c r="H865" s="5"/>
      <c r="I865" s="5">
        <v>0</v>
      </c>
      <c r="J865" s="5"/>
      <c r="K865" s="5">
        <v>0</v>
      </c>
      <c r="L865" s="76" t="s">
        <v>74</v>
      </c>
    </row>
    <row r="866" spans="2:12">
      <c r="B866" s="73" t="s">
        <v>75</v>
      </c>
      <c r="C866" s="5">
        <v>3.0000000000000001E-3</v>
      </c>
      <c r="D866" s="5">
        <v>2000</v>
      </c>
      <c r="E866" s="5">
        <v>6.0000000000000001E-3</v>
      </c>
      <c r="F866" s="5">
        <v>3.0000000000000001E-3</v>
      </c>
      <c r="G866" s="5">
        <f t="shared" si="89"/>
        <v>2666.6666666666665</v>
      </c>
      <c r="H866" s="5">
        <v>8.0000000000000002E-3</v>
      </c>
      <c r="I866" s="5">
        <v>0</v>
      </c>
      <c r="J866" s="5"/>
      <c r="K866" s="5">
        <v>0</v>
      </c>
      <c r="L866" s="76" t="s">
        <v>76</v>
      </c>
    </row>
    <row r="867" spans="2:12">
      <c r="B867" s="73" t="s">
        <v>77</v>
      </c>
      <c r="C867" s="5"/>
      <c r="D867" s="5"/>
      <c r="E867" s="5"/>
      <c r="F867" s="5"/>
      <c r="G867" s="5"/>
      <c r="H867" s="5"/>
      <c r="I867" s="5">
        <v>0</v>
      </c>
      <c r="J867" s="5"/>
      <c r="K867" s="5">
        <v>0</v>
      </c>
      <c r="L867" s="76" t="s">
        <v>78</v>
      </c>
    </row>
    <row r="868" spans="2:12">
      <c r="B868" s="73" t="s">
        <v>79</v>
      </c>
      <c r="C868" s="5">
        <v>6.4160000000000004</v>
      </c>
      <c r="D868" s="5">
        <f>E868/C868*1000</f>
        <v>2957.4501246882792</v>
      </c>
      <c r="E868" s="5">
        <v>18.975000000000001</v>
      </c>
      <c r="F868" s="5">
        <v>6.9249999999999998</v>
      </c>
      <c r="G868" s="5">
        <f t="shared" si="89"/>
        <v>2900.9386281588445</v>
      </c>
      <c r="H868" s="5">
        <v>20.088999999999999</v>
      </c>
      <c r="I868" s="5">
        <v>2.79</v>
      </c>
      <c r="J868" s="5">
        <f t="shared" si="90"/>
        <v>7448.7455197132613</v>
      </c>
      <c r="K868" s="5">
        <v>20.782</v>
      </c>
      <c r="L868" s="76" t="s">
        <v>80</v>
      </c>
    </row>
    <row r="869" spans="2:12">
      <c r="B869" s="73" t="s">
        <v>81</v>
      </c>
      <c r="C869" s="5">
        <v>37.942999999999998</v>
      </c>
      <c r="D869" s="5">
        <v>794.79745934691516</v>
      </c>
      <c r="E869" s="5">
        <v>30.157</v>
      </c>
      <c r="F869" s="5">
        <v>18.917999999999999</v>
      </c>
      <c r="G869" s="5">
        <f t="shared" si="89"/>
        <v>1257.6382281425099</v>
      </c>
      <c r="H869" s="5">
        <v>23.792000000000002</v>
      </c>
      <c r="I869" s="5">
        <v>21.707999999999998</v>
      </c>
      <c r="J869" s="5">
        <f t="shared" si="90"/>
        <v>1732.1724709784412</v>
      </c>
      <c r="K869" s="5">
        <v>37.601999999999997</v>
      </c>
      <c r="L869" s="76" t="s">
        <v>82</v>
      </c>
    </row>
    <row r="870" spans="2:12">
      <c r="B870" s="73" t="s">
        <v>83</v>
      </c>
      <c r="C870" s="5"/>
      <c r="D870" s="5"/>
      <c r="E870" s="5"/>
      <c r="F870" s="5"/>
      <c r="G870" s="5"/>
      <c r="H870" s="5"/>
      <c r="I870" s="5">
        <v>0</v>
      </c>
      <c r="J870" s="5"/>
      <c r="K870" s="5">
        <v>0</v>
      </c>
      <c r="L870" s="76" t="s">
        <v>84</v>
      </c>
    </row>
    <row r="871" spans="2:12" ht="15.75" thickBot="1">
      <c r="B871" s="74" t="s">
        <v>85</v>
      </c>
      <c r="C871" s="15"/>
      <c r="D871" s="5"/>
      <c r="E871" s="5"/>
      <c r="F871" s="5"/>
      <c r="G871" s="5"/>
      <c r="H871" s="5"/>
      <c r="I871" s="5">
        <v>0</v>
      </c>
      <c r="J871" s="5"/>
      <c r="K871" s="5">
        <v>0</v>
      </c>
      <c r="L871" s="77" t="s">
        <v>86</v>
      </c>
    </row>
    <row r="872" spans="2:12" ht="15.75" thickBot="1">
      <c r="B872" s="92" t="s">
        <v>386</v>
      </c>
      <c r="C872" s="78">
        <f>SUM(C850:C871)</f>
        <v>196.21460000000002</v>
      </c>
      <c r="D872" s="78">
        <f>E872/C872*1000</f>
        <v>735.62823561549442</v>
      </c>
      <c r="E872" s="78">
        <f>SUM(E850:E871)</f>
        <v>144.34100000000001</v>
      </c>
      <c r="F872" s="78">
        <f>SUM(F850:F871)</f>
        <v>190.81099999999998</v>
      </c>
      <c r="G872" s="78">
        <f t="shared" si="89"/>
        <v>763.57757152365446</v>
      </c>
      <c r="H872" s="78">
        <f>SUM(H850:H871)</f>
        <v>145.69900000000001</v>
      </c>
      <c r="I872" s="78">
        <f>SUM(I850:I871)</f>
        <v>240.52299999999997</v>
      </c>
      <c r="J872" s="78">
        <f>SUM(J850:J871)</f>
        <v>13924.939586596165</v>
      </c>
      <c r="K872" s="78">
        <f>SUM(K850:K871)</f>
        <v>164.946</v>
      </c>
      <c r="L872" s="92" t="s">
        <v>388</v>
      </c>
    </row>
    <row r="873" spans="2:12" ht="15.75" thickBot="1">
      <c r="B873" s="92" t="s">
        <v>387</v>
      </c>
      <c r="C873" s="78">
        <v>26341.8</v>
      </c>
      <c r="D873" s="78">
        <f>E873/C873*1000</f>
        <v>1803.8053587833788</v>
      </c>
      <c r="E873" s="78">
        <v>47515.48</v>
      </c>
      <c r="F873" s="78">
        <v>26533.596000000001</v>
      </c>
      <c r="G873" s="78">
        <f t="shared" si="89"/>
        <v>1803.8669541814081</v>
      </c>
      <c r="H873" s="78">
        <v>47863.076999999997</v>
      </c>
      <c r="I873" s="78">
        <v>26801.164000000001</v>
      </c>
      <c r="J873" s="78"/>
      <c r="K873" s="78">
        <v>51909.923999999999</v>
      </c>
      <c r="L873" s="92" t="s">
        <v>385</v>
      </c>
    </row>
    <row r="875" spans="2:12">
      <c r="D875" s="56"/>
      <c r="J875" s="93"/>
    </row>
    <row r="876" spans="2:12">
      <c r="C876" s="56"/>
      <c r="D876" s="56"/>
    </row>
    <row r="877" spans="2:12">
      <c r="B877" s="38" t="s">
        <v>0</v>
      </c>
      <c r="L877" s="40" t="s">
        <v>1</v>
      </c>
    </row>
    <row r="878" spans="2:12">
      <c r="B878" s="38" t="s">
        <v>184</v>
      </c>
      <c r="L878" s="41" t="s">
        <v>384</v>
      </c>
    </row>
    <row r="879" spans="2:12" ht="20.25" customHeight="1" thickBot="1">
      <c r="B879" s="32" t="s">
        <v>131</v>
      </c>
      <c r="I879" s="32"/>
      <c r="J879" s="32"/>
      <c r="K879" s="32"/>
      <c r="L879" s="32" t="s">
        <v>132</v>
      </c>
    </row>
    <row r="880" spans="2:12" ht="15.75" thickBot="1">
      <c r="B880" s="134" t="s">
        <v>43</v>
      </c>
      <c r="C880" s="131">
        <v>2016</v>
      </c>
      <c r="D880" s="132"/>
      <c r="E880" s="133"/>
      <c r="F880" s="131">
        <v>2017</v>
      </c>
      <c r="G880" s="132"/>
      <c r="H880" s="133"/>
      <c r="I880" s="131">
        <v>2018</v>
      </c>
      <c r="J880" s="132"/>
      <c r="K880" s="133"/>
      <c r="L880" s="126" t="s">
        <v>44</v>
      </c>
    </row>
    <row r="881" spans="2:12">
      <c r="B881" s="135"/>
      <c r="C881" s="68" t="s">
        <v>8</v>
      </c>
      <c r="D881" s="68" t="s">
        <v>9</v>
      </c>
      <c r="E881" s="68" t="s">
        <v>10</v>
      </c>
      <c r="F881" s="68" t="s">
        <v>8</v>
      </c>
      <c r="G881" s="68" t="s">
        <v>9</v>
      </c>
      <c r="H881" s="69" t="s">
        <v>10</v>
      </c>
      <c r="I881" s="68" t="s">
        <v>8</v>
      </c>
      <c r="J881" s="68" t="s">
        <v>9</v>
      </c>
      <c r="K881" s="69" t="s">
        <v>10</v>
      </c>
      <c r="L881" s="127"/>
    </row>
    <row r="882" spans="2:12" ht="15.75" thickBot="1">
      <c r="B882" s="136"/>
      <c r="C882" s="70" t="s">
        <v>11</v>
      </c>
      <c r="D882" s="70" t="s">
        <v>12</v>
      </c>
      <c r="E882" s="70" t="s">
        <v>13</v>
      </c>
      <c r="F882" s="70" t="s">
        <v>11</v>
      </c>
      <c r="G882" s="70" t="s">
        <v>12</v>
      </c>
      <c r="H882" s="71" t="s">
        <v>13</v>
      </c>
      <c r="I882" s="70" t="s">
        <v>11</v>
      </c>
      <c r="J882" s="70" t="s">
        <v>12</v>
      </c>
      <c r="K882" s="71" t="s">
        <v>13</v>
      </c>
      <c r="L882" s="128"/>
    </row>
    <row r="883" spans="2:12">
      <c r="B883" s="72" t="s">
        <v>45</v>
      </c>
      <c r="C883" s="4">
        <v>74.144199999999998</v>
      </c>
      <c r="D883" s="4">
        <f>E883/C883*1000</f>
        <v>1568.6999117935052</v>
      </c>
      <c r="E883" s="4">
        <v>116.31</v>
      </c>
      <c r="F883" s="4">
        <v>72.8</v>
      </c>
      <c r="G883" s="4">
        <f t="shared" ref="G883:G906" si="91">H883/F883*1000</f>
        <v>3010.9890109890111</v>
      </c>
      <c r="H883" s="4">
        <v>219.2</v>
      </c>
      <c r="I883" s="107">
        <v>56.6</v>
      </c>
      <c r="J883" s="4">
        <f>(K883/I883)*1000</f>
        <v>2051.7314487632507</v>
      </c>
      <c r="K883" s="107">
        <v>116.128</v>
      </c>
      <c r="L883" s="75" t="s">
        <v>46</v>
      </c>
    </row>
    <row r="884" spans="2:12">
      <c r="B884" s="73" t="s">
        <v>47</v>
      </c>
      <c r="C884" s="5"/>
      <c r="D884" s="4"/>
      <c r="E884" s="4"/>
      <c r="F884" s="4"/>
      <c r="G884" s="4"/>
      <c r="H884" s="4"/>
      <c r="I884" s="4"/>
      <c r="J884" s="4"/>
      <c r="K884" s="4"/>
      <c r="L884" s="76" t="s">
        <v>464</v>
      </c>
    </row>
    <row r="885" spans="2:12">
      <c r="B885" s="73" t="s">
        <v>48</v>
      </c>
      <c r="C885" s="5"/>
      <c r="D885" s="4"/>
      <c r="E885" s="4"/>
      <c r="F885" s="4"/>
      <c r="G885" s="4"/>
      <c r="H885" s="4"/>
      <c r="I885" s="4"/>
      <c r="J885" s="4"/>
      <c r="K885" s="4"/>
      <c r="L885" s="76" t="s">
        <v>49</v>
      </c>
    </row>
    <row r="886" spans="2:12">
      <c r="B886" s="73" t="s">
        <v>50</v>
      </c>
      <c r="C886" s="5">
        <v>1699.31</v>
      </c>
      <c r="D886" s="4">
        <f>E886/C886*1000</f>
        <v>411.93190177189564</v>
      </c>
      <c r="E886" s="4">
        <v>700</v>
      </c>
      <c r="F886" s="4">
        <v>1685.3009999999999</v>
      </c>
      <c r="G886" s="4">
        <f t="shared" si="91"/>
        <v>532.13461571553103</v>
      </c>
      <c r="H886" s="4">
        <v>896.80700000000002</v>
      </c>
      <c r="I886" s="4">
        <v>1664.07</v>
      </c>
      <c r="J886" s="4">
        <f t="shared" ref="J886:J902" si="92">(K886/I886)*1000</f>
        <v>497.31261305113367</v>
      </c>
      <c r="K886" s="4">
        <v>827.56299999999999</v>
      </c>
      <c r="L886" s="76" t="s">
        <v>51</v>
      </c>
    </row>
    <row r="887" spans="2:12">
      <c r="B887" s="73" t="s">
        <v>52</v>
      </c>
      <c r="C887" s="5">
        <v>424.02800000000002</v>
      </c>
      <c r="D887" s="4">
        <f>E887/C887*1000</f>
        <v>1642.4186610318186</v>
      </c>
      <c r="E887" s="4">
        <v>696.43150000000003</v>
      </c>
      <c r="F887" s="4">
        <v>432.96100000000001</v>
      </c>
      <c r="G887" s="4">
        <f t="shared" si="91"/>
        <v>1580.8837285575376</v>
      </c>
      <c r="H887" s="4">
        <v>684.46100000000001</v>
      </c>
      <c r="I887" s="107">
        <v>431.00900000000001</v>
      </c>
      <c r="J887" s="4">
        <f t="shared" si="92"/>
        <v>1997.1378787913941</v>
      </c>
      <c r="K887" s="107">
        <v>860.78440000000001</v>
      </c>
      <c r="L887" s="76" t="s">
        <v>53</v>
      </c>
    </row>
    <row r="888" spans="2:12">
      <c r="B888" s="73" t="s">
        <v>54</v>
      </c>
      <c r="C888" s="5"/>
      <c r="D888" s="4"/>
      <c r="E888" s="4"/>
      <c r="F888" s="4"/>
      <c r="G888" s="4"/>
      <c r="H888" s="4"/>
      <c r="I888" s="4">
        <v>0</v>
      </c>
      <c r="J888" s="4"/>
      <c r="K888" s="4">
        <v>0</v>
      </c>
      <c r="L888" s="76" t="s">
        <v>55</v>
      </c>
    </row>
    <row r="889" spans="2:12">
      <c r="B889" s="73" t="s">
        <v>56</v>
      </c>
      <c r="C889" s="5"/>
      <c r="D889" s="4"/>
      <c r="E889" s="4"/>
      <c r="F889" s="4"/>
      <c r="G889" s="4"/>
      <c r="H889" s="4"/>
      <c r="I889" s="4"/>
      <c r="J889" s="4"/>
      <c r="K889" s="4"/>
      <c r="L889" s="76" t="s">
        <v>57</v>
      </c>
    </row>
    <row r="890" spans="2:12">
      <c r="B890" s="73" t="s">
        <v>58</v>
      </c>
      <c r="C890" s="5"/>
      <c r="D890" s="4"/>
      <c r="E890" s="4"/>
      <c r="F890" s="4"/>
      <c r="G890" s="4"/>
      <c r="H890" s="4"/>
      <c r="I890" s="4">
        <v>0</v>
      </c>
      <c r="J890" s="4"/>
      <c r="K890" s="4">
        <v>0</v>
      </c>
      <c r="L890" s="76" t="s">
        <v>59</v>
      </c>
    </row>
    <row r="891" spans="2:12">
      <c r="B891" s="73" t="s">
        <v>60</v>
      </c>
      <c r="C891" s="5"/>
      <c r="D891" s="4"/>
      <c r="E891" s="4"/>
      <c r="F891" s="4"/>
      <c r="G891" s="4"/>
      <c r="H891" s="4"/>
      <c r="I891" s="4">
        <v>0</v>
      </c>
      <c r="J891" s="4"/>
      <c r="K891" s="4">
        <v>0</v>
      </c>
      <c r="L891" s="76" t="s">
        <v>61</v>
      </c>
    </row>
    <row r="892" spans="2:12">
      <c r="B892" s="73" t="s">
        <v>62</v>
      </c>
      <c r="C892" s="5">
        <v>691.76900000000001</v>
      </c>
      <c r="D892" s="4">
        <v>966.27776035063732</v>
      </c>
      <c r="E892" s="4">
        <v>668.44100000000003</v>
      </c>
      <c r="F892" s="4">
        <v>745.27800000000002</v>
      </c>
      <c r="G892" s="4">
        <f t="shared" si="91"/>
        <v>1169.7836243656729</v>
      </c>
      <c r="H892" s="4">
        <v>871.81399999999996</v>
      </c>
      <c r="I892" s="4">
        <v>693.06399999999996</v>
      </c>
      <c r="J892" s="4">
        <f t="shared" si="92"/>
        <v>958.99224314060473</v>
      </c>
      <c r="K892" s="4">
        <v>664.64300000000003</v>
      </c>
      <c r="L892" s="76" t="s">
        <v>465</v>
      </c>
    </row>
    <row r="893" spans="2:12">
      <c r="B893" s="73" t="s">
        <v>63</v>
      </c>
      <c r="C893" s="5"/>
      <c r="D893" s="4"/>
      <c r="E893" s="4"/>
      <c r="F893" s="4"/>
      <c r="G893" s="4"/>
      <c r="H893" s="4"/>
      <c r="I893" s="4">
        <v>0</v>
      </c>
      <c r="J893" s="4"/>
      <c r="K893" s="4">
        <v>0</v>
      </c>
      <c r="L893" s="76" t="s">
        <v>64</v>
      </c>
    </row>
    <row r="894" spans="2:12">
      <c r="B894" s="73" t="s">
        <v>65</v>
      </c>
      <c r="C894" s="5">
        <v>2.294</v>
      </c>
      <c r="D894" s="4">
        <v>4068.0034873583263</v>
      </c>
      <c r="E894" s="4">
        <v>9.3320000000000007</v>
      </c>
      <c r="F894" s="4">
        <v>2.4169999999999998</v>
      </c>
      <c r="G894" s="4">
        <f t="shared" si="91"/>
        <v>4221.3487794786934</v>
      </c>
      <c r="H894" s="4">
        <v>10.202999999999999</v>
      </c>
      <c r="I894" s="4">
        <v>3.35</v>
      </c>
      <c r="J894" s="4">
        <f t="shared" si="92"/>
        <v>3669.2537313432836</v>
      </c>
      <c r="K894" s="4">
        <v>12.292</v>
      </c>
      <c r="L894" s="76" t="s">
        <v>66</v>
      </c>
    </row>
    <row r="895" spans="2:12">
      <c r="B895" s="73" t="s">
        <v>67</v>
      </c>
      <c r="C895" s="5">
        <v>9.6699999999999998E-3</v>
      </c>
      <c r="D895" s="4">
        <v>0</v>
      </c>
      <c r="E895" s="4"/>
      <c r="F895" s="4"/>
      <c r="G895" s="4"/>
      <c r="H895" s="4"/>
      <c r="I895" s="4">
        <v>9.67</v>
      </c>
      <c r="J895" s="4">
        <f t="shared" si="92"/>
        <v>0</v>
      </c>
      <c r="K895" s="4"/>
      <c r="L895" s="76" t="s">
        <v>68</v>
      </c>
    </row>
    <row r="896" spans="2:12">
      <c r="B896" s="73" t="s">
        <v>69</v>
      </c>
      <c r="C896" s="5">
        <v>59.020469999999996</v>
      </c>
      <c r="D896" s="4">
        <v>1490.905782349751</v>
      </c>
      <c r="E896" s="4">
        <v>87.993960000000001</v>
      </c>
      <c r="F896" s="4">
        <v>63.527999999999999</v>
      </c>
      <c r="G896" s="4">
        <f t="shared" si="91"/>
        <v>1499.811106913487</v>
      </c>
      <c r="H896" s="4">
        <v>95.28</v>
      </c>
      <c r="I896" s="108">
        <v>82.2</v>
      </c>
      <c r="J896" s="4">
        <f t="shared" si="92"/>
        <v>779.80535279805338</v>
      </c>
      <c r="K896" s="108">
        <v>64.099999999999994</v>
      </c>
      <c r="L896" s="76" t="s">
        <v>70</v>
      </c>
    </row>
    <row r="897" spans="2:12">
      <c r="B897" s="73" t="s">
        <v>71</v>
      </c>
      <c r="C897" s="5"/>
      <c r="D897" s="4"/>
      <c r="E897" s="4"/>
      <c r="F897" s="4"/>
      <c r="G897" s="4"/>
      <c r="H897" s="4"/>
      <c r="I897" s="4"/>
      <c r="J897" s="4"/>
      <c r="K897" s="4"/>
      <c r="L897" s="76" t="s">
        <v>72</v>
      </c>
    </row>
    <row r="898" spans="2:12">
      <c r="B898" s="73" t="s">
        <v>73</v>
      </c>
      <c r="C898" s="5">
        <v>3.5000000000000003E-2</v>
      </c>
      <c r="D898" s="4">
        <v>1714.285714285714</v>
      </c>
      <c r="E898" s="4">
        <v>0.06</v>
      </c>
      <c r="F898" s="4">
        <v>0.03</v>
      </c>
      <c r="G898" s="4">
        <f t="shared" si="91"/>
        <v>2266.666666666667</v>
      </c>
      <c r="H898" s="4">
        <v>6.8000000000000005E-2</v>
      </c>
      <c r="I898" s="4">
        <v>3.5000000000000003E-2</v>
      </c>
      <c r="J898" s="4">
        <f t="shared" si="92"/>
        <v>2228.571428571428</v>
      </c>
      <c r="K898" s="4">
        <v>7.8E-2</v>
      </c>
      <c r="L898" s="76" t="s">
        <v>74</v>
      </c>
    </row>
    <row r="899" spans="2:12">
      <c r="B899" s="73" t="s">
        <v>75</v>
      </c>
      <c r="C899" s="5">
        <v>61.697000000000003</v>
      </c>
      <c r="D899" s="4">
        <f>E899/C899*1000</f>
        <v>2398.8200398722788</v>
      </c>
      <c r="E899" s="4">
        <v>148</v>
      </c>
      <c r="F899" s="4">
        <v>62.262999999999998</v>
      </c>
      <c r="G899" s="4">
        <f t="shared" si="91"/>
        <v>1877.6962240817179</v>
      </c>
      <c r="H899" s="4">
        <v>116.911</v>
      </c>
      <c r="I899" s="4">
        <v>65.930000000000007</v>
      </c>
      <c r="J899" s="4">
        <f t="shared" si="92"/>
        <v>2199.3022903079022</v>
      </c>
      <c r="K899" s="4">
        <v>145</v>
      </c>
      <c r="L899" s="76" t="s">
        <v>76</v>
      </c>
    </row>
    <row r="900" spans="2:12">
      <c r="B900" s="73" t="s">
        <v>77</v>
      </c>
      <c r="C900" s="5">
        <v>357.79700000000003</v>
      </c>
      <c r="D900" s="4">
        <v>528.16261735006151</v>
      </c>
      <c r="E900" s="4">
        <v>188.97499999999999</v>
      </c>
      <c r="F900" s="4">
        <v>302.96499999999997</v>
      </c>
      <c r="G900" s="4">
        <f t="shared" si="91"/>
        <v>623.85093987754374</v>
      </c>
      <c r="H900" s="4">
        <v>189.005</v>
      </c>
      <c r="I900" s="4">
        <v>204.51400000000001</v>
      </c>
      <c r="J900" s="4">
        <f t="shared" si="92"/>
        <v>692.76919917462862</v>
      </c>
      <c r="K900" s="4">
        <v>141.68100000000001</v>
      </c>
      <c r="L900" s="76" t="s">
        <v>78</v>
      </c>
    </row>
    <row r="901" spans="2:12">
      <c r="B901" s="73" t="s">
        <v>79</v>
      </c>
      <c r="C901" s="5">
        <v>78.936479999999989</v>
      </c>
      <c r="D901" s="4">
        <v>8795.7937825451554</v>
      </c>
      <c r="E901" s="4">
        <v>694.30899999999997</v>
      </c>
      <c r="F901" s="4">
        <v>81.039000000000001</v>
      </c>
      <c r="G901" s="4">
        <f t="shared" si="91"/>
        <v>11446.278952109478</v>
      </c>
      <c r="H901" s="4">
        <v>927.59500000000003</v>
      </c>
      <c r="I901" s="4">
        <v>89.954999999999998</v>
      </c>
      <c r="J901" s="4">
        <f t="shared" si="92"/>
        <v>12047.92396198099</v>
      </c>
      <c r="K901" s="4">
        <v>1083.771</v>
      </c>
      <c r="L901" s="76" t="s">
        <v>80</v>
      </c>
    </row>
    <row r="902" spans="2:12">
      <c r="B902" s="73" t="s">
        <v>81</v>
      </c>
      <c r="C902" s="5">
        <v>1008.365</v>
      </c>
      <c r="D902" s="4">
        <v>1404.3595325105491</v>
      </c>
      <c r="E902" s="4">
        <v>1416.107</v>
      </c>
      <c r="F902" s="4">
        <v>1020.569</v>
      </c>
      <c r="G902" s="4">
        <f t="shared" si="91"/>
        <v>1018.1741753864754</v>
      </c>
      <c r="H902" s="4">
        <v>1039.117</v>
      </c>
      <c r="I902" s="4">
        <v>1045.1859999999999</v>
      </c>
      <c r="J902" s="4">
        <f t="shared" si="92"/>
        <v>1493.9589699823764</v>
      </c>
      <c r="K902" s="4">
        <v>1561.4649999999999</v>
      </c>
      <c r="L902" s="76" t="s">
        <v>82</v>
      </c>
    </row>
    <row r="903" spans="2:12">
      <c r="B903" s="73" t="s">
        <v>83</v>
      </c>
      <c r="C903" s="5"/>
      <c r="D903" s="4"/>
      <c r="E903" s="4"/>
      <c r="F903" s="4"/>
      <c r="G903" s="4"/>
      <c r="H903" s="4"/>
      <c r="I903" s="4">
        <v>0</v>
      </c>
      <c r="J903" s="4"/>
      <c r="K903" s="4">
        <v>0</v>
      </c>
      <c r="L903" s="76" t="s">
        <v>84</v>
      </c>
    </row>
    <row r="904" spans="2:12" ht="15.75" thickBot="1">
      <c r="B904" s="74" t="s">
        <v>85</v>
      </c>
      <c r="C904" s="15"/>
      <c r="D904" s="4"/>
      <c r="E904" s="4"/>
      <c r="F904" s="4"/>
      <c r="G904" s="4"/>
      <c r="H904" s="4"/>
      <c r="I904" s="4">
        <v>0</v>
      </c>
      <c r="J904" s="4"/>
      <c r="K904" s="4">
        <v>0</v>
      </c>
      <c r="L904" s="77" t="s">
        <v>86</v>
      </c>
    </row>
    <row r="905" spans="2:12" ht="15.75" thickBot="1">
      <c r="B905" s="92" t="s">
        <v>386</v>
      </c>
      <c r="C905" s="78">
        <f>SUM(C883:C904)</f>
        <v>4457.405819999999</v>
      </c>
      <c r="D905" s="78">
        <f>E905/C905*1000</f>
        <v>1060.2488646636173</v>
      </c>
      <c r="E905" s="78">
        <f>SUM(E883:E904)</f>
        <v>4725.9594599999991</v>
      </c>
      <c r="F905" s="78">
        <f>SUM(F883:F904)</f>
        <v>4469.1509999999998</v>
      </c>
      <c r="G905" s="78">
        <f t="shared" si="91"/>
        <v>1130.0716847562323</v>
      </c>
      <c r="H905" s="78">
        <f>SUM(H883:H904)</f>
        <v>5050.4610000000011</v>
      </c>
      <c r="I905" s="78">
        <f>SUM(I883:I904)</f>
        <v>4345.5829999999996</v>
      </c>
      <c r="J905" s="78">
        <f>SUM(J883:J904)</f>
        <v>28616.759117905047</v>
      </c>
      <c r="K905" s="78">
        <f>SUM(K883:K904)</f>
        <v>5477.5054</v>
      </c>
      <c r="L905" s="92" t="s">
        <v>388</v>
      </c>
    </row>
    <row r="906" spans="2:12" ht="15.75" thickBot="1">
      <c r="B906" s="92" t="s">
        <v>387</v>
      </c>
      <c r="C906" s="78">
        <v>10604.657999999999</v>
      </c>
      <c r="D906" s="78">
        <f>E906/C906*1000</f>
        <v>1918.4585679236427</v>
      </c>
      <c r="E906" s="78">
        <v>20344.597000000002</v>
      </c>
      <c r="F906" s="78">
        <v>10804.517</v>
      </c>
      <c r="G906" s="78">
        <f t="shared" si="91"/>
        <v>1931.8575740127951</v>
      </c>
      <c r="H906" s="78">
        <v>20872.788</v>
      </c>
      <c r="I906" s="78">
        <v>10486.402</v>
      </c>
      <c r="J906" s="78">
        <f>(K906/I906)*1000</f>
        <v>2086.6752962550931</v>
      </c>
      <c r="K906" s="78">
        <v>21881.716</v>
      </c>
      <c r="L906" s="92" t="s">
        <v>385</v>
      </c>
    </row>
    <row r="907" spans="2:12">
      <c r="B907" s="94"/>
      <c r="C907" s="43"/>
      <c r="D907" s="43"/>
      <c r="E907" s="43"/>
      <c r="F907" s="43"/>
      <c r="G907" s="43"/>
      <c r="H907" s="43"/>
      <c r="I907" s="43"/>
      <c r="J907" s="43"/>
      <c r="K907" s="43"/>
      <c r="L907" s="94"/>
    </row>
    <row r="908" spans="2:12">
      <c r="B908" s="94"/>
      <c r="C908" s="43"/>
      <c r="D908" s="43"/>
      <c r="E908" s="43"/>
      <c r="F908" s="43"/>
      <c r="G908" s="43"/>
      <c r="H908" s="43"/>
      <c r="I908" s="43"/>
      <c r="J908" s="43"/>
      <c r="K908" s="43"/>
      <c r="L908" s="94"/>
    </row>
    <row r="909" spans="2:12">
      <c r="B909" s="94"/>
      <c r="C909" s="43"/>
      <c r="D909" s="43"/>
      <c r="E909" s="43"/>
      <c r="F909" s="43"/>
      <c r="G909" s="43"/>
      <c r="H909" s="43"/>
      <c r="I909" s="43"/>
      <c r="J909" s="43"/>
      <c r="K909" s="43"/>
      <c r="L909" s="94"/>
    </row>
    <row r="910" spans="2:12">
      <c r="B910" s="38" t="s">
        <v>39</v>
      </c>
      <c r="L910" s="53" t="s">
        <v>40</v>
      </c>
    </row>
    <row r="911" spans="2:12">
      <c r="B911" s="38" t="s">
        <v>187</v>
      </c>
      <c r="L911" s="53" t="s">
        <v>188</v>
      </c>
    </row>
    <row r="912" spans="2:12" ht="18" customHeight="1" thickBot="1">
      <c r="B912" s="32" t="s">
        <v>131</v>
      </c>
      <c r="L912" s="53" t="s">
        <v>132</v>
      </c>
    </row>
    <row r="913" spans="2:12" ht="15.75" thickBot="1">
      <c r="B913" s="134" t="s">
        <v>43</v>
      </c>
      <c r="C913" s="131">
        <v>2016</v>
      </c>
      <c r="D913" s="132"/>
      <c r="E913" s="133"/>
      <c r="F913" s="131">
        <v>2017</v>
      </c>
      <c r="G913" s="132"/>
      <c r="H913" s="133"/>
      <c r="I913" s="131">
        <v>2018</v>
      </c>
      <c r="J913" s="132"/>
      <c r="K913" s="133"/>
      <c r="L913" s="126" t="s">
        <v>44</v>
      </c>
    </row>
    <row r="914" spans="2:12">
      <c r="B914" s="135"/>
      <c r="C914" s="68" t="s">
        <v>8</v>
      </c>
      <c r="D914" s="68" t="s">
        <v>9</v>
      </c>
      <c r="E914" s="68" t="s">
        <v>10</v>
      </c>
      <c r="F914" s="68" t="s">
        <v>8</v>
      </c>
      <c r="G914" s="68" t="s">
        <v>9</v>
      </c>
      <c r="H914" s="69" t="s">
        <v>10</v>
      </c>
      <c r="I914" s="68" t="s">
        <v>8</v>
      </c>
      <c r="J914" s="68" t="s">
        <v>9</v>
      </c>
      <c r="K914" s="69" t="s">
        <v>10</v>
      </c>
      <c r="L914" s="127"/>
    </row>
    <row r="915" spans="2:12" ht="15.75" thickBot="1">
      <c r="B915" s="136"/>
      <c r="C915" s="70" t="s">
        <v>11</v>
      </c>
      <c r="D915" s="70" t="s">
        <v>12</v>
      </c>
      <c r="E915" s="70" t="s">
        <v>13</v>
      </c>
      <c r="F915" s="70" t="s">
        <v>11</v>
      </c>
      <c r="G915" s="70" t="s">
        <v>12</v>
      </c>
      <c r="H915" s="71" t="s">
        <v>13</v>
      </c>
      <c r="I915" s="70" t="s">
        <v>11</v>
      </c>
      <c r="J915" s="70" t="s">
        <v>12</v>
      </c>
      <c r="K915" s="71" t="s">
        <v>13</v>
      </c>
      <c r="L915" s="128"/>
    </row>
    <row r="916" spans="2:12">
      <c r="B916" s="72" t="s">
        <v>45</v>
      </c>
      <c r="C916" s="4"/>
      <c r="D916" s="4"/>
      <c r="E916" s="4"/>
      <c r="F916" s="4"/>
      <c r="G916" s="4"/>
      <c r="H916" s="4"/>
      <c r="I916" s="4">
        <v>0</v>
      </c>
      <c r="J916" s="4"/>
      <c r="K916" s="4">
        <v>0</v>
      </c>
      <c r="L916" s="75" t="s">
        <v>46</v>
      </c>
    </row>
    <row r="917" spans="2:12">
      <c r="B917" s="73" t="s">
        <v>47</v>
      </c>
      <c r="C917" s="4"/>
      <c r="D917" s="4"/>
      <c r="E917" s="4"/>
      <c r="F917" s="4"/>
      <c r="G917" s="4"/>
      <c r="H917" s="4"/>
      <c r="I917" s="4"/>
      <c r="J917" s="4"/>
      <c r="K917" s="4"/>
      <c r="L917" s="76" t="s">
        <v>464</v>
      </c>
    </row>
    <row r="918" spans="2:12">
      <c r="B918" s="73" t="s">
        <v>48</v>
      </c>
      <c r="C918" s="4"/>
      <c r="D918" s="4"/>
      <c r="E918" s="4"/>
      <c r="F918" s="4"/>
      <c r="G918" s="4"/>
      <c r="H918" s="4"/>
      <c r="I918" s="4">
        <v>0</v>
      </c>
      <c r="J918" s="4"/>
      <c r="K918" s="4">
        <v>0</v>
      </c>
      <c r="L918" s="76" t="s">
        <v>49</v>
      </c>
    </row>
    <row r="919" spans="2:12">
      <c r="B919" s="73" t="s">
        <v>50</v>
      </c>
      <c r="C919" s="4"/>
      <c r="D919" s="4"/>
      <c r="E919" s="4"/>
      <c r="F919" s="4"/>
      <c r="G919" s="4"/>
      <c r="H919" s="4"/>
      <c r="I919" s="4">
        <v>0</v>
      </c>
      <c r="J919" s="4"/>
      <c r="K919" s="4">
        <v>0</v>
      </c>
      <c r="L919" s="76" t="s">
        <v>51</v>
      </c>
    </row>
    <row r="920" spans="2:12">
      <c r="B920" s="73" t="s">
        <v>52</v>
      </c>
      <c r="C920" s="4"/>
      <c r="D920" s="4"/>
      <c r="E920" s="4"/>
      <c r="F920" s="4"/>
      <c r="G920" s="4"/>
      <c r="H920" s="4"/>
      <c r="I920" s="4">
        <v>0</v>
      </c>
      <c r="J920" s="4"/>
      <c r="K920" s="4">
        <v>0</v>
      </c>
      <c r="L920" s="76" t="s">
        <v>53</v>
      </c>
    </row>
    <row r="921" spans="2:12">
      <c r="B921" s="73" t="s">
        <v>54</v>
      </c>
      <c r="C921" s="4"/>
      <c r="D921" s="4"/>
      <c r="E921" s="4"/>
      <c r="F921" s="4"/>
      <c r="G921" s="4"/>
      <c r="H921" s="4"/>
      <c r="I921" s="4"/>
      <c r="J921" s="4"/>
      <c r="K921" s="4"/>
      <c r="L921" s="76" t="s">
        <v>55</v>
      </c>
    </row>
    <row r="922" spans="2:12">
      <c r="B922" s="73" t="s">
        <v>56</v>
      </c>
      <c r="C922" s="4"/>
      <c r="D922" s="4"/>
      <c r="E922" s="4"/>
      <c r="F922" s="4"/>
      <c r="G922" s="4"/>
      <c r="H922" s="4"/>
      <c r="I922" s="4">
        <v>0</v>
      </c>
      <c r="J922" s="4"/>
      <c r="K922" s="4">
        <v>0</v>
      </c>
      <c r="L922" s="76" t="s">
        <v>57</v>
      </c>
    </row>
    <row r="923" spans="2:12">
      <c r="B923" s="73" t="s">
        <v>58</v>
      </c>
      <c r="C923" s="4"/>
      <c r="D923" s="4"/>
      <c r="E923" s="4"/>
      <c r="F923" s="4"/>
      <c r="G923" s="4"/>
      <c r="H923" s="4"/>
      <c r="I923" s="4"/>
      <c r="J923" s="4"/>
      <c r="K923" s="4"/>
      <c r="L923" s="76" t="s">
        <v>59</v>
      </c>
    </row>
    <row r="924" spans="2:12">
      <c r="B924" s="73" t="s">
        <v>60</v>
      </c>
      <c r="C924" s="4"/>
      <c r="D924" s="4"/>
      <c r="E924" s="4"/>
      <c r="F924" s="4"/>
      <c r="G924" s="4"/>
      <c r="H924" s="4"/>
      <c r="I924" s="4">
        <v>0</v>
      </c>
      <c r="J924" s="4"/>
      <c r="K924" s="4">
        <v>0</v>
      </c>
      <c r="L924" s="76" t="s">
        <v>61</v>
      </c>
    </row>
    <row r="925" spans="2:12">
      <c r="B925" s="73" t="s">
        <v>62</v>
      </c>
      <c r="C925" s="4">
        <v>1.776</v>
      </c>
      <c r="D925" s="4">
        <v>2000</v>
      </c>
      <c r="E925" s="4">
        <v>3.552</v>
      </c>
      <c r="F925" s="4">
        <v>0.13</v>
      </c>
      <c r="G925" s="4">
        <f>H925/F925*1000</f>
        <v>2307.6923076923076</v>
      </c>
      <c r="H925" s="4">
        <v>0.3</v>
      </c>
      <c r="I925" s="4">
        <v>0.89700000000000002</v>
      </c>
      <c r="J925" s="4">
        <f>(K925/I925)*1000</f>
        <v>1925.3065774804904</v>
      </c>
      <c r="K925" s="4">
        <v>1.7270000000000001</v>
      </c>
      <c r="L925" s="76" t="s">
        <v>465</v>
      </c>
    </row>
    <row r="926" spans="2:12">
      <c r="B926" s="73" t="s">
        <v>63</v>
      </c>
      <c r="C926" s="4"/>
      <c r="D926" s="4"/>
      <c r="E926" s="4"/>
      <c r="F926" s="4"/>
      <c r="G926" s="4"/>
      <c r="H926" s="4"/>
      <c r="I926" s="4">
        <v>0</v>
      </c>
      <c r="J926" s="4"/>
      <c r="K926" s="4">
        <v>0</v>
      </c>
      <c r="L926" s="76" t="s">
        <v>64</v>
      </c>
    </row>
    <row r="927" spans="2:12">
      <c r="B927" s="73" t="s">
        <v>65</v>
      </c>
      <c r="C927" s="4">
        <v>3.5000000000000003E-2</v>
      </c>
      <c r="D927" s="4">
        <v>771.42857142857133</v>
      </c>
      <c r="E927" s="4">
        <v>2.7E-2</v>
      </c>
      <c r="F927" s="4">
        <v>3.5000000000000003E-2</v>
      </c>
      <c r="G927" s="4">
        <f>H927/F927*1000</f>
        <v>742.85714285714278</v>
      </c>
      <c r="H927" s="4">
        <v>2.5999999999999999E-2</v>
      </c>
      <c r="I927" s="4">
        <v>5.3999999999999999E-2</v>
      </c>
      <c r="J927" s="4">
        <f t="shared" ref="J927:J935" si="93">(K927/I927)*1000</f>
        <v>814.81481481481478</v>
      </c>
      <c r="K927" s="4">
        <v>4.3999999999999997E-2</v>
      </c>
      <c r="L927" s="76" t="s">
        <v>66</v>
      </c>
    </row>
    <row r="928" spans="2:12">
      <c r="B928" s="73" t="s">
        <v>67</v>
      </c>
      <c r="C928" s="4">
        <v>2.0000000000000001E-4</v>
      </c>
      <c r="D928" s="4"/>
      <c r="E928" s="4"/>
      <c r="F928" s="4"/>
      <c r="G928" s="4"/>
      <c r="H928" s="4"/>
      <c r="I928" s="4">
        <v>0.2</v>
      </c>
      <c r="J928" s="4">
        <f t="shared" si="93"/>
        <v>0</v>
      </c>
      <c r="K928" s="4"/>
      <c r="L928" s="76" t="s">
        <v>68</v>
      </c>
    </row>
    <row r="929" spans="2:12">
      <c r="B929" s="73" t="s">
        <v>69</v>
      </c>
      <c r="C929" s="4">
        <v>0</v>
      </c>
      <c r="D929" s="4"/>
      <c r="E929" s="4">
        <v>0</v>
      </c>
      <c r="F929" s="4"/>
      <c r="G929" s="4"/>
      <c r="H929" s="4"/>
      <c r="I929" s="4">
        <v>0</v>
      </c>
      <c r="J929" s="4"/>
      <c r="K929" s="4">
        <v>0</v>
      </c>
      <c r="L929" s="76" t="s">
        <v>70</v>
      </c>
    </row>
    <row r="930" spans="2:12">
      <c r="B930" s="73" t="s">
        <v>71</v>
      </c>
      <c r="C930" s="4"/>
      <c r="D930" s="4"/>
      <c r="E930" s="4"/>
      <c r="F930" s="4"/>
      <c r="G930" s="4"/>
      <c r="H930" s="4"/>
      <c r="I930" s="4"/>
      <c r="J930" s="4"/>
      <c r="K930" s="4"/>
      <c r="L930" s="76" t="s">
        <v>72</v>
      </c>
    </row>
    <row r="931" spans="2:12">
      <c r="B931" s="73" t="s">
        <v>73</v>
      </c>
      <c r="C931" s="4"/>
      <c r="D931" s="4"/>
      <c r="E931" s="4"/>
      <c r="F931" s="4"/>
      <c r="G931" s="4"/>
      <c r="H931" s="4"/>
      <c r="I931" s="4"/>
      <c r="J931" s="4"/>
      <c r="K931" s="4"/>
      <c r="L931" s="76" t="s">
        <v>74</v>
      </c>
    </row>
    <row r="932" spans="2:12">
      <c r="B932" s="73" t="s">
        <v>75</v>
      </c>
      <c r="C932" s="4"/>
      <c r="D932" s="4"/>
      <c r="E932" s="4"/>
      <c r="F932" s="4"/>
      <c r="G932" s="4"/>
      <c r="H932" s="4"/>
      <c r="I932" s="4">
        <v>0</v>
      </c>
      <c r="J932" s="4"/>
      <c r="K932" s="4">
        <v>0</v>
      </c>
      <c r="L932" s="76" t="s">
        <v>76</v>
      </c>
    </row>
    <row r="933" spans="2:12">
      <c r="B933" s="73" t="s">
        <v>77</v>
      </c>
      <c r="C933" s="4"/>
      <c r="D933" s="4"/>
      <c r="E933" s="4"/>
      <c r="F933" s="4"/>
      <c r="G933" s="4"/>
      <c r="H933" s="4"/>
      <c r="I933" s="4">
        <v>0</v>
      </c>
      <c r="J933" s="4"/>
      <c r="K933" s="4">
        <v>0</v>
      </c>
      <c r="L933" s="76" t="s">
        <v>78</v>
      </c>
    </row>
    <row r="934" spans="2:12">
      <c r="B934" s="73" t="s">
        <v>79</v>
      </c>
      <c r="C934" s="4">
        <v>13.475</v>
      </c>
      <c r="D934" s="4">
        <f>E934/C934*1000</f>
        <v>3351.7625231910947</v>
      </c>
      <c r="E934" s="4">
        <v>45.164999999999999</v>
      </c>
      <c r="F934" s="4">
        <v>12.879</v>
      </c>
      <c r="G934" s="4">
        <f>H934/F934*1000</f>
        <v>2983.6943862101093</v>
      </c>
      <c r="H934" s="4">
        <v>38.427</v>
      </c>
      <c r="I934" s="4">
        <v>16.093</v>
      </c>
      <c r="J934" s="4">
        <f t="shared" si="93"/>
        <v>2920.3380351705709</v>
      </c>
      <c r="K934" s="4">
        <v>46.997</v>
      </c>
      <c r="L934" s="76" t="s">
        <v>80</v>
      </c>
    </row>
    <row r="935" spans="2:12">
      <c r="B935" s="73" t="s">
        <v>81</v>
      </c>
      <c r="C935" s="4">
        <v>1</v>
      </c>
      <c r="D935" s="4">
        <v>1000</v>
      </c>
      <c r="E935" s="4">
        <v>1</v>
      </c>
      <c r="F935" s="4">
        <v>0.70299999999999996</v>
      </c>
      <c r="G935" s="4">
        <f>H935/F935*1000</f>
        <v>965.8605974395449</v>
      </c>
      <c r="H935" s="4">
        <v>0.67900000000000005</v>
      </c>
      <c r="I935" s="4">
        <v>0.68600000000000005</v>
      </c>
      <c r="J935" s="4">
        <f t="shared" si="93"/>
        <v>976.67638483965015</v>
      </c>
      <c r="K935" s="4">
        <v>0.67</v>
      </c>
      <c r="L935" s="76" t="s">
        <v>82</v>
      </c>
    </row>
    <row r="936" spans="2:12">
      <c r="B936" s="73" t="s">
        <v>83</v>
      </c>
      <c r="C936" s="4"/>
      <c r="D936" s="4"/>
      <c r="E936" s="4"/>
      <c r="F936" s="4"/>
      <c r="G936" s="4"/>
      <c r="H936" s="4"/>
      <c r="I936" s="4">
        <v>0</v>
      </c>
      <c r="J936" s="4"/>
      <c r="K936" s="4">
        <v>0</v>
      </c>
      <c r="L936" s="76" t="s">
        <v>84</v>
      </c>
    </row>
    <row r="937" spans="2:12" ht="15.75" thickBot="1">
      <c r="B937" s="74" t="s">
        <v>85</v>
      </c>
      <c r="C937" s="4"/>
      <c r="D937" s="4"/>
      <c r="E937" s="4"/>
      <c r="F937" s="4"/>
      <c r="G937" s="4"/>
      <c r="H937" s="4"/>
      <c r="I937" s="4">
        <v>0</v>
      </c>
      <c r="J937" s="4"/>
      <c r="K937" s="4">
        <v>0</v>
      </c>
      <c r="L937" s="77" t="s">
        <v>86</v>
      </c>
    </row>
    <row r="938" spans="2:12" ht="15.75" thickBot="1">
      <c r="B938" s="92" t="s">
        <v>386</v>
      </c>
      <c r="C938" s="78">
        <f>SUM(C916:C937)</f>
        <v>16.286200000000001</v>
      </c>
      <c r="D938" s="78">
        <f>E938/C938*1000</f>
        <v>3054.365045253036</v>
      </c>
      <c r="E938" s="78">
        <f>SUM(E916:E937)</f>
        <v>49.744</v>
      </c>
      <c r="F938" s="78">
        <f>SUM(F916:F937)</f>
        <v>13.746999999999998</v>
      </c>
      <c r="G938" s="78">
        <f>H938/F938*1000</f>
        <v>2868.407652578745</v>
      </c>
      <c r="H938" s="78">
        <f>SUM(H916:H937)</f>
        <v>39.432000000000002</v>
      </c>
      <c r="I938" s="78">
        <f>SUM(I916:I937)</f>
        <v>17.93</v>
      </c>
      <c r="J938" s="78">
        <f>SUM(J916:J937)</f>
        <v>6637.1358123055261</v>
      </c>
      <c r="K938" s="78">
        <f>SUM(K916:K937)</f>
        <v>49.438000000000002</v>
      </c>
      <c r="L938" s="92" t="s">
        <v>388</v>
      </c>
    </row>
    <row r="939" spans="2:12" ht="15.75" thickBot="1">
      <c r="B939" s="92" t="s">
        <v>387</v>
      </c>
      <c r="C939" s="78">
        <v>121848.23699999999</v>
      </c>
      <c r="D939" s="78">
        <f>E939/C939*1000</f>
        <v>2753.4969833006285</v>
      </c>
      <c r="E939" s="78">
        <v>335508.75300000003</v>
      </c>
      <c r="F939" s="78">
        <v>123551.14599999999</v>
      </c>
      <c r="G939" s="78">
        <f>H939/F939*1000</f>
        <v>2854.2312994814311</v>
      </c>
      <c r="H939" s="78">
        <v>352643.54800000001</v>
      </c>
      <c r="I939" s="78">
        <v>124024.08</v>
      </c>
      <c r="J939" s="78">
        <f>(K939/I939)*1000</f>
        <v>2778.8329734032291</v>
      </c>
      <c r="K939" s="78">
        <v>344642.20299999998</v>
      </c>
      <c r="L939" s="92" t="s">
        <v>385</v>
      </c>
    </row>
    <row r="940" spans="2:12">
      <c r="B940" s="94"/>
      <c r="C940" s="43"/>
      <c r="D940" s="43"/>
      <c r="E940" s="43"/>
      <c r="F940" s="43"/>
      <c r="G940" s="43"/>
      <c r="H940" s="43"/>
      <c r="I940" s="43"/>
      <c r="J940" s="43"/>
      <c r="K940" s="43"/>
      <c r="L940" s="94"/>
    </row>
    <row r="941" spans="2:12">
      <c r="B941" s="38" t="s">
        <v>87</v>
      </c>
      <c r="L941" s="53" t="s">
        <v>88</v>
      </c>
    </row>
    <row r="942" spans="2:12">
      <c r="B942" s="38" t="s">
        <v>190</v>
      </c>
      <c r="L942" s="53" t="s">
        <v>399</v>
      </c>
    </row>
    <row r="943" spans="2:12" ht="21.75" customHeight="1" thickBot="1">
      <c r="B943" s="32" t="s">
        <v>131</v>
      </c>
      <c r="L943" s="53" t="s">
        <v>132</v>
      </c>
    </row>
    <row r="944" spans="2:12" ht="15.75" thickBot="1">
      <c r="B944" s="134" t="s">
        <v>43</v>
      </c>
      <c r="C944" s="131">
        <v>2016</v>
      </c>
      <c r="D944" s="132"/>
      <c r="E944" s="133"/>
      <c r="F944" s="131">
        <v>2017</v>
      </c>
      <c r="G944" s="132"/>
      <c r="H944" s="133"/>
      <c r="I944" s="131">
        <v>2018</v>
      </c>
      <c r="J944" s="132"/>
      <c r="K944" s="133"/>
      <c r="L944" s="126" t="s">
        <v>44</v>
      </c>
    </row>
    <row r="945" spans="2:13">
      <c r="B945" s="135"/>
      <c r="C945" s="68" t="s">
        <v>8</v>
      </c>
      <c r="D945" s="68" t="s">
        <v>9</v>
      </c>
      <c r="E945" s="68" t="s">
        <v>10</v>
      </c>
      <c r="F945" s="68" t="s">
        <v>8</v>
      </c>
      <c r="G945" s="68" t="s">
        <v>9</v>
      </c>
      <c r="H945" s="69" t="s">
        <v>10</v>
      </c>
      <c r="I945" s="68" t="s">
        <v>8</v>
      </c>
      <c r="J945" s="68" t="s">
        <v>9</v>
      </c>
      <c r="K945" s="69" t="s">
        <v>10</v>
      </c>
      <c r="L945" s="127"/>
    </row>
    <row r="946" spans="2:13" ht="15.75" thickBot="1">
      <c r="B946" s="136"/>
      <c r="C946" s="70" t="s">
        <v>11</v>
      </c>
      <c r="D946" s="70" t="s">
        <v>12</v>
      </c>
      <c r="E946" s="70" t="s">
        <v>13</v>
      </c>
      <c r="F946" s="70" t="s">
        <v>11</v>
      </c>
      <c r="G946" s="70" t="s">
        <v>12</v>
      </c>
      <c r="H946" s="71" t="s">
        <v>13</v>
      </c>
      <c r="I946" s="70" t="s">
        <v>11</v>
      </c>
      <c r="J946" s="70" t="s">
        <v>12</v>
      </c>
      <c r="K946" s="71" t="s">
        <v>13</v>
      </c>
      <c r="L946" s="128"/>
    </row>
    <row r="947" spans="2:13">
      <c r="B947" s="72" t="s">
        <v>45</v>
      </c>
      <c r="C947" s="4"/>
      <c r="D947" s="4"/>
      <c r="E947" s="4"/>
      <c r="F947" s="4"/>
      <c r="G947" s="4"/>
      <c r="H947" s="4"/>
      <c r="I947" s="4">
        <v>0</v>
      </c>
      <c r="J947" s="4"/>
      <c r="K947" s="4">
        <v>0</v>
      </c>
      <c r="L947" s="75" t="s">
        <v>46</v>
      </c>
    </row>
    <row r="948" spans="2:13">
      <c r="B948" s="73" t="s">
        <v>47</v>
      </c>
      <c r="C948" s="4"/>
      <c r="D948" s="4"/>
      <c r="E948" s="4"/>
      <c r="F948" s="4"/>
      <c r="G948" s="4"/>
      <c r="H948" s="4"/>
      <c r="I948" s="4"/>
      <c r="J948" s="4"/>
      <c r="K948" s="4"/>
      <c r="L948" s="76" t="s">
        <v>464</v>
      </c>
    </row>
    <row r="949" spans="2:13">
      <c r="B949" s="73" t="s">
        <v>48</v>
      </c>
      <c r="C949" s="4"/>
      <c r="D949" s="4"/>
      <c r="E949" s="4"/>
      <c r="F949" s="4"/>
      <c r="G949" s="4"/>
      <c r="H949" s="4"/>
      <c r="I949" s="4"/>
      <c r="J949" s="4"/>
      <c r="K949" s="4"/>
      <c r="L949" s="76" t="s">
        <v>49</v>
      </c>
    </row>
    <row r="950" spans="2:13">
      <c r="B950" s="73" t="s">
        <v>50</v>
      </c>
      <c r="C950" s="4">
        <v>2.8159999999999998</v>
      </c>
      <c r="D950" s="4">
        <v>629.61647727272725</v>
      </c>
      <c r="E950" s="4">
        <v>1.7729999999999999</v>
      </c>
      <c r="F950" s="4">
        <v>2.3879999999999999</v>
      </c>
      <c r="G950" s="4">
        <f t="shared" ref="G950:G970" si="94">H950/F950*1000</f>
        <v>612.22780569514237</v>
      </c>
      <c r="H950" s="4">
        <v>1.462</v>
      </c>
      <c r="I950" s="4">
        <v>1.371</v>
      </c>
      <c r="J950" s="4">
        <f>(K950/I950)*1000</f>
        <v>499.63530269876003</v>
      </c>
      <c r="K950" s="4">
        <v>0.68500000000000005</v>
      </c>
      <c r="L950" s="76" t="s">
        <v>51</v>
      </c>
    </row>
    <row r="951" spans="2:13">
      <c r="B951" s="73" t="s">
        <v>52</v>
      </c>
      <c r="C951" s="4">
        <v>0.26700000000000002</v>
      </c>
      <c r="D951" s="4">
        <v>2921.3483146067415</v>
      </c>
      <c r="E951" s="4">
        <v>0.78</v>
      </c>
      <c r="F951" s="4">
        <v>0.26600000000000001</v>
      </c>
      <c r="G951" s="4">
        <f t="shared" si="94"/>
        <v>293.23308270676688</v>
      </c>
      <c r="H951" s="4">
        <v>7.8E-2</v>
      </c>
      <c r="I951" s="4">
        <v>0.26</v>
      </c>
      <c r="J951" s="4">
        <f t="shared" ref="J951:J968" si="95">(K951/I951)*1000</f>
        <v>307.69230769230774</v>
      </c>
      <c r="K951" s="4">
        <v>0.08</v>
      </c>
      <c r="L951" s="76" t="s">
        <v>53</v>
      </c>
    </row>
    <row r="952" spans="2:13">
      <c r="B952" s="73" t="s">
        <v>54</v>
      </c>
      <c r="C952" s="4"/>
      <c r="D952" s="4"/>
      <c r="E952" s="4"/>
      <c r="F952" s="4"/>
      <c r="G952" s="4"/>
      <c r="H952" s="4"/>
      <c r="I952" s="4">
        <v>0</v>
      </c>
      <c r="J952" s="4"/>
      <c r="K952" s="4">
        <v>0</v>
      </c>
      <c r="L952" s="76" t="s">
        <v>55</v>
      </c>
    </row>
    <row r="953" spans="2:13">
      <c r="B953" s="73" t="s">
        <v>56</v>
      </c>
      <c r="C953" s="4"/>
      <c r="D953" s="4"/>
      <c r="E953" s="4"/>
      <c r="F953" s="4"/>
      <c r="G953" s="4"/>
      <c r="H953" s="4"/>
      <c r="I953" s="4"/>
      <c r="J953" s="4"/>
      <c r="K953" s="4"/>
      <c r="L953" s="76" t="s">
        <v>57</v>
      </c>
    </row>
    <row r="954" spans="2:13">
      <c r="B954" s="73" t="s">
        <v>58</v>
      </c>
      <c r="C954" s="4"/>
      <c r="D954" s="4"/>
      <c r="E954" s="4"/>
      <c r="F954" s="4"/>
      <c r="G954" s="4"/>
      <c r="H954" s="4"/>
      <c r="I954" s="4">
        <v>0</v>
      </c>
      <c r="J954" s="4"/>
      <c r="K954" s="4">
        <v>0</v>
      </c>
      <c r="L954" s="76" t="s">
        <v>59</v>
      </c>
    </row>
    <row r="955" spans="2:13">
      <c r="B955" s="73" t="s">
        <v>60</v>
      </c>
      <c r="C955" s="4">
        <v>72.2</v>
      </c>
      <c r="D955" s="4">
        <f>E955/C955*1000</f>
        <v>2354.5706371191131</v>
      </c>
      <c r="E955" s="4">
        <v>170</v>
      </c>
      <c r="F955" s="4">
        <v>68</v>
      </c>
      <c r="G955" s="4">
        <f t="shared" si="94"/>
        <v>1694.1029411764705</v>
      </c>
      <c r="H955" s="4">
        <v>115.199</v>
      </c>
      <c r="I955" s="108">
        <v>192.01599999999999</v>
      </c>
      <c r="J955" s="4">
        <f t="shared" si="95"/>
        <v>2869.5525372885595</v>
      </c>
      <c r="K955" s="108">
        <v>551</v>
      </c>
      <c r="L955" s="76" t="s">
        <v>61</v>
      </c>
    </row>
    <row r="956" spans="2:13">
      <c r="B956" s="73" t="s">
        <v>62</v>
      </c>
      <c r="C956" s="4">
        <v>127.863</v>
      </c>
      <c r="D956" s="4">
        <v>3736.4131922448246</v>
      </c>
      <c r="E956" s="4">
        <v>477.74900000000002</v>
      </c>
      <c r="F956" s="4">
        <v>119.768</v>
      </c>
      <c r="G956" s="4">
        <f t="shared" si="94"/>
        <v>3685.809231180282</v>
      </c>
      <c r="H956" s="4">
        <v>441.44200000000001</v>
      </c>
      <c r="I956" s="4">
        <v>39.918999999999997</v>
      </c>
      <c r="J956" s="4">
        <f t="shared" si="95"/>
        <v>3006.0873268368446</v>
      </c>
      <c r="K956" s="4">
        <v>120</v>
      </c>
      <c r="L956" s="76" t="s">
        <v>465</v>
      </c>
    </row>
    <row r="957" spans="2:13">
      <c r="B957" s="73" t="s">
        <v>63</v>
      </c>
      <c r="C957" s="4">
        <v>17.731999999999999</v>
      </c>
      <c r="D957" s="4">
        <v>404.63568689375143</v>
      </c>
      <c r="E957" s="4">
        <v>7.1749999999999998</v>
      </c>
      <c r="F957" s="4">
        <v>17.872</v>
      </c>
      <c r="G957" s="4">
        <f t="shared" si="94"/>
        <v>403.87197851387646</v>
      </c>
      <c r="H957" s="4">
        <v>7.218</v>
      </c>
      <c r="I957" s="4">
        <v>17.667999999999999</v>
      </c>
      <c r="J957" s="4">
        <f t="shared" si="95"/>
        <v>402.08286167081729</v>
      </c>
      <c r="K957" s="4">
        <v>7.1040000000000001</v>
      </c>
      <c r="L957" s="76" t="s">
        <v>64</v>
      </c>
    </row>
    <row r="958" spans="2:13">
      <c r="B958" s="73" t="s">
        <v>65</v>
      </c>
      <c r="C958" s="4">
        <v>11.863</v>
      </c>
      <c r="D958" s="4">
        <v>2627.3286689707493</v>
      </c>
      <c r="E958" s="4">
        <v>31.167999999999999</v>
      </c>
      <c r="F958" s="4">
        <v>0.217</v>
      </c>
      <c r="G958" s="4">
        <f t="shared" si="94"/>
        <v>396.31336405529947</v>
      </c>
      <c r="H958" s="4">
        <v>8.5999999999999993E-2</v>
      </c>
      <c r="I958" s="4">
        <v>2.7E-2</v>
      </c>
      <c r="J958" s="4">
        <f t="shared" si="95"/>
        <v>1370.3703703703702</v>
      </c>
      <c r="K958" s="4">
        <v>3.6999999999999998E-2</v>
      </c>
      <c r="L958" s="76" t="s">
        <v>66</v>
      </c>
    </row>
    <row r="959" spans="2:13">
      <c r="B959" s="73" t="s">
        <v>67</v>
      </c>
      <c r="C959" s="4"/>
      <c r="D959" s="4"/>
      <c r="E959" s="4"/>
      <c r="F959" s="4"/>
      <c r="G959" s="4"/>
      <c r="H959" s="4"/>
      <c r="I959" s="4"/>
      <c r="J959" s="4"/>
      <c r="K959" s="4"/>
      <c r="L959" s="76" t="s">
        <v>68</v>
      </c>
      <c r="M959" s="109"/>
    </row>
    <row r="960" spans="2:13">
      <c r="B960" s="73" t="s">
        <v>69</v>
      </c>
      <c r="C960" s="4"/>
      <c r="D960" s="4"/>
      <c r="E960" s="4"/>
      <c r="F960" s="4"/>
      <c r="G960" s="4"/>
      <c r="H960" s="4"/>
      <c r="I960" s="4">
        <v>0</v>
      </c>
      <c r="J960" s="4"/>
      <c r="K960" s="4">
        <v>0</v>
      </c>
      <c r="L960" s="76" t="s">
        <v>70</v>
      </c>
    </row>
    <row r="961" spans="2:12">
      <c r="B961" s="73" t="s">
        <v>71</v>
      </c>
      <c r="C961" s="4"/>
      <c r="D961" s="4"/>
      <c r="E961" s="4"/>
      <c r="F961" s="4"/>
      <c r="G961" s="4"/>
      <c r="H961" s="4"/>
      <c r="I961" s="4"/>
      <c r="J961" s="4"/>
      <c r="K961" s="4"/>
      <c r="L961" s="76" t="s">
        <v>72</v>
      </c>
    </row>
    <row r="962" spans="2:12">
      <c r="B962" s="73" t="s">
        <v>73</v>
      </c>
      <c r="C962" s="4"/>
      <c r="D962" s="4"/>
      <c r="E962" s="4"/>
      <c r="F962" s="4"/>
      <c r="G962" s="4"/>
      <c r="H962" s="4"/>
      <c r="I962" s="4">
        <v>0</v>
      </c>
      <c r="J962" s="4"/>
      <c r="K962" s="4">
        <v>0</v>
      </c>
      <c r="L962" s="76" t="s">
        <v>74</v>
      </c>
    </row>
    <row r="963" spans="2:12">
      <c r="B963" s="73" t="s">
        <v>75</v>
      </c>
      <c r="C963" s="4"/>
      <c r="D963" s="4"/>
      <c r="E963" s="4"/>
      <c r="F963" s="4"/>
      <c r="G963" s="4"/>
      <c r="H963" s="4"/>
      <c r="I963" s="4">
        <v>0</v>
      </c>
      <c r="J963" s="4"/>
      <c r="K963" s="4">
        <v>0</v>
      </c>
      <c r="L963" s="76" t="s">
        <v>76</v>
      </c>
    </row>
    <row r="964" spans="2:12">
      <c r="B964" s="73" t="s">
        <v>77</v>
      </c>
      <c r="C964" s="4"/>
      <c r="D964" s="4"/>
      <c r="E964" s="4"/>
      <c r="F964" s="4"/>
      <c r="G964" s="4"/>
      <c r="H964" s="4"/>
      <c r="I964" s="4">
        <v>0</v>
      </c>
      <c r="J964" s="4"/>
      <c r="K964" s="4">
        <v>0</v>
      </c>
      <c r="L964" s="76" t="s">
        <v>78</v>
      </c>
    </row>
    <row r="965" spans="2:12">
      <c r="B965" s="73" t="s">
        <v>79</v>
      </c>
      <c r="C965" s="4">
        <v>60.558999999999997</v>
      </c>
      <c r="D965" s="4">
        <f>E965/C965*1000</f>
        <v>1149.0282204131511</v>
      </c>
      <c r="E965" s="4">
        <v>69.584000000000003</v>
      </c>
      <c r="F965" s="4">
        <v>97.207999999999998</v>
      </c>
      <c r="G965" s="4">
        <f t="shared" si="94"/>
        <v>1154.4317340136613</v>
      </c>
      <c r="H965" s="4">
        <v>112.22</v>
      </c>
      <c r="I965" s="4">
        <v>141.166</v>
      </c>
      <c r="J965" s="4">
        <f t="shared" si="95"/>
        <v>1136.2934417635975</v>
      </c>
      <c r="K965" s="4">
        <v>160.40600000000001</v>
      </c>
      <c r="L965" s="76" t="s">
        <v>80</v>
      </c>
    </row>
    <row r="966" spans="2:12">
      <c r="B966" s="73" t="s">
        <v>81</v>
      </c>
      <c r="C966" s="4">
        <v>0.121</v>
      </c>
      <c r="D966" s="4">
        <v>2107.4380165289258</v>
      </c>
      <c r="E966" s="4">
        <v>0.255</v>
      </c>
      <c r="F966" s="4">
        <v>0.14199999999999999</v>
      </c>
      <c r="G966" s="4">
        <f t="shared" si="94"/>
        <v>2126.7605633802818</v>
      </c>
      <c r="H966" s="4">
        <v>0.30199999999999999</v>
      </c>
      <c r="I966" s="4">
        <v>0.16300000000000001</v>
      </c>
      <c r="J966" s="4">
        <f t="shared" si="95"/>
        <v>2134.969325153374</v>
      </c>
      <c r="K966" s="4">
        <v>0.34799999999999998</v>
      </c>
      <c r="L966" s="76" t="s">
        <v>82</v>
      </c>
    </row>
    <row r="967" spans="2:12">
      <c r="B967" s="73" t="s">
        <v>83</v>
      </c>
      <c r="C967" s="4"/>
      <c r="D967" s="4"/>
      <c r="E967" s="4"/>
      <c r="F967" s="4"/>
      <c r="G967" s="4"/>
      <c r="H967" s="4"/>
      <c r="I967" s="4">
        <v>0</v>
      </c>
      <c r="J967" s="4"/>
      <c r="K967" s="4">
        <v>0</v>
      </c>
      <c r="L967" s="76" t="s">
        <v>84</v>
      </c>
    </row>
    <row r="968" spans="2:12" ht="15.75" thickBot="1">
      <c r="B968" s="74" t="s">
        <v>85</v>
      </c>
      <c r="C968" s="4">
        <v>14.723000000000001</v>
      </c>
      <c r="D968" s="4">
        <v>1292.1279630510085</v>
      </c>
      <c r="E968" s="4">
        <v>19.024000000000001</v>
      </c>
      <c r="F968" s="4">
        <v>9.7479999999999993</v>
      </c>
      <c r="G968" s="4">
        <f t="shared" si="94"/>
        <v>1261.4895363151418</v>
      </c>
      <c r="H968" s="4">
        <v>12.297000000000001</v>
      </c>
      <c r="I968" s="4">
        <v>6.6669999999999998</v>
      </c>
      <c r="J968" s="4">
        <f t="shared" si="95"/>
        <v>1038.0980950952453</v>
      </c>
      <c r="K968" s="4">
        <v>6.9210000000000003</v>
      </c>
      <c r="L968" s="77" t="s">
        <v>86</v>
      </c>
    </row>
    <row r="969" spans="2:12" ht="15.75" thickBot="1">
      <c r="B969" s="92" t="s">
        <v>386</v>
      </c>
      <c r="C969" s="78">
        <f>SUM(C947:C968)</f>
        <v>308.14400000000001</v>
      </c>
      <c r="D969" s="78">
        <f>E969/C969*1000</f>
        <v>2523.1969468819771</v>
      </c>
      <c r="E969" s="78">
        <f>SUM(E947:E968)</f>
        <v>777.50800000000004</v>
      </c>
      <c r="F969" s="78">
        <f>SUM(F947:F968)</f>
        <v>315.60899999999998</v>
      </c>
      <c r="G969" s="78">
        <f t="shared" si="94"/>
        <v>2187.2126587011148</v>
      </c>
      <c r="H969" s="78">
        <f>SUM(H947:H968)</f>
        <v>690.30400000000009</v>
      </c>
      <c r="I969" s="78">
        <f>SUM(I947:I968)</f>
        <v>399.25699999999995</v>
      </c>
      <c r="J969" s="78">
        <f>SUM(J947:J968)</f>
        <v>12764.781568569875</v>
      </c>
      <c r="K969" s="78">
        <f>SUM(K947:K968)</f>
        <v>846.58100000000013</v>
      </c>
      <c r="L969" s="92" t="s">
        <v>388</v>
      </c>
    </row>
    <row r="970" spans="2:12" ht="15.75" thickBot="1">
      <c r="B970" s="92" t="s">
        <v>387</v>
      </c>
      <c r="C970" s="78">
        <v>30254.899000000001</v>
      </c>
      <c r="D970" s="78">
        <f>E970/C970*1000</f>
        <v>2243.6278171016202</v>
      </c>
      <c r="E970" s="78">
        <v>67880.732999999993</v>
      </c>
      <c r="F970" s="78">
        <v>32979.14</v>
      </c>
      <c r="G970" s="78">
        <f t="shared" si="94"/>
        <v>2254.5405671585127</v>
      </c>
      <c r="H970" s="78">
        <v>74352.808999999994</v>
      </c>
      <c r="I970" s="78">
        <v>32296.291000000001</v>
      </c>
      <c r="J970" s="78">
        <f>(K970/I970)*1000</f>
        <v>2187.5720032371519</v>
      </c>
      <c r="K970" s="78">
        <v>70650.462</v>
      </c>
      <c r="L970" s="92" t="s">
        <v>385</v>
      </c>
    </row>
    <row r="971" spans="2:12">
      <c r="B971" s="94"/>
      <c r="L971" s="94"/>
    </row>
    <row r="972" spans="2:12">
      <c r="B972" s="38" t="s">
        <v>91</v>
      </c>
      <c r="C972" s="56"/>
      <c r="L972" s="40" t="s">
        <v>92</v>
      </c>
    </row>
    <row r="973" spans="2:12" ht="22.5" customHeight="1">
      <c r="B973" s="38" t="s">
        <v>192</v>
      </c>
      <c r="L973" s="41" t="s">
        <v>193</v>
      </c>
    </row>
    <row r="974" spans="2:12" ht="18.75" customHeight="1" thickBot="1">
      <c r="B974" s="32" t="s">
        <v>131</v>
      </c>
      <c r="J974" s="32"/>
      <c r="K974" s="32"/>
      <c r="L974" s="32" t="s">
        <v>132</v>
      </c>
    </row>
    <row r="975" spans="2:12" ht="15.75" thickBot="1">
      <c r="B975" s="134" t="s">
        <v>43</v>
      </c>
      <c r="C975" s="131">
        <v>2016</v>
      </c>
      <c r="D975" s="132"/>
      <c r="E975" s="133"/>
      <c r="F975" s="131">
        <v>2017</v>
      </c>
      <c r="G975" s="132"/>
      <c r="H975" s="133"/>
      <c r="I975" s="131">
        <v>2018</v>
      </c>
      <c r="J975" s="132"/>
      <c r="K975" s="133"/>
      <c r="L975" s="126" t="s">
        <v>44</v>
      </c>
    </row>
    <row r="976" spans="2:12">
      <c r="B976" s="135"/>
      <c r="C976" s="68" t="s">
        <v>8</v>
      </c>
      <c r="D976" s="68" t="s">
        <v>9</v>
      </c>
      <c r="E976" s="68" t="s">
        <v>10</v>
      </c>
      <c r="F976" s="68" t="s">
        <v>8</v>
      </c>
      <c r="G976" s="68" t="s">
        <v>9</v>
      </c>
      <c r="H976" s="69" t="s">
        <v>10</v>
      </c>
      <c r="I976" s="68" t="s">
        <v>8</v>
      </c>
      <c r="J976" s="68" t="s">
        <v>9</v>
      </c>
      <c r="K976" s="69" t="s">
        <v>10</v>
      </c>
      <c r="L976" s="127"/>
    </row>
    <row r="977" spans="2:12" ht="15.75" thickBot="1">
      <c r="B977" s="136"/>
      <c r="C977" s="70" t="s">
        <v>11</v>
      </c>
      <c r="D977" s="70" t="s">
        <v>12</v>
      </c>
      <c r="E977" s="70" t="s">
        <v>13</v>
      </c>
      <c r="F977" s="70" t="s">
        <v>11</v>
      </c>
      <c r="G977" s="70" t="s">
        <v>12</v>
      </c>
      <c r="H977" s="71" t="s">
        <v>13</v>
      </c>
      <c r="I977" s="70" t="s">
        <v>11</v>
      </c>
      <c r="J977" s="70" t="s">
        <v>12</v>
      </c>
      <c r="K977" s="71" t="s">
        <v>13</v>
      </c>
      <c r="L977" s="128"/>
    </row>
    <row r="978" spans="2:12">
      <c r="B978" s="72" t="s">
        <v>45</v>
      </c>
      <c r="C978" s="4"/>
      <c r="D978" s="4"/>
      <c r="E978" s="4"/>
      <c r="F978" s="4"/>
      <c r="G978" s="4"/>
      <c r="H978" s="4"/>
      <c r="I978" s="4"/>
      <c r="J978" s="4"/>
      <c r="K978" s="4"/>
      <c r="L978" s="75" t="s">
        <v>46</v>
      </c>
    </row>
    <row r="979" spans="2:12">
      <c r="B979" s="73" t="s">
        <v>47</v>
      </c>
      <c r="C979" s="4"/>
      <c r="D979" s="4"/>
      <c r="E979" s="4"/>
      <c r="F979" s="4"/>
      <c r="G979" s="4"/>
      <c r="H979" s="4"/>
      <c r="I979" s="4"/>
      <c r="J979" s="4"/>
      <c r="K979" s="4"/>
      <c r="L979" s="76" t="s">
        <v>464</v>
      </c>
    </row>
    <row r="980" spans="2:12">
      <c r="B980" s="73" t="s">
        <v>48</v>
      </c>
      <c r="C980" s="4"/>
      <c r="D980" s="4"/>
      <c r="E980" s="4"/>
      <c r="F980" s="4"/>
      <c r="G980" s="4"/>
      <c r="H980" s="4"/>
      <c r="I980" s="4"/>
      <c r="J980" s="4"/>
      <c r="K980" s="4"/>
      <c r="L980" s="76" t="s">
        <v>49</v>
      </c>
    </row>
    <row r="981" spans="2:12">
      <c r="B981" s="73" t="s">
        <v>50</v>
      </c>
      <c r="C981" s="4"/>
      <c r="D981" s="4"/>
      <c r="E981" s="4"/>
      <c r="F981" s="4"/>
      <c r="G981" s="4"/>
      <c r="H981" s="4"/>
      <c r="I981" s="4"/>
      <c r="J981" s="4"/>
      <c r="K981" s="4"/>
      <c r="L981" s="76" t="s">
        <v>51</v>
      </c>
    </row>
    <row r="982" spans="2:12">
      <c r="B982" s="73" t="s">
        <v>52</v>
      </c>
      <c r="C982" s="4"/>
      <c r="D982" s="4"/>
      <c r="E982" s="4"/>
      <c r="F982" s="4"/>
      <c r="G982" s="4"/>
      <c r="H982" s="4"/>
      <c r="I982" s="4"/>
      <c r="J982" s="4"/>
      <c r="K982" s="4"/>
      <c r="L982" s="76" t="s">
        <v>53</v>
      </c>
    </row>
    <row r="983" spans="2:12">
      <c r="B983" s="73" t="s">
        <v>54</v>
      </c>
      <c r="C983" s="4"/>
      <c r="D983" s="4"/>
      <c r="E983" s="4"/>
      <c r="F983" s="4"/>
      <c r="G983" s="4"/>
      <c r="H983" s="4"/>
      <c r="I983" s="4"/>
      <c r="J983" s="4"/>
      <c r="K983" s="4"/>
      <c r="L983" s="76" t="s">
        <v>55</v>
      </c>
    </row>
    <row r="984" spans="2:12">
      <c r="B984" s="73" t="s">
        <v>56</v>
      </c>
      <c r="C984" s="4"/>
      <c r="D984" s="4"/>
      <c r="E984" s="4"/>
      <c r="F984" s="4"/>
      <c r="G984" s="4"/>
      <c r="H984" s="4"/>
      <c r="I984" s="4"/>
      <c r="J984" s="4"/>
      <c r="K984" s="4"/>
      <c r="L984" s="76" t="s">
        <v>57</v>
      </c>
    </row>
    <row r="985" spans="2:12">
      <c r="B985" s="73" t="s">
        <v>58</v>
      </c>
      <c r="C985" s="4"/>
      <c r="D985" s="4"/>
      <c r="E985" s="4"/>
      <c r="F985" s="4"/>
      <c r="G985" s="4"/>
      <c r="H985" s="4"/>
      <c r="I985" s="4"/>
      <c r="J985" s="4"/>
      <c r="K985" s="4"/>
      <c r="L985" s="76" t="s">
        <v>59</v>
      </c>
    </row>
    <row r="986" spans="2:12">
      <c r="B986" s="73" t="s">
        <v>60</v>
      </c>
      <c r="C986" s="4"/>
      <c r="D986" s="4"/>
      <c r="E986" s="4"/>
      <c r="F986" s="4">
        <v>26.073</v>
      </c>
      <c r="G986" s="4">
        <f>H986/F986*1000</f>
        <v>364.36160012273234</v>
      </c>
      <c r="H986" s="4">
        <v>9.5</v>
      </c>
      <c r="I986" s="4">
        <v>26.5</v>
      </c>
      <c r="J986" s="4">
        <f>(K986/I986)*1000</f>
        <v>377.35849056603774</v>
      </c>
      <c r="K986" s="4">
        <v>10</v>
      </c>
      <c r="L986" s="76" t="s">
        <v>61</v>
      </c>
    </row>
    <row r="987" spans="2:12">
      <c r="B987" s="73" t="s">
        <v>62</v>
      </c>
      <c r="C987" s="4">
        <v>0.66</v>
      </c>
      <c r="D987" s="4">
        <f>E987/C987*1000</f>
        <v>2415.151515151515</v>
      </c>
      <c r="E987" s="4">
        <v>1.5940000000000001</v>
      </c>
      <c r="F987" s="4">
        <v>0.66</v>
      </c>
      <c r="G987" s="4">
        <f>H987/F987*1000</f>
        <v>2424.2424242424245</v>
      </c>
      <c r="H987" s="4">
        <v>1.6</v>
      </c>
      <c r="I987" s="4">
        <v>0.66</v>
      </c>
      <c r="J987" s="4">
        <v>2419.69696969697</v>
      </c>
      <c r="K987" s="4">
        <v>1.597</v>
      </c>
      <c r="L987" s="76" t="s">
        <v>465</v>
      </c>
    </row>
    <row r="988" spans="2:12">
      <c r="B988" s="73" t="s">
        <v>63</v>
      </c>
      <c r="C988" s="4"/>
      <c r="D988" s="4"/>
      <c r="E988" s="4"/>
      <c r="F988" s="4"/>
      <c r="G988" s="4"/>
      <c r="H988" s="4"/>
      <c r="I988" s="4"/>
      <c r="J988" s="4"/>
      <c r="K988" s="4"/>
      <c r="L988" s="76" t="s">
        <v>64</v>
      </c>
    </row>
    <row r="989" spans="2:12">
      <c r="B989" s="73" t="s">
        <v>65</v>
      </c>
      <c r="C989" s="4"/>
      <c r="D989" s="4"/>
      <c r="E989" s="4"/>
      <c r="F989" s="4"/>
      <c r="G989" s="4"/>
      <c r="H989" s="4"/>
      <c r="I989" s="4"/>
      <c r="J989" s="4"/>
      <c r="K989" s="4"/>
      <c r="L989" s="76" t="s">
        <v>66</v>
      </c>
    </row>
    <row r="990" spans="2:12">
      <c r="B990" s="73" t="s">
        <v>67</v>
      </c>
      <c r="C990" s="4"/>
      <c r="D990" s="4"/>
      <c r="E990" s="4"/>
      <c r="F990" s="4"/>
      <c r="G990" s="4"/>
      <c r="H990" s="4"/>
      <c r="I990" s="4"/>
      <c r="J990" s="4"/>
      <c r="K990" s="4"/>
      <c r="L990" s="76" t="s">
        <v>68</v>
      </c>
    </row>
    <row r="991" spans="2:12">
      <c r="B991" s="73" t="s">
        <v>69</v>
      </c>
      <c r="C991" s="4"/>
      <c r="D991" s="4"/>
      <c r="E991" s="4"/>
      <c r="F991" s="4">
        <v>2.4E-2</v>
      </c>
      <c r="G991" s="4">
        <f>H991/F991*1000</f>
        <v>83.333333333333329</v>
      </c>
      <c r="H991" s="4">
        <v>2E-3</v>
      </c>
      <c r="I991" s="4"/>
      <c r="J991" s="4"/>
      <c r="K991" s="4"/>
      <c r="L991" s="76" t="s">
        <v>70</v>
      </c>
    </row>
    <row r="992" spans="2:12">
      <c r="B992" s="73" t="s">
        <v>71</v>
      </c>
      <c r="C992" s="4"/>
      <c r="D992" s="4"/>
      <c r="E992" s="4"/>
      <c r="F992" s="4"/>
      <c r="G992" s="4"/>
      <c r="H992" s="4"/>
      <c r="I992" s="4"/>
      <c r="J992" s="4"/>
      <c r="K992" s="4"/>
      <c r="L992" s="76" t="s">
        <v>72</v>
      </c>
    </row>
    <row r="993" spans="2:12">
      <c r="B993" s="73" t="s">
        <v>73</v>
      </c>
      <c r="C993" s="4"/>
      <c r="D993" s="4"/>
      <c r="E993" s="4"/>
      <c r="F993" s="4"/>
      <c r="G993" s="4"/>
      <c r="H993" s="4"/>
      <c r="I993" s="4"/>
      <c r="J993" s="4"/>
      <c r="K993" s="4"/>
      <c r="L993" s="76" t="s">
        <v>74</v>
      </c>
    </row>
    <row r="994" spans="2:12">
      <c r="B994" s="73" t="s">
        <v>75</v>
      </c>
      <c r="C994" s="4"/>
      <c r="D994" s="4"/>
      <c r="E994" s="4"/>
      <c r="F994" s="4"/>
      <c r="G994" s="4"/>
      <c r="H994" s="4"/>
      <c r="I994" s="4"/>
      <c r="J994" s="4"/>
      <c r="K994" s="4"/>
      <c r="L994" s="76" t="s">
        <v>76</v>
      </c>
    </row>
    <row r="995" spans="2:12">
      <c r="B995" s="73" t="s">
        <v>77</v>
      </c>
      <c r="C995" s="4"/>
      <c r="D995" s="4"/>
      <c r="E995" s="4"/>
      <c r="F995" s="4"/>
      <c r="G995" s="4"/>
      <c r="H995" s="4"/>
      <c r="I995" s="4"/>
      <c r="J995" s="4"/>
      <c r="K995" s="4"/>
      <c r="L995" s="76" t="s">
        <v>78</v>
      </c>
    </row>
    <row r="996" spans="2:12">
      <c r="B996" s="73" t="s">
        <v>79</v>
      </c>
      <c r="C996" s="4"/>
      <c r="D996" s="4"/>
      <c r="E996" s="4"/>
      <c r="F996" s="4"/>
      <c r="G996" s="4"/>
      <c r="H996" s="4"/>
      <c r="I996" s="4"/>
      <c r="J996" s="4"/>
      <c r="K996" s="4"/>
      <c r="L996" s="76" t="s">
        <v>80</v>
      </c>
    </row>
    <row r="997" spans="2:12">
      <c r="B997" s="73" t="s">
        <v>81</v>
      </c>
      <c r="C997" s="4">
        <v>0.435</v>
      </c>
      <c r="D997" s="4">
        <v>1142.5287356321837</v>
      </c>
      <c r="E997" s="4">
        <v>0.497</v>
      </c>
      <c r="F997" s="4">
        <v>0.24299999999999999</v>
      </c>
      <c r="G997" s="4">
        <f>H997/F997*1000</f>
        <v>1588.477366255144</v>
      </c>
      <c r="H997" s="4">
        <v>0.38600000000000001</v>
      </c>
      <c r="I997" s="53">
        <v>0.25</v>
      </c>
      <c r="J997" s="4"/>
      <c r="K997" s="4">
        <v>0.41599999999999998</v>
      </c>
      <c r="L997" s="76" t="s">
        <v>82</v>
      </c>
    </row>
    <row r="998" spans="2:12">
      <c r="B998" s="73" t="s">
        <v>83</v>
      </c>
      <c r="C998" s="4"/>
      <c r="D998" s="4"/>
      <c r="E998" s="4"/>
      <c r="F998" s="4"/>
      <c r="G998" s="4"/>
      <c r="H998" s="4"/>
      <c r="I998" s="4"/>
      <c r="J998" s="4"/>
      <c r="K998" s="4"/>
      <c r="L998" s="76" t="s">
        <v>84</v>
      </c>
    </row>
    <row r="999" spans="2:12" ht="15.75" thickBot="1">
      <c r="B999" s="74" t="s">
        <v>85</v>
      </c>
      <c r="C999" s="4"/>
      <c r="D999" s="4"/>
      <c r="E999" s="4"/>
      <c r="F999" s="4"/>
      <c r="G999" s="4"/>
      <c r="H999" s="4"/>
      <c r="I999" s="4"/>
      <c r="J999" s="4"/>
      <c r="K999" s="4"/>
      <c r="L999" s="77" t="s">
        <v>86</v>
      </c>
    </row>
    <row r="1000" spans="2:12" ht="15.75" thickBot="1">
      <c r="B1000" s="92" t="s">
        <v>386</v>
      </c>
      <c r="C1000" s="78">
        <f>SUM(C978:C999)</f>
        <v>1.095</v>
      </c>
      <c r="D1000" s="78">
        <f>E1000/C1000*1000</f>
        <v>1909.5890410958907</v>
      </c>
      <c r="E1000" s="78">
        <f>SUM(E978:E999)</f>
        <v>2.0910000000000002</v>
      </c>
      <c r="F1000" s="78">
        <f>SUM(F978:F999)</f>
        <v>27</v>
      </c>
      <c r="G1000" s="78">
        <f>(H1000/F1000)*1000</f>
        <v>425.48148148148147</v>
      </c>
      <c r="H1000" s="78">
        <f>SUM(H978:H999)</f>
        <v>11.488</v>
      </c>
      <c r="I1000" s="78">
        <f t="shared" ref="I1000:K1000" si="96">SUM(I978:I999)</f>
        <v>27.41</v>
      </c>
      <c r="J1000" s="78">
        <f>(K1000/I1000)*1000</f>
        <v>438.27070412258303</v>
      </c>
      <c r="K1000" s="78">
        <f t="shared" si="96"/>
        <v>12.013</v>
      </c>
      <c r="L1000" s="92" t="s">
        <v>388</v>
      </c>
    </row>
    <row r="1001" spans="2:12" ht="15.75" thickBot="1">
      <c r="B1001" s="92" t="s">
        <v>387</v>
      </c>
      <c r="C1001" s="78">
        <v>3075.8130000000001</v>
      </c>
      <c r="D1001" s="78">
        <f>E1001/C1001*1000</f>
        <v>1776.1196795773994</v>
      </c>
      <c r="E1001" s="78">
        <v>5463.0119999999997</v>
      </c>
      <c r="F1001" s="78">
        <v>2569.4209999999998</v>
      </c>
      <c r="G1001" s="78">
        <f>H1001/F1001*1000</f>
        <v>2115.2816140289974</v>
      </c>
      <c r="H1001" s="78">
        <v>5435.049</v>
      </c>
      <c r="I1001" s="78">
        <v>1750.29</v>
      </c>
      <c r="J1001" s="78">
        <f>(K1001/I1001)*1000</f>
        <v>1345.9255323403552</v>
      </c>
      <c r="K1001" s="78">
        <v>2355.7600000000002</v>
      </c>
      <c r="L1001" s="92" t="s">
        <v>385</v>
      </c>
    </row>
    <row r="1003" spans="2:12" s="105" customFormat="1"/>
    <row r="1009" spans="2:6">
      <c r="B1009" s="38" t="s">
        <v>95</v>
      </c>
      <c r="F1009" s="53" t="s">
        <v>96</v>
      </c>
    </row>
    <row r="1010" spans="2:6">
      <c r="B1010" s="38" t="s">
        <v>195</v>
      </c>
      <c r="F1010" s="53" t="s">
        <v>196</v>
      </c>
    </row>
    <row r="1011" spans="2:6" ht="15.75" thickBot="1">
      <c r="B1011" s="39" t="s">
        <v>197</v>
      </c>
      <c r="F1011" s="53" t="s">
        <v>198</v>
      </c>
    </row>
    <row r="1012" spans="2:6" ht="15.75" thickBot="1">
      <c r="B1012" s="82" t="s">
        <v>126</v>
      </c>
      <c r="C1012" s="82">
        <v>2016</v>
      </c>
      <c r="D1012" s="82">
        <v>2017</v>
      </c>
      <c r="E1012" s="82">
        <v>2018</v>
      </c>
      <c r="F1012" s="82" t="s">
        <v>44</v>
      </c>
    </row>
    <row r="1013" spans="2:6" ht="15.75" thickBot="1">
      <c r="B1013" s="72" t="s">
        <v>45</v>
      </c>
      <c r="C1013" s="28">
        <v>20.001999999999999</v>
      </c>
      <c r="D1013" s="28">
        <v>20.706</v>
      </c>
      <c r="E1013" s="28">
        <v>21.233000000000001</v>
      </c>
      <c r="F1013" s="75" t="s">
        <v>46</v>
      </c>
    </row>
    <row r="1014" spans="2:6" ht="15.75" thickBot="1">
      <c r="B1014" s="73" t="s">
        <v>47</v>
      </c>
      <c r="C1014" s="28">
        <v>0</v>
      </c>
      <c r="D1014" s="28">
        <v>0</v>
      </c>
      <c r="E1014" s="28">
        <v>0</v>
      </c>
      <c r="F1014" s="76" t="s">
        <v>464</v>
      </c>
    </row>
    <row r="1015" spans="2:6" ht="15.75" thickBot="1">
      <c r="B1015" s="73" t="s">
        <v>48</v>
      </c>
      <c r="C1015" s="19">
        <v>0</v>
      </c>
      <c r="D1015" s="19">
        <v>0</v>
      </c>
      <c r="E1015" s="19">
        <v>0</v>
      </c>
      <c r="F1015" s="76" t="s">
        <v>49</v>
      </c>
    </row>
    <row r="1016" spans="2:6" ht="15.75" thickBot="1">
      <c r="B1016" s="73" t="s">
        <v>50</v>
      </c>
      <c r="C1016" s="19">
        <v>100</v>
      </c>
      <c r="D1016" s="19">
        <v>280</v>
      </c>
      <c r="E1016" s="28">
        <v>278.3</v>
      </c>
      <c r="F1016" s="76" t="s">
        <v>51</v>
      </c>
    </row>
    <row r="1017" spans="2:6" ht="15.75" thickBot="1">
      <c r="B1017" s="73" t="s">
        <v>52</v>
      </c>
      <c r="C1017" s="19">
        <v>63</v>
      </c>
      <c r="D1017" s="19">
        <v>82.5</v>
      </c>
      <c r="E1017" s="28">
        <v>96.632000000000005</v>
      </c>
      <c r="F1017" s="76" t="s">
        <v>53</v>
      </c>
    </row>
    <row r="1018" spans="2:6" ht="15.75" thickBot="1">
      <c r="B1018" s="73" t="s">
        <v>54</v>
      </c>
      <c r="C1018" s="19">
        <v>0</v>
      </c>
      <c r="D1018" s="19">
        <v>0</v>
      </c>
      <c r="E1018" s="19">
        <v>0</v>
      </c>
      <c r="F1018" s="76" t="s">
        <v>55</v>
      </c>
    </row>
    <row r="1019" spans="2:6" ht="15.75" thickBot="1">
      <c r="B1019" s="73" t="s">
        <v>56</v>
      </c>
      <c r="C1019" s="19">
        <v>0</v>
      </c>
      <c r="D1019" s="19">
        <v>0</v>
      </c>
      <c r="E1019" s="19">
        <v>0</v>
      </c>
      <c r="F1019" s="76" t="s">
        <v>57</v>
      </c>
    </row>
    <row r="1020" spans="2:6" ht="15.75" thickBot="1">
      <c r="B1020" s="73" t="s">
        <v>58</v>
      </c>
      <c r="C1020" s="19">
        <v>0</v>
      </c>
      <c r="D1020" s="19">
        <v>0</v>
      </c>
      <c r="E1020" s="19">
        <v>0</v>
      </c>
      <c r="F1020" s="76" t="s">
        <v>59</v>
      </c>
    </row>
    <row r="1021" spans="2:6" ht="15.75" thickBot="1">
      <c r="B1021" s="73" t="s">
        <v>60</v>
      </c>
      <c r="C1021" s="28">
        <v>0</v>
      </c>
      <c r="D1021" s="19">
        <v>0</v>
      </c>
      <c r="E1021" s="19">
        <v>0</v>
      </c>
      <c r="F1021" s="76" t="s">
        <v>61</v>
      </c>
    </row>
    <row r="1022" spans="2:6" ht="15.75" thickBot="1">
      <c r="B1022" s="73" t="s">
        <v>62</v>
      </c>
      <c r="C1022" s="28">
        <v>110</v>
      </c>
      <c r="D1022" s="28">
        <v>100</v>
      </c>
      <c r="E1022" s="28">
        <v>118.28100000000001</v>
      </c>
      <c r="F1022" s="76" t="s">
        <v>465</v>
      </c>
    </row>
    <row r="1023" spans="2:6" ht="15.75" thickBot="1">
      <c r="B1023" s="73" t="s">
        <v>63</v>
      </c>
      <c r="C1023" s="19">
        <v>0</v>
      </c>
      <c r="D1023" s="19">
        <v>0</v>
      </c>
      <c r="E1023" s="19">
        <v>0</v>
      </c>
      <c r="F1023" s="76" t="s">
        <v>64</v>
      </c>
    </row>
    <row r="1024" spans="2:6" ht="15.75" thickBot="1">
      <c r="B1024" s="73" t="s">
        <v>65</v>
      </c>
      <c r="C1024" s="28">
        <v>0</v>
      </c>
      <c r="D1024" s="28">
        <v>0</v>
      </c>
      <c r="E1024" s="28">
        <v>0</v>
      </c>
      <c r="F1024" s="76" t="s">
        <v>66</v>
      </c>
    </row>
    <row r="1025" spans="2:6" ht="15.75" thickBot="1">
      <c r="B1025" s="73" t="s">
        <v>67</v>
      </c>
      <c r="C1025" s="28">
        <v>2E-3</v>
      </c>
      <c r="D1025" s="28">
        <v>2E-3</v>
      </c>
      <c r="E1025" s="28">
        <v>2E-3</v>
      </c>
      <c r="F1025" s="76" t="s">
        <v>68</v>
      </c>
    </row>
    <row r="1026" spans="2:6" ht="15.75" thickBot="1">
      <c r="B1026" s="73" t="s">
        <v>69</v>
      </c>
      <c r="C1026" s="19">
        <v>20.134</v>
      </c>
      <c r="D1026" s="19">
        <v>19.5</v>
      </c>
      <c r="E1026" s="28">
        <v>14.74</v>
      </c>
      <c r="F1026" s="76" t="s">
        <v>70</v>
      </c>
    </row>
    <row r="1027" spans="2:6" ht="15.75" thickBot="1">
      <c r="B1027" s="73" t="s">
        <v>71</v>
      </c>
      <c r="C1027" s="28">
        <v>0</v>
      </c>
      <c r="D1027" s="28">
        <v>0</v>
      </c>
      <c r="E1027" s="28">
        <v>0</v>
      </c>
      <c r="F1027" s="76" t="s">
        <v>72</v>
      </c>
    </row>
    <row r="1028" spans="2:6" ht="15.75" thickBot="1">
      <c r="B1028" s="73" t="s">
        <v>73</v>
      </c>
      <c r="C1028" s="19">
        <v>1.2150000000000001E-2</v>
      </c>
      <c r="D1028" s="19">
        <v>1.2150000000000001E-2</v>
      </c>
      <c r="E1028" s="19">
        <v>1.2150000000000001E-2</v>
      </c>
      <c r="F1028" s="76" t="s">
        <v>74</v>
      </c>
    </row>
    <row r="1029" spans="2:6" ht="15.75" thickBot="1">
      <c r="B1029" s="73" t="s">
        <v>75</v>
      </c>
      <c r="C1029" s="28">
        <v>25</v>
      </c>
      <c r="D1029" s="28">
        <v>17</v>
      </c>
      <c r="E1029" s="28">
        <v>19.3</v>
      </c>
      <c r="F1029" s="76" t="s">
        <v>76</v>
      </c>
    </row>
    <row r="1030" spans="2:6" ht="15.75" thickBot="1">
      <c r="B1030" s="73" t="s">
        <v>77</v>
      </c>
      <c r="C1030" s="28">
        <v>16</v>
      </c>
      <c r="D1030" s="28">
        <v>18</v>
      </c>
      <c r="E1030" s="28">
        <v>17.3</v>
      </c>
      <c r="F1030" s="76" t="s">
        <v>78</v>
      </c>
    </row>
    <row r="1031" spans="2:6" ht="15.75" thickBot="1">
      <c r="B1031" s="73" t="s">
        <v>79</v>
      </c>
      <c r="C1031" s="28">
        <v>30</v>
      </c>
      <c r="D1031" s="28">
        <v>28</v>
      </c>
      <c r="E1031" s="28">
        <v>28.8</v>
      </c>
      <c r="F1031" s="76" t="s">
        <v>80</v>
      </c>
    </row>
    <row r="1032" spans="2:6" ht="15.75" thickBot="1">
      <c r="B1032" s="73" t="s">
        <v>81</v>
      </c>
      <c r="C1032" s="19">
        <v>110</v>
      </c>
      <c r="D1032" s="19">
        <v>140</v>
      </c>
      <c r="E1032" s="28">
        <v>174.4</v>
      </c>
      <c r="F1032" s="76" t="s">
        <v>82</v>
      </c>
    </row>
    <row r="1033" spans="2:6" ht="15.75" thickBot="1">
      <c r="B1033" s="73" t="s">
        <v>83</v>
      </c>
      <c r="C1033" s="19">
        <v>0</v>
      </c>
      <c r="D1033" s="19">
        <v>0</v>
      </c>
      <c r="E1033" s="19">
        <v>0</v>
      </c>
      <c r="F1033" s="77" t="s">
        <v>84</v>
      </c>
    </row>
    <row r="1034" spans="2:6" ht="15.75" thickBot="1">
      <c r="B1034" s="74" t="s">
        <v>85</v>
      </c>
      <c r="C1034" s="19">
        <v>0</v>
      </c>
      <c r="D1034" s="19">
        <v>0</v>
      </c>
      <c r="E1034" s="19">
        <v>0</v>
      </c>
      <c r="F1034" s="86" t="s">
        <v>86</v>
      </c>
    </row>
    <row r="1035" spans="2:6" ht="15.75" thickBot="1">
      <c r="B1035" s="92" t="s">
        <v>386</v>
      </c>
      <c r="C1035" s="78">
        <f>SUM(C1013:C1034)</f>
        <v>494.15015000000005</v>
      </c>
      <c r="D1035" s="78">
        <f>SUM(D1013:D1034)</f>
        <v>705.7201500000001</v>
      </c>
      <c r="E1035" s="78">
        <v>768.98599999999988</v>
      </c>
      <c r="F1035" s="92" t="s">
        <v>388</v>
      </c>
    </row>
    <row r="1036" spans="2:6" ht="15.75" thickBot="1">
      <c r="B1036" s="92" t="s">
        <v>387</v>
      </c>
      <c r="C1036" s="78">
        <v>2561.5</v>
      </c>
      <c r="D1036" s="78">
        <v>3314</v>
      </c>
      <c r="E1036" s="78">
        <v>3574.3359999999998</v>
      </c>
      <c r="F1036" s="92" t="s">
        <v>385</v>
      </c>
    </row>
    <row r="1037" spans="2:6">
      <c r="B1037" s="29" t="s">
        <v>432</v>
      </c>
    </row>
    <row r="1039" spans="2:6">
      <c r="B1039" s="38" t="s">
        <v>101</v>
      </c>
      <c r="F1039" s="53" t="s">
        <v>102</v>
      </c>
    </row>
    <row r="1040" spans="2:6">
      <c r="B1040" s="38" t="s">
        <v>200</v>
      </c>
      <c r="F1040" s="53" t="s">
        <v>201</v>
      </c>
    </row>
    <row r="1041" spans="2:6" ht="15.75" thickBot="1">
      <c r="B1041" s="39" t="s">
        <v>197</v>
      </c>
      <c r="F1041" s="53" t="s">
        <v>198</v>
      </c>
    </row>
    <row r="1042" spans="2:6" ht="15.75" thickBot="1">
      <c r="B1042" s="82" t="s">
        <v>126</v>
      </c>
      <c r="C1042" s="82">
        <v>2016</v>
      </c>
      <c r="D1042" s="82">
        <v>2017</v>
      </c>
      <c r="E1042" s="82">
        <v>2018</v>
      </c>
      <c r="F1042" s="82" t="s">
        <v>44</v>
      </c>
    </row>
    <row r="1043" spans="2:6" ht="15.75" thickBot="1">
      <c r="B1043" s="72" t="s">
        <v>45</v>
      </c>
      <c r="C1043" s="28">
        <v>2.2500000000000003E-3</v>
      </c>
      <c r="D1043" s="28">
        <v>17.19402415102352</v>
      </c>
      <c r="E1043" s="19">
        <v>7</v>
      </c>
      <c r="F1043" s="75" t="s">
        <v>46</v>
      </c>
    </row>
    <row r="1044" spans="2:6" ht="15.75" thickBot="1">
      <c r="B1044" s="73" t="s">
        <v>47</v>
      </c>
      <c r="C1044" s="28">
        <v>0</v>
      </c>
      <c r="D1044" s="28">
        <v>8</v>
      </c>
      <c r="E1044" s="19">
        <f>13447/1000</f>
        <v>13.446999999999999</v>
      </c>
      <c r="F1044" s="76" t="s">
        <v>464</v>
      </c>
    </row>
    <row r="1045" spans="2:6" ht="15.75" thickBot="1">
      <c r="B1045" s="73" t="s">
        <v>48</v>
      </c>
      <c r="C1045" s="19">
        <v>0</v>
      </c>
      <c r="D1045" s="19">
        <v>0</v>
      </c>
      <c r="E1045" s="19">
        <v>0</v>
      </c>
      <c r="F1045" s="76" t="s">
        <v>49</v>
      </c>
    </row>
    <row r="1046" spans="2:6" ht="15.75" thickBot="1">
      <c r="B1046" s="73" t="s">
        <v>50</v>
      </c>
      <c r="C1046" s="19">
        <v>2.4416550000000004</v>
      </c>
      <c r="D1046" s="19">
        <v>2.4013249999999999</v>
      </c>
      <c r="E1046" s="19">
        <v>121.32399999999998</v>
      </c>
      <c r="F1046" s="76" t="s">
        <v>51</v>
      </c>
    </row>
    <row r="1047" spans="2:6" ht="15.75" thickBot="1">
      <c r="B1047" s="73" t="s">
        <v>52</v>
      </c>
      <c r="C1047" s="19">
        <v>3.3358124999999998</v>
      </c>
      <c r="D1047" s="19">
        <v>16.864451941994275</v>
      </c>
      <c r="E1047" s="19">
        <v>40.956000000000003</v>
      </c>
      <c r="F1047" s="76" t="s">
        <v>53</v>
      </c>
    </row>
    <row r="1048" spans="2:6" ht="15.75" thickBot="1">
      <c r="B1048" s="73" t="s">
        <v>54</v>
      </c>
      <c r="C1048" s="19">
        <v>0.43019999999999997</v>
      </c>
      <c r="D1048" s="19">
        <v>1.2595499999999999</v>
      </c>
      <c r="E1048" s="19">
        <v>6.0739999999999998</v>
      </c>
      <c r="F1048" s="76" t="s">
        <v>55</v>
      </c>
    </row>
    <row r="1049" spans="2:6" ht="15.75" thickBot="1">
      <c r="B1049" s="73" t="s">
        <v>56</v>
      </c>
      <c r="C1049" s="19">
        <v>0</v>
      </c>
      <c r="D1049" s="19">
        <v>0</v>
      </c>
      <c r="E1049" s="19">
        <v>0</v>
      </c>
      <c r="F1049" s="76" t="s">
        <v>57</v>
      </c>
    </row>
    <row r="1050" spans="2:6" ht="15.75" thickBot="1">
      <c r="B1050" s="73" t="s">
        <v>58</v>
      </c>
      <c r="C1050" s="19">
        <v>3.7075500000000003</v>
      </c>
      <c r="D1050" s="19">
        <v>3.7912499999999998</v>
      </c>
      <c r="E1050" s="19">
        <v>148.078</v>
      </c>
      <c r="F1050" s="76" t="s">
        <v>59</v>
      </c>
    </row>
    <row r="1051" spans="2:6" ht="15.75" thickBot="1">
      <c r="B1051" s="73" t="s">
        <v>60</v>
      </c>
      <c r="C1051" s="28">
        <v>665.45124999999996</v>
      </c>
      <c r="D1051" s="19">
        <v>1122.8134641063905</v>
      </c>
      <c r="E1051" s="19">
        <v>247.00000000000003</v>
      </c>
      <c r="F1051" s="76" t="s">
        <v>61</v>
      </c>
    </row>
    <row r="1052" spans="2:6" ht="15.75" thickBot="1">
      <c r="B1052" s="73" t="s">
        <v>62</v>
      </c>
      <c r="C1052" s="28">
        <v>101.89851500000002</v>
      </c>
      <c r="D1052" s="28">
        <v>259.61278314133443</v>
      </c>
      <c r="E1052" s="19">
        <v>7.8</v>
      </c>
      <c r="F1052" s="76" t="s">
        <v>465</v>
      </c>
    </row>
    <row r="1053" spans="2:6" ht="15.75" thickBot="1">
      <c r="B1053" s="73" t="s">
        <v>63</v>
      </c>
      <c r="C1053" s="19">
        <v>16.463575000000002</v>
      </c>
      <c r="D1053" s="19">
        <v>20.729733868474256</v>
      </c>
      <c r="E1053" s="19">
        <v>13.989000000000001</v>
      </c>
      <c r="F1053" s="76" t="s">
        <v>64</v>
      </c>
    </row>
    <row r="1054" spans="2:6" ht="15.75" thickBot="1">
      <c r="B1054" s="73" t="s">
        <v>65</v>
      </c>
      <c r="C1054" s="28">
        <v>6.8721799999999993</v>
      </c>
      <c r="D1054" s="28">
        <v>11.122449671627233</v>
      </c>
      <c r="E1054" s="19">
        <v>24.869</v>
      </c>
      <c r="F1054" s="76" t="s">
        <v>66</v>
      </c>
    </row>
    <row r="1055" spans="2:6" ht="15.75" thickBot="1">
      <c r="B1055" s="73" t="s">
        <v>67</v>
      </c>
      <c r="C1055" s="28">
        <v>0</v>
      </c>
      <c r="D1055" s="28">
        <v>0</v>
      </c>
      <c r="E1055" s="19">
        <v>12</v>
      </c>
      <c r="F1055" s="76" t="s">
        <v>68</v>
      </c>
    </row>
    <row r="1056" spans="2:6" ht="15.75" thickBot="1">
      <c r="B1056" s="73" t="s">
        <v>69</v>
      </c>
      <c r="C1056" s="19">
        <v>0.13101750000000001</v>
      </c>
      <c r="D1056" s="19">
        <v>1.8426778396826364</v>
      </c>
      <c r="E1056" s="19">
        <v>0.05</v>
      </c>
      <c r="F1056" s="76" t="s">
        <v>70</v>
      </c>
    </row>
    <row r="1057" spans="2:6" ht="15.75" thickBot="1">
      <c r="B1057" s="73" t="s">
        <v>71</v>
      </c>
      <c r="C1057" s="28">
        <v>0</v>
      </c>
      <c r="D1057" s="28">
        <v>0</v>
      </c>
      <c r="E1057" s="28">
        <v>0</v>
      </c>
      <c r="F1057" s="76" t="s">
        <v>72</v>
      </c>
    </row>
    <row r="1058" spans="2:6" ht="15.75" thickBot="1">
      <c r="B1058" s="73" t="s">
        <v>73</v>
      </c>
      <c r="C1058" s="19">
        <v>0</v>
      </c>
      <c r="D1058" s="19">
        <v>0</v>
      </c>
      <c r="E1058" s="19">
        <v>0.44500000000000001</v>
      </c>
      <c r="F1058" s="76" t="s">
        <v>74</v>
      </c>
    </row>
    <row r="1059" spans="2:6" ht="15.75" thickBot="1">
      <c r="B1059" s="73" t="s">
        <v>75</v>
      </c>
      <c r="C1059" s="28">
        <v>2.6041500000000002</v>
      </c>
      <c r="D1059" s="28">
        <v>4.4496034917954894</v>
      </c>
      <c r="E1059" s="19">
        <v>70.426000000000002</v>
      </c>
      <c r="F1059" s="76" t="s">
        <v>76</v>
      </c>
    </row>
    <row r="1060" spans="2:6" ht="15.75" thickBot="1">
      <c r="B1060" s="73" t="s">
        <v>77</v>
      </c>
      <c r="C1060" s="28">
        <v>7.3971</v>
      </c>
      <c r="D1060" s="28">
        <v>27.635537916599731</v>
      </c>
      <c r="E1060" s="19">
        <v>0</v>
      </c>
      <c r="F1060" s="76" t="s">
        <v>78</v>
      </c>
    </row>
    <row r="1061" spans="2:6" ht="15.75" thickBot="1">
      <c r="B1061" s="73" t="s">
        <v>79</v>
      </c>
      <c r="C1061" s="28">
        <v>169.42830000000001</v>
      </c>
      <c r="D1061" s="28">
        <v>755.44881894511695</v>
      </c>
      <c r="E1061" s="19">
        <v>634.46400000000006</v>
      </c>
      <c r="F1061" s="76" t="s">
        <v>80</v>
      </c>
    </row>
    <row r="1062" spans="2:6" ht="15.75" thickBot="1">
      <c r="B1062" s="73" t="s">
        <v>81</v>
      </c>
      <c r="C1062" s="19">
        <v>31.026374999999998</v>
      </c>
      <c r="D1062" s="19">
        <v>93.416487052844843</v>
      </c>
      <c r="E1062" s="19">
        <v>34.854999999999997</v>
      </c>
      <c r="F1062" s="76" t="s">
        <v>82</v>
      </c>
    </row>
    <row r="1063" spans="2:6" ht="15.75" thickBot="1">
      <c r="B1063" s="73" t="s">
        <v>83</v>
      </c>
      <c r="C1063" s="19">
        <v>0.36809999999999998</v>
      </c>
      <c r="D1063" s="19">
        <v>0.38069999999999998</v>
      </c>
      <c r="E1063" s="19">
        <v>0.28299999999999997</v>
      </c>
      <c r="F1063" s="77" t="s">
        <v>84</v>
      </c>
    </row>
    <row r="1064" spans="2:6" ht="15.75" thickBot="1">
      <c r="B1064" s="74" t="s">
        <v>85</v>
      </c>
      <c r="C1064" s="19">
        <v>15.75179</v>
      </c>
      <c r="D1064" s="19">
        <v>23.692893602417616</v>
      </c>
      <c r="E1064" s="19">
        <v>7.952</v>
      </c>
      <c r="F1064" s="86" t="s">
        <v>86</v>
      </c>
    </row>
    <row r="1065" spans="2:6" ht="15.75" thickBot="1">
      <c r="B1065" s="92" t="s">
        <v>386</v>
      </c>
      <c r="C1065" s="78">
        <v>1027.3098199999999</v>
      </c>
      <c r="D1065" s="78">
        <f>D1096-D1035</f>
        <v>2375.3394807293021</v>
      </c>
      <c r="E1065" s="78">
        <f>SUM(E1043:E1064)</f>
        <v>1391.0119999999999</v>
      </c>
      <c r="F1065" s="92" t="s">
        <v>388</v>
      </c>
    </row>
    <row r="1066" spans="2:6" ht="15.75" thickBot="1">
      <c r="B1066" s="92" t="s">
        <v>387</v>
      </c>
      <c r="C1066" s="78">
        <v>223300</v>
      </c>
      <c r="D1066" s="78">
        <v>226500</v>
      </c>
      <c r="E1066" s="78">
        <v>197735.12</v>
      </c>
      <c r="F1066" s="92" t="s">
        <v>385</v>
      </c>
    </row>
    <row r="1070" spans="2:6">
      <c r="B1070" s="38" t="s">
        <v>105</v>
      </c>
      <c r="F1070" s="53" t="s">
        <v>106</v>
      </c>
    </row>
    <row r="1071" spans="2:6" ht="15" customHeight="1">
      <c r="B1071" s="30" t="s">
        <v>203</v>
      </c>
      <c r="F1071" s="53" t="s">
        <v>204</v>
      </c>
    </row>
    <row r="1072" spans="2:6" ht="15.75" thickBot="1">
      <c r="B1072" s="39" t="s">
        <v>197</v>
      </c>
      <c r="F1072" s="53" t="s">
        <v>198</v>
      </c>
    </row>
    <row r="1073" spans="2:9" ht="15.75" thickBot="1">
      <c r="B1073" s="82" t="s">
        <v>126</v>
      </c>
      <c r="C1073" s="82">
        <v>2016</v>
      </c>
      <c r="D1073" s="82">
        <v>2017</v>
      </c>
      <c r="E1073" s="82">
        <v>2018</v>
      </c>
      <c r="F1073" s="82" t="s">
        <v>44</v>
      </c>
    </row>
    <row r="1074" spans="2:9" ht="15.75" thickBot="1">
      <c r="B1074" s="72" t="s">
        <v>45</v>
      </c>
      <c r="C1074" s="28">
        <v>20.00225</v>
      </c>
      <c r="D1074" s="28">
        <v>37.69402415102352</v>
      </c>
      <c r="E1074" s="19">
        <f>E1013+E1043</f>
        <v>28.233000000000001</v>
      </c>
      <c r="F1074" s="75" t="s">
        <v>46</v>
      </c>
      <c r="G1074" s="56"/>
      <c r="H1074" s="56"/>
      <c r="I1074" s="56"/>
    </row>
    <row r="1075" spans="2:9" ht="15.75" thickBot="1">
      <c r="B1075" s="73" t="s">
        <v>47</v>
      </c>
      <c r="C1075" s="28">
        <v>0</v>
      </c>
      <c r="D1075" s="28">
        <v>8</v>
      </c>
      <c r="E1075" s="19">
        <f>E1014+E1044</f>
        <v>13.446999999999999</v>
      </c>
      <c r="F1075" s="76" t="s">
        <v>464</v>
      </c>
      <c r="G1075" s="56"/>
      <c r="H1075" s="56"/>
      <c r="I1075" s="56"/>
    </row>
    <row r="1076" spans="2:9" ht="15.75" thickBot="1">
      <c r="B1076" s="73" t="s">
        <v>48</v>
      </c>
      <c r="C1076" s="19">
        <v>0</v>
      </c>
      <c r="D1076" s="19">
        <v>0</v>
      </c>
      <c r="E1076" s="19">
        <f t="shared" ref="E1076:E1097" si="97">E1015+E1045</f>
        <v>0</v>
      </c>
      <c r="F1076" s="76" t="s">
        <v>49</v>
      </c>
      <c r="G1076" s="56"/>
      <c r="H1076" s="56"/>
      <c r="I1076" s="56"/>
    </row>
    <row r="1077" spans="2:9" ht="15.75" thickBot="1">
      <c r="B1077" s="73" t="s">
        <v>50</v>
      </c>
      <c r="C1077" s="19">
        <v>102.441655</v>
      </c>
      <c r="D1077" s="19">
        <v>282.40132499999999</v>
      </c>
      <c r="E1077" s="19">
        <f>E1016+E1046</f>
        <v>399.62400000000002</v>
      </c>
      <c r="F1077" s="76" t="s">
        <v>51</v>
      </c>
      <c r="G1077" s="56"/>
      <c r="H1077" s="56"/>
      <c r="I1077" s="56"/>
    </row>
    <row r="1078" spans="2:9" ht="15.75" thickBot="1">
      <c r="B1078" s="73" t="s">
        <v>52</v>
      </c>
      <c r="C1078" s="19">
        <v>99.547581477000008</v>
      </c>
      <c r="D1078" s="19">
        <v>99.364451941994275</v>
      </c>
      <c r="E1078" s="19">
        <f t="shared" si="97"/>
        <v>137.58800000000002</v>
      </c>
      <c r="F1078" s="76" t="s">
        <v>53</v>
      </c>
      <c r="G1078" s="56"/>
      <c r="H1078" s="56"/>
      <c r="I1078" s="56"/>
    </row>
    <row r="1079" spans="2:9" ht="15.75" thickBot="1">
      <c r="B1079" s="73" t="s">
        <v>54</v>
      </c>
      <c r="C1079" s="19">
        <v>0.43019999999999997</v>
      </c>
      <c r="D1079" s="19">
        <v>1.2595499999999999</v>
      </c>
      <c r="E1079" s="19">
        <f t="shared" si="97"/>
        <v>6.0739999999999998</v>
      </c>
      <c r="F1079" s="76" t="s">
        <v>55</v>
      </c>
      <c r="G1079" s="56"/>
      <c r="H1079" s="56"/>
      <c r="I1079" s="56"/>
    </row>
    <row r="1080" spans="2:9" ht="15.75" thickBot="1">
      <c r="B1080" s="73" t="s">
        <v>56</v>
      </c>
      <c r="C1080" s="19">
        <v>0</v>
      </c>
      <c r="D1080" s="19">
        <v>0</v>
      </c>
      <c r="E1080" s="19">
        <f t="shared" si="97"/>
        <v>0</v>
      </c>
      <c r="F1080" s="76" t="s">
        <v>57</v>
      </c>
      <c r="G1080" s="56"/>
      <c r="H1080" s="56"/>
      <c r="I1080" s="56"/>
    </row>
    <row r="1081" spans="2:9" ht="15.75" thickBot="1">
      <c r="B1081" s="73" t="s">
        <v>58</v>
      </c>
      <c r="C1081" s="19">
        <v>6.7075500000000003</v>
      </c>
      <c r="D1081" s="19">
        <v>6.7912499999999998</v>
      </c>
      <c r="E1081" s="19">
        <f t="shared" si="97"/>
        <v>148.078</v>
      </c>
      <c r="F1081" s="76" t="s">
        <v>59</v>
      </c>
      <c r="G1081" s="56"/>
      <c r="H1081" s="56"/>
      <c r="I1081" s="56"/>
    </row>
    <row r="1082" spans="2:9" ht="15.75" thickBot="1">
      <c r="B1082" s="73" t="s">
        <v>60</v>
      </c>
      <c r="C1082" s="28">
        <v>665.45124999999996</v>
      </c>
      <c r="D1082" s="19">
        <v>1122.8134641063905</v>
      </c>
      <c r="E1082" s="19">
        <f t="shared" si="97"/>
        <v>247.00000000000003</v>
      </c>
      <c r="F1082" s="76" t="s">
        <v>61</v>
      </c>
      <c r="G1082" s="56"/>
      <c r="H1082" s="56"/>
      <c r="I1082" s="56"/>
    </row>
    <row r="1083" spans="2:9" ht="15.75" thickBot="1">
      <c r="B1083" s="73" t="s">
        <v>62</v>
      </c>
      <c r="C1083" s="28">
        <v>211.89851500000003</v>
      </c>
      <c r="D1083" s="28">
        <v>359.61278314133443</v>
      </c>
      <c r="E1083" s="19">
        <f t="shared" si="97"/>
        <v>126.081</v>
      </c>
      <c r="F1083" s="76" t="s">
        <v>465</v>
      </c>
      <c r="G1083" s="56"/>
      <c r="H1083" s="56"/>
      <c r="I1083" s="56"/>
    </row>
    <row r="1084" spans="2:9" ht="15.75" thickBot="1">
      <c r="B1084" s="73" t="s">
        <v>63</v>
      </c>
      <c r="C1084" s="19">
        <v>16.463575000000002</v>
      </c>
      <c r="D1084" s="19">
        <v>20.729733868474256</v>
      </c>
      <c r="E1084" s="19">
        <f t="shared" si="97"/>
        <v>13.989000000000001</v>
      </c>
      <c r="F1084" s="76" t="s">
        <v>64</v>
      </c>
      <c r="G1084" s="56"/>
      <c r="H1084" s="56"/>
      <c r="I1084" s="56"/>
    </row>
    <row r="1085" spans="2:9" ht="15.75" thickBot="1">
      <c r="B1085" s="73" t="s">
        <v>65</v>
      </c>
      <c r="C1085" s="28">
        <v>8.7619100000000003</v>
      </c>
      <c r="D1085" s="28">
        <v>13.012179671627234</v>
      </c>
      <c r="E1085" s="19">
        <f>E1024+E1054</f>
        <v>24.869</v>
      </c>
      <c r="F1085" s="76" t="s">
        <v>66</v>
      </c>
      <c r="G1085" s="56"/>
      <c r="H1085" s="56"/>
      <c r="I1085" s="56"/>
    </row>
    <row r="1086" spans="2:9" ht="15.75" thickBot="1">
      <c r="B1086" s="73" t="s">
        <v>67</v>
      </c>
      <c r="C1086" s="28">
        <v>2E-3</v>
      </c>
      <c r="D1086" s="28">
        <v>2E-3</v>
      </c>
      <c r="E1086" s="19">
        <f t="shared" si="97"/>
        <v>12.002000000000001</v>
      </c>
      <c r="F1086" s="76" t="s">
        <v>68</v>
      </c>
      <c r="G1086" s="56"/>
      <c r="H1086" s="56"/>
      <c r="I1086" s="56"/>
    </row>
    <row r="1087" spans="2:9" ht="15.75" thickBot="1">
      <c r="B1087" s="73" t="s">
        <v>69</v>
      </c>
      <c r="C1087" s="19">
        <v>20.265017499999999</v>
      </c>
      <c r="D1087" s="19">
        <v>21.342677839682636</v>
      </c>
      <c r="E1087" s="19">
        <f t="shared" si="97"/>
        <v>14.790000000000001</v>
      </c>
      <c r="F1087" s="76" t="s">
        <v>70</v>
      </c>
      <c r="G1087" s="56"/>
      <c r="H1087" s="56"/>
      <c r="I1087" s="56"/>
    </row>
    <row r="1088" spans="2:9" ht="15.75" thickBot="1">
      <c r="B1088" s="73" t="s">
        <v>71</v>
      </c>
      <c r="C1088" s="28">
        <v>0</v>
      </c>
      <c r="D1088" s="28">
        <v>0</v>
      </c>
      <c r="E1088" s="19">
        <f t="shared" si="97"/>
        <v>0</v>
      </c>
      <c r="F1088" s="76" t="s">
        <v>72</v>
      </c>
      <c r="G1088" s="56"/>
      <c r="H1088" s="56"/>
      <c r="I1088" s="56"/>
    </row>
    <row r="1089" spans="2:9" ht="15.75" thickBot="1">
      <c r="B1089" s="73" t="s">
        <v>73</v>
      </c>
      <c r="C1089" s="19">
        <v>1.2150000000000001E-2</v>
      </c>
      <c r="D1089" s="19">
        <v>1.2150000000000001E-2</v>
      </c>
      <c r="E1089" s="19">
        <f t="shared" si="97"/>
        <v>0.45715</v>
      </c>
      <c r="F1089" s="76" t="s">
        <v>74</v>
      </c>
      <c r="G1089" s="56"/>
      <c r="H1089" s="56"/>
      <c r="I1089" s="56"/>
    </row>
    <row r="1090" spans="2:9" ht="15.75" thickBot="1">
      <c r="B1090" s="73" t="s">
        <v>75</v>
      </c>
      <c r="C1090" s="28">
        <v>26.528715000000002</v>
      </c>
      <c r="D1090" s="28">
        <v>21.449603491795489</v>
      </c>
      <c r="E1090" s="19">
        <f t="shared" si="97"/>
        <v>89.725999999999999</v>
      </c>
      <c r="F1090" s="76" t="s">
        <v>76</v>
      </c>
      <c r="G1090" s="56"/>
      <c r="H1090" s="56"/>
      <c r="I1090" s="56"/>
    </row>
    <row r="1091" spans="2:9" ht="15.75" thickBot="1">
      <c r="B1091" s="73" t="s">
        <v>77</v>
      </c>
      <c r="C1091" s="28">
        <v>23.397100000000002</v>
      </c>
      <c r="D1091" s="28">
        <v>45.635537916599731</v>
      </c>
      <c r="E1091" s="19">
        <f t="shared" si="97"/>
        <v>17.3</v>
      </c>
      <c r="F1091" s="76" t="s">
        <v>78</v>
      </c>
      <c r="G1091" s="56"/>
      <c r="H1091" s="56"/>
      <c r="I1091" s="56"/>
    </row>
    <row r="1092" spans="2:9" ht="15.75" thickBot="1">
      <c r="B1092" s="73" t="s">
        <v>79</v>
      </c>
      <c r="C1092" s="28">
        <v>199.42830000000001</v>
      </c>
      <c r="D1092" s="28">
        <v>783.44881894511695</v>
      </c>
      <c r="E1092" s="19">
        <f t="shared" si="97"/>
        <v>663.26400000000001</v>
      </c>
      <c r="F1092" s="76" t="s">
        <v>80</v>
      </c>
      <c r="G1092" s="56"/>
      <c r="H1092" s="56"/>
      <c r="I1092" s="56"/>
    </row>
    <row r="1093" spans="2:9" ht="15.75" thickBot="1">
      <c r="B1093" s="73" t="s">
        <v>81</v>
      </c>
      <c r="C1093" s="19">
        <v>141.026375</v>
      </c>
      <c r="D1093" s="19">
        <v>233.41648705284484</v>
      </c>
      <c r="E1093" s="19">
        <f t="shared" si="97"/>
        <v>209.255</v>
      </c>
      <c r="F1093" s="76" t="s">
        <v>82</v>
      </c>
      <c r="G1093" s="56"/>
      <c r="H1093" s="56"/>
      <c r="I1093" s="56"/>
    </row>
    <row r="1094" spans="2:9" ht="15.75" thickBot="1">
      <c r="B1094" s="73" t="s">
        <v>83</v>
      </c>
      <c r="C1094" s="19">
        <v>0.36809999999999998</v>
      </c>
      <c r="D1094" s="19">
        <v>0.38069999999999998</v>
      </c>
      <c r="E1094" s="19">
        <f t="shared" si="97"/>
        <v>0.28299999999999997</v>
      </c>
      <c r="F1094" s="77" t="s">
        <v>84</v>
      </c>
      <c r="G1094" s="56"/>
      <c r="H1094" s="56"/>
      <c r="I1094" s="56"/>
    </row>
    <row r="1095" spans="2:9" ht="15.75" thickBot="1">
      <c r="B1095" s="74" t="s">
        <v>85</v>
      </c>
      <c r="C1095" s="19">
        <v>15.75179</v>
      </c>
      <c r="D1095" s="19">
        <v>23.692893602417616</v>
      </c>
      <c r="E1095" s="19">
        <f t="shared" si="97"/>
        <v>7.952</v>
      </c>
      <c r="F1095" s="86" t="s">
        <v>86</v>
      </c>
      <c r="G1095" s="56"/>
      <c r="H1095" s="56"/>
      <c r="I1095" s="56"/>
    </row>
    <row r="1096" spans="2:9" ht="15.75" thickBot="1">
      <c r="B1096" s="92" t="s">
        <v>386</v>
      </c>
      <c r="C1096" s="78">
        <f>SUM(C1074:C1095)</f>
        <v>1558.4840339769996</v>
      </c>
      <c r="D1096" s="78">
        <f>SUM(D1074:D1095)</f>
        <v>3081.0596307293022</v>
      </c>
      <c r="E1096" s="78">
        <f>E1035+E1065</f>
        <v>2159.9979999999996</v>
      </c>
      <c r="F1096" s="92" t="s">
        <v>388</v>
      </c>
      <c r="G1096" s="56"/>
      <c r="H1096" s="56"/>
      <c r="I1096" s="56"/>
    </row>
    <row r="1097" spans="2:9" ht="15.75" thickBot="1">
      <c r="B1097" s="92" t="s">
        <v>387</v>
      </c>
      <c r="C1097" s="78">
        <f>C1036+C1066</f>
        <v>225861.5</v>
      </c>
      <c r="D1097" s="78">
        <f>D1036+D1066</f>
        <v>229814</v>
      </c>
      <c r="E1097" s="78">
        <f t="shared" si="97"/>
        <v>201309.45600000001</v>
      </c>
      <c r="F1097" s="92" t="s">
        <v>385</v>
      </c>
    </row>
    <row r="1099" spans="2:9" ht="15.75" customHeight="1"/>
    <row r="1100" spans="2:9" s="105" customFormat="1"/>
    <row r="1107" spans="2:22">
      <c r="B1107" s="38" t="s">
        <v>109</v>
      </c>
      <c r="L1107" s="53" t="s">
        <v>110</v>
      </c>
    </row>
    <row r="1108" spans="2:22">
      <c r="B1108" s="38" t="s">
        <v>25</v>
      </c>
      <c r="L1108" s="53" t="s">
        <v>26</v>
      </c>
    </row>
    <row r="1109" spans="2:22" ht="16.5" customHeight="1" thickBot="1">
      <c r="B1109" s="32" t="s">
        <v>131</v>
      </c>
      <c r="L1109" s="53" t="s">
        <v>132</v>
      </c>
    </row>
    <row r="1110" spans="2:22" ht="15.75" thickBot="1">
      <c r="B1110" s="134" t="s">
        <v>43</v>
      </c>
      <c r="C1110" s="131">
        <v>2016</v>
      </c>
      <c r="D1110" s="132"/>
      <c r="E1110" s="133"/>
      <c r="F1110" s="131">
        <v>2017</v>
      </c>
      <c r="G1110" s="132"/>
      <c r="H1110" s="133"/>
      <c r="I1110" s="131">
        <v>2018</v>
      </c>
      <c r="J1110" s="132"/>
      <c r="K1110" s="133"/>
      <c r="L1110" s="126" t="s">
        <v>44</v>
      </c>
    </row>
    <row r="1111" spans="2:22">
      <c r="B1111" s="135"/>
      <c r="C1111" s="68" t="s">
        <v>8</v>
      </c>
      <c r="D1111" s="68" t="s">
        <v>9</v>
      </c>
      <c r="E1111" s="68" t="s">
        <v>10</v>
      </c>
      <c r="F1111" s="68" t="s">
        <v>8</v>
      </c>
      <c r="G1111" s="68" t="s">
        <v>9</v>
      </c>
      <c r="H1111" s="69" t="s">
        <v>10</v>
      </c>
      <c r="I1111" s="68" t="s">
        <v>8</v>
      </c>
      <c r="J1111" s="68" t="s">
        <v>9</v>
      </c>
      <c r="K1111" s="69" t="s">
        <v>10</v>
      </c>
      <c r="L1111" s="127"/>
    </row>
    <row r="1112" spans="2:22" ht="15.75" thickBot="1">
      <c r="B1112" s="136"/>
      <c r="C1112" s="70" t="s">
        <v>11</v>
      </c>
      <c r="D1112" s="70" t="s">
        <v>12</v>
      </c>
      <c r="E1112" s="70" t="s">
        <v>13</v>
      </c>
      <c r="F1112" s="70" t="s">
        <v>11</v>
      </c>
      <c r="G1112" s="70" t="s">
        <v>12</v>
      </c>
      <c r="H1112" s="71" t="s">
        <v>13</v>
      </c>
      <c r="I1112" s="70" t="s">
        <v>11</v>
      </c>
      <c r="J1112" s="70" t="s">
        <v>12</v>
      </c>
      <c r="K1112" s="71" t="s">
        <v>13</v>
      </c>
      <c r="L1112" s="128"/>
      <c r="V1112" s="53">
        <v>2017</v>
      </c>
    </row>
    <row r="1113" spans="2:22">
      <c r="B1113" s="72" t="s">
        <v>45</v>
      </c>
      <c r="C1113" s="4">
        <f t="shared" ref="C1113:C1134" si="98">C1146+C1180+C1211+C1242+C1279+C1312+C1345+C1380+C1413+C1445+C1479+C1512+C1545+C1578+C1608+C1641+C1673+C1706+C1737+C1768+C1800</f>
        <v>97.373599999999982</v>
      </c>
      <c r="D1113" s="4">
        <f>E1113/C1113*1000</f>
        <v>24888.638805358543</v>
      </c>
      <c r="E1113" s="4">
        <f t="shared" ref="E1113:F1134" si="99">E1146+E1180+E1211+E1242+E1279+E1312+E1345+E1380+E1413+E1445+E1479+E1512+E1545+E1578+E1608+E1641+E1673+E1706+E1737+E1768+E1800</f>
        <v>2423.4963595774602</v>
      </c>
      <c r="F1113" s="4">
        <f t="shared" si="99"/>
        <v>122.56789999999999</v>
      </c>
      <c r="G1113" s="4">
        <f t="shared" ref="G1113:G1136" si="100">H1113/F1113*1000</f>
        <v>19501.603625908578</v>
      </c>
      <c r="H1113" s="4">
        <f t="shared" ref="H1113:H1134" si="101">H1146+H1180+H1211+H1242+H1279+H1312+H1345+H1380+H1413+H1445+H1479+H1512+H1545+H1578+H1608+H1641+H1673+H1706+H1737+H1768+H1800</f>
        <v>2390.2706030599998</v>
      </c>
      <c r="I1113" s="4">
        <f>I1146+I1180+I1211+I1242+I1279+I1312+I1345+I1380+I1413+I1445+I1479+I1512+I1545+I1578+I1608+I1641+I1673+I1706+I1737+I1768+I1800</f>
        <v>55.369000000000007</v>
      </c>
      <c r="J1113" s="4">
        <f>K1113/I1113*1000</f>
        <v>28048.655384782094</v>
      </c>
      <c r="K1113" s="4">
        <f>K1146+K1180+K1211+K1242+K1279+K1312+K1345+K1380+K1413+K1445+K1479+K1512+K1545+K1578+K1608+K1641+K1673+K1706+K1737+K1768+K1800</f>
        <v>1553.0260000000001</v>
      </c>
      <c r="L1113" s="75" t="s">
        <v>46</v>
      </c>
      <c r="V1113" s="3">
        <v>2049.8742099909578</v>
      </c>
    </row>
    <row r="1114" spans="2:22">
      <c r="B1114" s="73" t="s">
        <v>47</v>
      </c>
      <c r="C1114" s="5">
        <f>C1147+C1181+C1212+C1243+C1280+C1313+C1346+C1381+C1414+C1446+C1480+C1513+C1546+C1579+C1609+C1642+C1674+C1707+C1738+C1769+C1801</f>
        <v>14.877675672453039</v>
      </c>
      <c r="D1114" s="4">
        <f t="shared" ref="D1114:D1136" si="102">E1114/C1114*1000</f>
        <v>14984.50023494917</v>
      </c>
      <c r="E1114" s="4">
        <f t="shared" si="99"/>
        <v>222.9345346093701</v>
      </c>
      <c r="F1114" s="4">
        <f t="shared" si="99"/>
        <v>17.043348677037244</v>
      </c>
      <c r="G1114" s="4">
        <f t="shared" si="100"/>
        <v>16386.705394413431</v>
      </c>
      <c r="H1114" s="4">
        <f t="shared" si="101"/>
        <v>279.28433370487522</v>
      </c>
      <c r="I1114" s="4">
        <f t="shared" ref="I1114" si="103">I1147+I1181+I1212+I1243+I1280+I1313+I1346+I1381+I1414+I1446+I1480+I1513+I1546+I1579+I1609+I1642+I1674+I1707+I1738+I1769+I1801</f>
        <v>8.897000000000002</v>
      </c>
      <c r="J1114" s="4">
        <f t="shared" ref="J1114:J1136" si="104">K1114/I1114*1000</f>
        <v>34252.107451950083</v>
      </c>
      <c r="K1114" s="4">
        <f t="shared" ref="K1114" si="105">K1147+K1181+K1212+K1243+K1280+K1313+K1346+K1381+K1414+K1446+K1480+K1513+K1546+K1579+K1609+K1642+K1674+K1707+K1738+K1769+K1801</f>
        <v>304.74099999999993</v>
      </c>
      <c r="L1114" s="76" t="s">
        <v>464</v>
      </c>
      <c r="V1114" s="3">
        <v>235.51342741227688</v>
      </c>
    </row>
    <row r="1115" spans="2:22">
      <c r="B1115" s="73" t="s">
        <v>48</v>
      </c>
      <c r="C1115" s="5">
        <f>C1148+C1182+C1213+C1244+C1281+C1314+C1347+C1382+C1415+C1447+C1481+C1514+C1547+C1580+C1610+C1643+C1675+C1708+C1739+C1770+C1802</f>
        <v>0.46420000000000006</v>
      </c>
      <c r="D1115" s="4">
        <f t="shared" si="102"/>
        <v>26361.482119775956</v>
      </c>
      <c r="E1115" s="4">
        <f t="shared" si="99"/>
        <v>12.237</v>
      </c>
      <c r="F1115" s="4">
        <f t="shared" si="99"/>
        <v>0.49620000000000003</v>
      </c>
      <c r="G1115" s="4">
        <f t="shared" si="100"/>
        <v>35399.032648125743</v>
      </c>
      <c r="H1115" s="4">
        <f t="shared" si="101"/>
        <v>17.564999999999998</v>
      </c>
      <c r="I1115" s="4">
        <f t="shared" ref="I1115" si="106">I1148+I1182+I1213+I1244+I1281+I1314+I1347+I1382+I1415+I1447+I1481+I1514+I1547+I1580+I1610+I1643+I1675+I1708+I1739+I1770+I1802</f>
        <v>0.33200000000000002</v>
      </c>
      <c r="J1115" s="4">
        <f t="shared" si="104"/>
        <v>56213.855421686756</v>
      </c>
      <c r="K1115" s="4">
        <f t="shared" ref="K1115" si="107">K1148+K1182+K1213+K1244+K1281+K1314+K1347+K1382+K1415+K1447+K1481+K1514+K1547+K1580+K1610+K1643+K1675+K1708+K1739+K1770+K1802</f>
        <v>18.663000000000004</v>
      </c>
      <c r="L1115" s="76" t="s">
        <v>49</v>
      </c>
      <c r="V1115" s="3">
        <v>7.5119999999997162</v>
      </c>
    </row>
    <row r="1116" spans="2:22">
      <c r="B1116" s="73" t="s">
        <v>50</v>
      </c>
      <c r="C1116" s="5">
        <f t="shared" si="98"/>
        <v>146.74685714285712</v>
      </c>
      <c r="D1116" s="4">
        <f t="shared" si="102"/>
        <v>24918.291752171874</v>
      </c>
      <c r="E1116" s="4">
        <f t="shared" si="99"/>
        <v>3656.6810000000009</v>
      </c>
      <c r="F1116" s="4">
        <f t="shared" si="99"/>
        <v>153.453</v>
      </c>
      <c r="G1116" s="4">
        <f t="shared" si="100"/>
        <v>24620.958860367664</v>
      </c>
      <c r="H1116" s="4">
        <f t="shared" si="101"/>
        <v>3778.1599999999994</v>
      </c>
      <c r="I1116" s="4">
        <f t="shared" ref="I1116" si="108">I1149+I1183+I1214+I1245+I1282+I1315+I1348+I1383+I1416+I1448+I1482+I1515+I1548+I1581+I1611+I1644+I1676+I1709+I1740+I1771+I1803</f>
        <v>187.79900000000001</v>
      </c>
      <c r="J1116" s="4">
        <f t="shared" si="104"/>
        <v>18410.476094121906</v>
      </c>
      <c r="K1116" s="4">
        <f t="shared" ref="K1116" si="109">K1149+K1183+K1214+K1245+K1282+K1315+K1348+K1383+K1416+K1448+K1482+K1515+K1548+K1581+K1611+K1644+K1676+K1709+K1740+K1771+K1803</f>
        <v>3457.4690000000001</v>
      </c>
      <c r="L1116" s="76" t="s">
        <v>51</v>
      </c>
      <c r="V1116" s="3">
        <v>3637.1159999999982</v>
      </c>
    </row>
    <row r="1117" spans="2:22">
      <c r="B1117" s="73" t="s">
        <v>52</v>
      </c>
      <c r="C1117" s="5">
        <f t="shared" si="98"/>
        <v>403.25042000000002</v>
      </c>
      <c r="D1117" s="4">
        <f t="shared" si="102"/>
        <v>22021.541874649509</v>
      </c>
      <c r="E1117" s="4">
        <f t="shared" si="99"/>
        <v>8880.1960100000015</v>
      </c>
      <c r="F1117" s="4">
        <f t="shared" si="99"/>
        <v>369.50592999999992</v>
      </c>
      <c r="G1117" s="4">
        <f t="shared" si="100"/>
        <v>24038.753598085848</v>
      </c>
      <c r="H1117" s="4">
        <f t="shared" si="101"/>
        <v>8882.4620043015548</v>
      </c>
      <c r="I1117" s="4">
        <f t="shared" ref="I1117" si="110">I1150+I1184+I1215+I1246+I1283+I1316+I1349+I1384+I1417+I1449+I1483+I1516+I1549+I1582+I1612+I1645+I1677+I1710+I1741+I1772+I1804</f>
        <v>428.435</v>
      </c>
      <c r="J1117" s="4">
        <f t="shared" si="104"/>
        <v>22090.334356436793</v>
      </c>
      <c r="K1117" s="4">
        <f t="shared" ref="K1117" si="111">K1150+K1184+K1215+K1246+K1283+K1316+K1349+K1384+K1417+K1449+K1483+K1516+K1549+K1582+K1612+K1645+K1677+K1710+K1741+K1772+K1804</f>
        <v>9464.272399999998</v>
      </c>
      <c r="L1117" s="76" t="s">
        <v>53</v>
      </c>
      <c r="V1117" s="3">
        <v>13841.753194399993</v>
      </c>
    </row>
    <row r="1118" spans="2:22">
      <c r="B1118" s="73" t="s">
        <v>54</v>
      </c>
      <c r="C1118" s="5">
        <f t="shared" si="98"/>
        <v>1.1376500000000001</v>
      </c>
      <c r="D1118" s="4">
        <f t="shared" si="102"/>
        <v>11544.235924932975</v>
      </c>
      <c r="E1118" s="4">
        <f t="shared" si="99"/>
        <v>13.1333</v>
      </c>
      <c r="F1118" s="4">
        <f t="shared" si="99"/>
        <v>1.1377000000000002</v>
      </c>
      <c r="G1118" s="4">
        <f t="shared" si="100"/>
        <v>11508.568339632591</v>
      </c>
      <c r="H1118" s="4">
        <f t="shared" si="101"/>
        <v>13.0932982</v>
      </c>
      <c r="I1118" s="4">
        <f t="shared" ref="I1118" si="112">I1151+I1185+I1216+I1247+I1284+I1317+I1350+I1385+I1418+I1450+I1484+I1517+I1550+I1583+I1613+I1646+I1678+I1711+I1742+I1773+I1805</f>
        <v>0.90999999999999992</v>
      </c>
      <c r="J1118" s="4">
        <f t="shared" si="104"/>
        <v>6254.9450549450557</v>
      </c>
      <c r="K1118" s="4">
        <f t="shared" ref="K1118" si="113">K1151+K1185+K1216+K1247+K1284+K1317+K1350+K1385+K1418+K1450+K1484+K1517+K1550+K1583+K1613+K1646+K1678+K1711+K1742+K1773+K1805</f>
        <v>5.6920000000000002</v>
      </c>
      <c r="L1118" s="76" t="s">
        <v>55</v>
      </c>
      <c r="V1118" s="3">
        <v>5.1760000000000161</v>
      </c>
    </row>
    <row r="1119" spans="2:22">
      <c r="B1119" s="73" t="s">
        <v>56</v>
      </c>
      <c r="C1119" s="5">
        <f t="shared" si="98"/>
        <v>5.7735598802814536</v>
      </c>
      <c r="D1119" s="4">
        <f t="shared" si="102"/>
        <v>6338.8967567468781</v>
      </c>
      <c r="E1119" s="4">
        <f t="shared" si="99"/>
        <v>36.597999999999999</v>
      </c>
      <c r="F1119" s="4">
        <f t="shared" si="99"/>
        <v>5.7748725950580866</v>
      </c>
      <c r="G1119" s="4">
        <f t="shared" si="100"/>
        <v>6427.1547794426569</v>
      </c>
      <c r="H1119" s="4">
        <f t="shared" si="101"/>
        <v>37.116</v>
      </c>
      <c r="I1119" s="4">
        <f t="shared" ref="I1119" si="114">I1152+I1186+I1217+I1248+I1285+I1318+I1351+I1386+I1419+I1451+I1485+I1518+I1551+I1584+I1614+I1647+I1679+I1712+I1743+I1774+I1806</f>
        <v>5.3019999999999996</v>
      </c>
      <c r="J1119" s="4">
        <f t="shared" si="104"/>
        <v>7537.3443983402494</v>
      </c>
      <c r="K1119" s="4">
        <f t="shared" ref="K1119" si="115">K1152+K1186+K1217+K1248+K1285+K1318+K1351+K1386+K1419+K1451+K1485+K1518+K1551+K1584+K1614+K1647+K1679+K1712+K1743+K1774+K1806</f>
        <v>39.963000000000001</v>
      </c>
      <c r="L1119" s="76" t="s">
        <v>57</v>
      </c>
      <c r="V1119" s="3">
        <v>35.935333333333347</v>
      </c>
    </row>
    <row r="1120" spans="2:22">
      <c r="B1120" s="73" t="s">
        <v>58</v>
      </c>
      <c r="C1120" s="5">
        <f t="shared" si="98"/>
        <v>76.74499999999999</v>
      </c>
      <c r="D1120" s="4">
        <f t="shared" si="102"/>
        <v>22382.604729949839</v>
      </c>
      <c r="E1120" s="4">
        <f t="shared" si="99"/>
        <v>1717.7530000000002</v>
      </c>
      <c r="F1120" s="4">
        <f t="shared" si="99"/>
        <v>72.265000000000001</v>
      </c>
      <c r="G1120" s="4">
        <f t="shared" si="100"/>
        <v>18857.967204040688</v>
      </c>
      <c r="H1120" s="4">
        <f t="shared" si="101"/>
        <v>1362.7710000000002</v>
      </c>
      <c r="I1120" s="4">
        <f t="shared" ref="I1120" si="116">I1153+I1187+I1218+I1249+I1286+I1319+I1352+I1387+I1420+I1452+I1486+I1519+I1552+I1585+I1615+I1648+I1680+I1713+I1744+I1775+I1807</f>
        <v>66.164000000000001</v>
      </c>
      <c r="J1120" s="4">
        <f t="shared" si="104"/>
        <v>16352.729581041054</v>
      </c>
      <c r="K1120" s="4">
        <f t="shared" ref="K1120" si="117">K1153+K1187+K1218+K1249+K1286+K1319+K1352+K1387+K1420+K1452+K1486+K1519+K1552+K1585+K1615+K1648+K1680+K1713+K1744+K1775+K1807</f>
        <v>1081.9620000000002</v>
      </c>
      <c r="L1120" s="76" t="s">
        <v>59</v>
      </c>
      <c r="V1120" s="3">
        <v>1811.6480000000156</v>
      </c>
    </row>
    <row r="1121" spans="2:22">
      <c r="B1121" s="73" t="s">
        <v>60</v>
      </c>
      <c r="C1121" s="5">
        <f t="shared" si="98"/>
        <v>388.00019872000001</v>
      </c>
      <c r="D1121" s="4">
        <f t="shared" si="102"/>
        <v>10032.343830857304</v>
      </c>
      <c r="E1121" s="4">
        <f t="shared" si="99"/>
        <v>3892.5514000000003</v>
      </c>
      <c r="F1121" s="4">
        <f t="shared" si="99"/>
        <v>393.12660700000004</v>
      </c>
      <c r="G1121" s="4">
        <f t="shared" si="100"/>
        <v>9990.698238341316</v>
      </c>
      <c r="H1121" s="4">
        <f t="shared" si="101"/>
        <v>3927.6092999999992</v>
      </c>
      <c r="I1121" s="4">
        <f t="shared" ref="I1121" si="118">I1154+I1188+I1219+I1250+I1287+I1320+I1353+I1388+I1421+I1453+I1487+I1520+I1553+I1586+I1616+I1649+I1681+I1714+I1745+I1776+I1808</f>
        <v>406.56100000000004</v>
      </c>
      <c r="J1121" s="4">
        <f t="shared" si="104"/>
        <v>10101.905987047452</v>
      </c>
      <c r="K1121" s="4">
        <f t="shared" ref="K1121" si="119">K1154+K1188+K1219+K1250+K1287+K1320+K1353+K1388+K1421+K1453+K1487+K1520+K1553+K1586+K1616+K1649+K1681+K1714+K1745+K1776+K1808</f>
        <v>4107.0409999999993</v>
      </c>
      <c r="L1121" s="76" t="s">
        <v>61</v>
      </c>
      <c r="V1121" s="3">
        <v>4177.4870666665956</v>
      </c>
    </row>
    <row r="1122" spans="2:22">
      <c r="B1122" s="73" t="s">
        <v>62</v>
      </c>
      <c r="C1122" s="5">
        <f t="shared" si="98"/>
        <v>388.76400000000001</v>
      </c>
      <c r="D1122" s="4">
        <f t="shared" si="102"/>
        <v>11631.694292681421</v>
      </c>
      <c r="E1122" s="4">
        <f t="shared" si="99"/>
        <v>4521.9839999999995</v>
      </c>
      <c r="F1122" s="4">
        <f t="shared" si="99"/>
        <v>121.569</v>
      </c>
      <c r="G1122" s="4">
        <f t="shared" si="100"/>
        <v>17495.430578519194</v>
      </c>
      <c r="H1122" s="4">
        <f t="shared" si="101"/>
        <v>2126.902</v>
      </c>
      <c r="I1122" s="4">
        <f t="shared" ref="I1122" si="120">I1155+I1189+I1220+I1251+I1288+I1321+I1354+I1389+I1422+I1454+I1488+I1521+I1554+I1587+I1617+I1650+I1682+I1715+I1746+I1777+I1809</f>
        <v>130.98600000000002</v>
      </c>
      <c r="J1122" s="4">
        <f t="shared" si="104"/>
        <v>14281.671323652905</v>
      </c>
      <c r="K1122" s="4">
        <f t="shared" ref="K1122" si="121">K1155+K1189+K1220+K1251+K1288+K1321+K1354+K1389+K1422+K1454+K1488+K1521+K1554+K1587+K1617+K1650+K1682+K1715+K1746+K1777+K1809</f>
        <v>1870.6989999999996</v>
      </c>
      <c r="L1122" s="76" t="s">
        <v>465</v>
      </c>
      <c r="V1122" s="3">
        <v>4764.3029999999562</v>
      </c>
    </row>
    <row r="1123" spans="2:22">
      <c r="B1123" s="73" t="s">
        <v>63</v>
      </c>
      <c r="C1123" s="5">
        <f t="shared" si="98"/>
        <v>30.427</v>
      </c>
      <c r="D1123" s="4">
        <f t="shared" si="102"/>
        <v>3755.151674499622</v>
      </c>
      <c r="E1123" s="4">
        <f t="shared" si="99"/>
        <v>114.258</v>
      </c>
      <c r="F1123" s="4">
        <f t="shared" si="99"/>
        <v>31.092999999999996</v>
      </c>
      <c r="G1123" s="4">
        <f t="shared" si="100"/>
        <v>3723.6998681375235</v>
      </c>
      <c r="H1123" s="4">
        <f t="shared" si="101"/>
        <v>115.78100000000001</v>
      </c>
      <c r="I1123" s="4">
        <f t="shared" ref="I1123" si="122">I1156+I1190+I1221+I1252+I1289+I1322+I1355+I1390+I1423+I1455+I1489+I1522+I1555+I1588+I1618+I1651+I1683+I1716+I1747+I1778+I1810</f>
        <v>28.097999999999999</v>
      </c>
      <c r="J1123" s="4">
        <f t="shared" si="104"/>
        <v>4122.7133603815219</v>
      </c>
      <c r="K1123" s="4">
        <f t="shared" ref="K1123" si="123">K1156+K1190+K1221+K1252+K1289+K1322+K1355+K1390+K1423+K1455+K1489+K1522+K1555+K1588+K1618+K1651+K1683+K1716+K1747+K1778+K1810</f>
        <v>115.84</v>
      </c>
      <c r="L1123" s="76" t="s">
        <v>64</v>
      </c>
      <c r="V1123" s="3">
        <v>116.05999999999949</v>
      </c>
    </row>
    <row r="1124" spans="2:22">
      <c r="B1124" s="73" t="s">
        <v>65</v>
      </c>
      <c r="C1124" s="5">
        <f t="shared" si="98"/>
        <v>127.38249999999999</v>
      </c>
      <c r="D1124" s="4">
        <f t="shared" si="102"/>
        <v>10324.016250269855</v>
      </c>
      <c r="E1124" s="4">
        <f t="shared" si="99"/>
        <v>1315.0989999999997</v>
      </c>
      <c r="F1124" s="4">
        <f t="shared" si="99"/>
        <v>121.1468799999999</v>
      </c>
      <c r="G1124" s="4">
        <f t="shared" si="100"/>
        <v>8840.293699680924</v>
      </c>
      <c r="H1124" s="4">
        <f t="shared" si="101"/>
        <v>1070.9739999999999</v>
      </c>
      <c r="I1124" s="4">
        <f t="shared" ref="I1124" si="124">I1157+I1191+I1222+I1253+I1290+I1323+I1356+I1391+I1424+I1456+I1490+I1523+I1556+I1589+I1619+I1652+I1684+I1717+I1748+I1779+I1811</f>
        <v>97.078999999999994</v>
      </c>
      <c r="J1124" s="4">
        <f t="shared" si="104"/>
        <v>12672.29781930181</v>
      </c>
      <c r="K1124" s="4">
        <f t="shared" ref="K1124" si="125">K1157+K1191+K1222+K1253+K1290+K1323+K1356+K1391+K1424+K1456+K1490+K1523+K1556+K1589+K1619+K1652+K1684+K1717+K1748+K1779+K1811</f>
        <v>1230.2140000000002</v>
      </c>
      <c r="L1124" s="76" t="s">
        <v>66</v>
      </c>
      <c r="V1124" s="3">
        <v>475.56066666659899</v>
      </c>
    </row>
    <row r="1125" spans="2:22">
      <c r="B1125" s="73" t="s">
        <v>67</v>
      </c>
      <c r="C1125" s="5">
        <f t="shared" si="98"/>
        <v>16.434850000000001</v>
      </c>
      <c r="D1125" s="4">
        <f t="shared" si="102"/>
        <v>35743.435443584705</v>
      </c>
      <c r="E1125" s="4">
        <f t="shared" si="99"/>
        <v>587.43799999999817</v>
      </c>
      <c r="F1125" s="4">
        <f t="shared" si="99"/>
        <v>22.792999999999999</v>
      </c>
      <c r="G1125" s="4">
        <f t="shared" si="100"/>
        <v>29574.737858114331</v>
      </c>
      <c r="H1125" s="4">
        <f t="shared" si="101"/>
        <v>674.09699999999998</v>
      </c>
      <c r="I1125" s="4">
        <f t="shared" ref="I1125" si="126">I1158+I1192+I1223+I1254+I1291+I1324+I1357+I1392+I1425+I1457+I1491+I1524+I1557+I1590+I1620+I1653+I1685+I1718+I1749+I1780+I1812</f>
        <v>27.341000000000001</v>
      </c>
      <c r="J1125" s="4">
        <f t="shared" si="104"/>
        <v>27329.541713909508</v>
      </c>
      <c r="K1125" s="4">
        <f t="shared" ref="K1125" si="127">K1158+K1192+K1223+K1254+K1291+K1324+K1357+K1392+K1425+K1457+K1491+K1524+K1557+K1590+K1620+K1653+K1685+K1718+K1749+K1780+K1812</f>
        <v>747.21699999999987</v>
      </c>
      <c r="L1125" s="76" t="s">
        <v>68</v>
      </c>
      <c r="V1125" s="3">
        <v>427.48448966667638</v>
      </c>
    </row>
    <row r="1126" spans="2:22">
      <c r="B1126" s="73" t="s">
        <v>69</v>
      </c>
      <c r="C1126" s="5">
        <f t="shared" si="98"/>
        <v>13.383969</v>
      </c>
      <c r="D1126" s="4">
        <f t="shared" si="102"/>
        <v>39063.35052404859</v>
      </c>
      <c r="E1126" s="4">
        <f t="shared" si="99"/>
        <v>522.82267245000003</v>
      </c>
      <c r="F1126" s="4">
        <f t="shared" si="99"/>
        <v>15.403669999999998</v>
      </c>
      <c r="G1126" s="4">
        <f t="shared" si="100"/>
        <v>42820.994931727313</v>
      </c>
      <c r="H1126" s="4">
        <f t="shared" si="101"/>
        <v>659.60047499999996</v>
      </c>
      <c r="I1126" s="4">
        <f t="shared" ref="I1126" si="128">I1159+I1193+I1224+I1255+I1292+I1325+I1358+I1393+I1426+I1458+I1492+I1525+I1558+I1591+I1621+I1654+I1686+I1719+I1750+I1781+I1813</f>
        <v>15.744500000000002</v>
      </c>
      <c r="J1126" s="4">
        <f t="shared" si="104"/>
        <v>34053.415478421033</v>
      </c>
      <c r="K1126" s="4">
        <f t="shared" ref="K1126" si="129">K1159+K1193+K1224+K1255+K1292+K1325+K1358+K1393+K1426+K1458+K1492+K1525+K1558+K1591+K1621+K1654+K1686+K1719+K1750+K1781+K1813</f>
        <v>536.154</v>
      </c>
      <c r="L1126" s="76" t="s">
        <v>70</v>
      </c>
      <c r="V1126" s="3">
        <v>494.01597660001426</v>
      </c>
    </row>
    <row r="1127" spans="2:22">
      <c r="B1127" s="73" t="s">
        <v>71</v>
      </c>
      <c r="C1127" s="5">
        <f t="shared" si="98"/>
        <v>2.4772999999999996</v>
      </c>
      <c r="D1127" s="4">
        <f t="shared" si="102"/>
        <v>23239.010212731602</v>
      </c>
      <c r="E1127" s="4">
        <f t="shared" si="99"/>
        <v>57.569999999999993</v>
      </c>
      <c r="F1127" s="4">
        <f t="shared" si="99"/>
        <v>2.2849999999999997</v>
      </c>
      <c r="G1127" s="4">
        <f t="shared" si="100"/>
        <v>23839.824945295404</v>
      </c>
      <c r="H1127" s="4">
        <f t="shared" si="101"/>
        <v>54.473999999999997</v>
      </c>
      <c r="I1127" s="4">
        <f t="shared" ref="I1127" si="130">I1160+I1194+I1225+I1256+I1293+I1326+I1359+I1394+I1427+I1459+I1493+I1526+I1559+I1592+I1622+I1655+I1687+I1720+I1751+I1782+I1814</f>
        <v>2.5259</v>
      </c>
      <c r="J1127" s="4">
        <f t="shared" si="104"/>
        <v>24528.999564511654</v>
      </c>
      <c r="K1127" s="4">
        <f t="shared" ref="K1127" si="131">K1160+K1194+K1225+K1256+K1293+K1326+K1359+K1394+K1427+K1459+K1493+K1526+K1559+K1592+K1622+K1655+K1687+K1720+K1751+K1782+K1814</f>
        <v>61.957799999999992</v>
      </c>
      <c r="L1127" s="76" t="s">
        <v>72</v>
      </c>
      <c r="V1127" s="3">
        <v>26.804333333333489</v>
      </c>
    </row>
    <row r="1128" spans="2:22">
      <c r="B1128" s="73" t="s">
        <v>73</v>
      </c>
      <c r="C1128" s="5">
        <f t="shared" si="98"/>
        <v>5.6259999999999994</v>
      </c>
      <c r="D1128" s="4">
        <f t="shared" si="102"/>
        <v>64862.068965517239</v>
      </c>
      <c r="E1128" s="4">
        <f t="shared" si="99"/>
        <v>364.91399999999999</v>
      </c>
      <c r="F1128" s="4">
        <f t="shared" si="99"/>
        <v>5.6320000000000006</v>
      </c>
      <c r="G1128" s="4">
        <f t="shared" si="100"/>
        <v>61223.899147727265</v>
      </c>
      <c r="H1128" s="4">
        <f t="shared" si="101"/>
        <v>344.81299999999999</v>
      </c>
      <c r="I1128" s="4">
        <f t="shared" ref="I1128" si="132">I1161+I1195+I1226+I1257+I1294+I1327+I1360+I1395+I1428+I1460+I1494+I1527+I1560+I1593+I1623+I1656+I1688+I1721+I1752+I1783+I1815</f>
        <v>4.8029999999999999</v>
      </c>
      <c r="J1128" s="4">
        <f t="shared" si="104"/>
        <v>64692.692067457843</v>
      </c>
      <c r="K1128" s="4">
        <f t="shared" ref="K1128" si="133">K1161+K1195+K1226+K1257+K1294+K1327+K1360+K1395+K1428+K1460+K1494+K1527+K1560+K1593+K1623+K1656+K1688+K1721+K1752+K1783+K1815</f>
        <v>310.71899999999999</v>
      </c>
      <c r="L1128" s="76" t="s">
        <v>74</v>
      </c>
      <c r="V1128" s="3">
        <v>403.09633333333477</v>
      </c>
    </row>
    <row r="1129" spans="2:22">
      <c r="B1129" s="73" t="s">
        <v>75</v>
      </c>
      <c r="C1129" s="5">
        <f t="shared" si="98"/>
        <v>29.834099999999999</v>
      </c>
      <c r="D1129" s="4">
        <f t="shared" si="102"/>
        <v>24997.167670551484</v>
      </c>
      <c r="E1129" s="4">
        <f t="shared" si="99"/>
        <v>745.76800000000003</v>
      </c>
      <c r="F1129" s="4">
        <f t="shared" si="99"/>
        <v>32.913999999999994</v>
      </c>
      <c r="G1129" s="4">
        <f t="shared" si="100"/>
        <v>27426.110469708943</v>
      </c>
      <c r="H1129" s="4">
        <f t="shared" si="101"/>
        <v>902.70299999999997</v>
      </c>
      <c r="I1129" s="4">
        <f t="shared" ref="I1129" si="134">I1162+I1196+I1227+I1258+I1295+I1328+I1361+I1396+I1429+I1461+I1495+I1528+I1561+I1594+I1624+I1657+I1689+I1722+I1753+I1784+I1816</f>
        <v>31.178000000000001</v>
      </c>
      <c r="J1129" s="4">
        <f t="shared" si="104"/>
        <v>25413.849509269356</v>
      </c>
      <c r="K1129" s="4">
        <f t="shared" ref="K1129" si="135">K1162+K1196+K1227+K1258+K1295+K1328+K1361+K1396+K1429+K1461+K1495+K1528+K1561+K1594+K1624+K1657+K1689+K1722+K1753+K1784+K1816</f>
        <v>792.35299999999995</v>
      </c>
      <c r="L1129" s="76" t="s">
        <v>76</v>
      </c>
      <c r="V1129" s="3">
        <v>727.15616327464522</v>
      </c>
    </row>
    <row r="1130" spans="2:22">
      <c r="B1130" s="73" t="s">
        <v>77</v>
      </c>
      <c r="C1130" s="5">
        <f t="shared" si="98"/>
        <v>63.375999999999998</v>
      </c>
      <c r="D1130" s="4">
        <f t="shared" si="102"/>
        <v>14416.782378187329</v>
      </c>
      <c r="E1130" s="4">
        <f t="shared" si="99"/>
        <v>913.67800000000011</v>
      </c>
      <c r="F1130" s="4">
        <f t="shared" si="99"/>
        <v>64.257999999999996</v>
      </c>
      <c r="G1130" s="4">
        <f t="shared" si="100"/>
        <v>14344.050546235489</v>
      </c>
      <c r="H1130" s="4">
        <f t="shared" si="101"/>
        <v>921.71999999999991</v>
      </c>
      <c r="I1130" s="4">
        <f t="shared" ref="I1130" si="136">I1163+I1197+I1228+I1259+I1296+I1329+I1362+I1397+I1430+I1462+I1496+I1529+I1562+I1595+I1625+I1658+I1690+I1723+I1754+I1785+I1817</f>
        <v>63.006999999999998</v>
      </c>
      <c r="J1130" s="4">
        <f t="shared" si="104"/>
        <v>14717.904359833034</v>
      </c>
      <c r="K1130" s="4">
        <f t="shared" ref="K1130" si="137">K1163+K1197+K1228+K1259+K1296+K1329+K1362+K1397+K1430+K1462+K1496+K1529+K1562+K1595+K1625+K1658+K1690+K1723+K1754+K1785+K1817</f>
        <v>927.3309999999999</v>
      </c>
      <c r="L1130" s="76" t="s">
        <v>78</v>
      </c>
      <c r="V1130" s="3">
        <v>918.48766666666597</v>
      </c>
    </row>
    <row r="1131" spans="2:22">
      <c r="B1131" s="73" t="s">
        <v>79</v>
      </c>
      <c r="C1131" s="5">
        <f t="shared" si="98"/>
        <v>780.72284699999977</v>
      </c>
      <c r="D1131" s="4">
        <f t="shared" si="102"/>
        <v>23378.275748090164</v>
      </c>
      <c r="E1131" s="4">
        <f t="shared" si="99"/>
        <v>18251.954000000002</v>
      </c>
      <c r="F1131" s="4">
        <f t="shared" si="99"/>
        <v>724.02479400000004</v>
      </c>
      <c r="G1131" s="4">
        <f t="shared" si="100"/>
        <v>23870.197738007297</v>
      </c>
      <c r="H1131" s="4">
        <f t="shared" si="101"/>
        <v>17282.614999999998</v>
      </c>
      <c r="I1131" s="4">
        <f t="shared" ref="I1131" si="138">I1164+I1198+I1229+I1260+I1297+I1330+I1363+I1398+I1431+I1463+I1497+I1530+I1563+I1596+I1626+I1659+I1691+I1724+I1755+I1786+I1818</f>
        <v>702.89499999999987</v>
      </c>
      <c r="J1131" s="4">
        <f t="shared" si="104"/>
        <v>23720.069142617322</v>
      </c>
      <c r="K1131" s="4">
        <f t="shared" ref="K1131" si="139">K1164+K1198+K1229+K1260+K1297+K1330+K1363+K1398+K1431+K1463+K1497+K1530+K1563+K1596+K1626+K1659+K1691+K1724+K1755+K1786+K1818</f>
        <v>16672.718000000001</v>
      </c>
      <c r="L1131" s="76" t="s">
        <v>80</v>
      </c>
      <c r="V1131" s="3">
        <v>17773.732236000127</v>
      </c>
    </row>
    <row r="1132" spans="2:22">
      <c r="B1132" s="73" t="s">
        <v>81</v>
      </c>
      <c r="C1132" s="5">
        <f t="shared" si="98"/>
        <v>237.179</v>
      </c>
      <c r="D1132" s="4">
        <f t="shared" si="102"/>
        <v>20309.947339351285</v>
      </c>
      <c r="E1132" s="4">
        <f t="shared" si="99"/>
        <v>4817.0929999999989</v>
      </c>
      <c r="F1132" s="4">
        <f t="shared" si="99"/>
        <v>172.38000000000002</v>
      </c>
      <c r="G1132" s="4">
        <f t="shared" si="100"/>
        <v>29102.865761689292</v>
      </c>
      <c r="H1132" s="4">
        <f t="shared" si="101"/>
        <v>5016.7520000000004</v>
      </c>
      <c r="I1132" s="4">
        <f t="shared" ref="I1132" si="140">I1165+I1199+I1230+I1261+I1298+I1331+I1364+I1399+I1432+I1464+I1498+I1531+I1564+I1597+I1627+I1660+I1692+I1725+I1756+I1787+I1819</f>
        <v>311.67200000000008</v>
      </c>
      <c r="J1132" s="4">
        <f t="shared" si="104"/>
        <v>17990.78839292589</v>
      </c>
      <c r="K1132" s="4">
        <f t="shared" ref="K1132" si="141">K1165+K1199+K1230+K1261+K1298+K1331+K1364+K1399+K1432+K1464+K1498+K1531+K1564+K1597+K1627+K1660+K1692+K1725+K1756+K1787+K1819</f>
        <v>5607.2249999999995</v>
      </c>
      <c r="L1132" s="76" t="s">
        <v>82</v>
      </c>
      <c r="V1132" s="3">
        <v>3791.2150000000838</v>
      </c>
    </row>
    <row r="1133" spans="2:22">
      <c r="B1133" s="73" t="s">
        <v>83</v>
      </c>
      <c r="C1133" s="5">
        <f t="shared" si="98"/>
        <v>5.9570000000000007</v>
      </c>
      <c r="D1133" s="4">
        <f t="shared" si="102"/>
        <v>1263.5554809467853</v>
      </c>
      <c r="E1133" s="4">
        <f t="shared" si="99"/>
        <v>7.5270000000000001</v>
      </c>
      <c r="F1133" s="4">
        <f t="shared" si="99"/>
        <v>5.1910000000000007</v>
      </c>
      <c r="G1133" s="4">
        <f t="shared" si="100"/>
        <v>1387.9791947601616</v>
      </c>
      <c r="H1133" s="4">
        <f t="shared" si="101"/>
        <v>7.2050000000000001</v>
      </c>
      <c r="I1133" s="4">
        <f t="shared" ref="I1133" si="142">I1166+I1200+I1231+I1262+I1299+I1332+I1365+I1400+I1433+I1465+I1499+I1532+I1565+I1598+I1628+I1661+I1693+I1726+I1757+I1788+I1820</f>
        <v>6.0490000000000004</v>
      </c>
      <c r="J1133" s="4">
        <f t="shared" si="104"/>
        <v>1459.4147793023637</v>
      </c>
      <c r="K1133" s="4">
        <f t="shared" ref="K1133" si="143">K1166+K1200+K1231+K1262+K1299+K1332+K1365+K1400+K1433+K1465+K1499+K1532+K1565+K1598+K1628+K1661+K1693+K1726+K1757+K1788+K1820</f>
        <v>8.8279999999999994</v>
      </c>
      <c r="L1133" s="76" t="s">
        <v>84</v>
      </c>
      <c r="V1133" s="3">
        <v>7.5743333333333425</v>
      </c>
    </row>
    <row r="1134" spans="2:22" ht="15.75" thickBot="1">
      <c r="B1134" s="74" t="s">
        <v>85</v>
      </c>
      <c r="C1134" s="15">
        <f t="shared" si="98"/>
        <v>57.861260000000406</v>
      </c>
      <c r="D1134" s="4">
        <f t="shared" si="102"/>
        <v>13579.534908157795</v>
      </c>
      <c r="E1134" s="4">
        <f t="shared" si="99"/>
        <v>785.72899999999981</v>
      </c>
      <c r="F1134" s="4">
        <f t="shared" si="99"/>
        <v>53.021000000000001</v>
      </c>
      <c r="G1134" s="4">
        <f t="shared" si="100"/>
        <v>10713.698345938396</v>
      </c>
      <c r="H1134" s="4">
        <f t="shared" si="101"/>
        <v>568.0509999999997</v>
      </c>
      <c r="I1134" s="4">
        <f t="shared" ref="I1134" si="144">I1167+I1201+I1232+I1263+I1300+I1333+I1366+I1401+I1434+I1466+I1500+I1533+I1566+I1599+I1629+I1662+I1694+I1727+I1758+I1789+I1821</f>
        <v>55.785000000000004</v>
      </c>
      <c r="J1134" s="4">
        <f t="shared" si="104"/>
        <v>11616.653222192346</v>
      </c>
      <c r="K1134" s="4">
        <f t="shared" ref="K1134" si="145">K1167+K1201+K1232+K1263+K1300+K1333+K1366+K1401+K1434+K1466+K1500+K1533+K1566+K1599+K1629+K1662+K1694+K1727+K1758+K1789+K1821</f>
        <v>648.03500000000008</v>
      </c>
      <c r="L1134" s="77" t="s">
        <v>86</v>
      </c>
      <c r="V1134" s="3">
        <v>812.06166666666104</v>
      </c>
    </row>
    <row r="1135" spans="2:22" ht="15.75" thickBot="1">
      <c r="B1135" s="92" t="s">
        <v>386</v>
      </c>
      <c r="C1135" s="78">
        <f>SUM(C1113:C1134)</f>
        <v>2893.7949874155915</v>
      </c>
      <c r="D1135" s="78">
        <f t="shared" si="102"/>
        <v>18612.726717292338</v>
      </c>
      <c r="E1135" s="78">
        <f>SUM(E1113:E1134)</f>
        <v>53861.415276636835</v>
      </c>
      <c r="F1135" s="78">
        <f>SUM(F1113:F1134)</f>
        <v>2507.0819022720957</v>
      </c>
      <c r="G1135" s="78">
        <f t="shared" si="100"/>
        <v>20116.622025215667</v>
      </c>
      <c r="H1135" s="78">
        <f>SUM(H1113:H1134)</f>
        <v>50434.019014266429</v>
      </c>
      <c r="I1135" s="78">
        <f t="shared" ref="I1135" si="146">I1168+I1202+I1233+I1264+I1301+I1334+I1367+I1402+I1435+I1467+I1501+I1534+I1567+I1600+I1630+I1663+I1695+I1728+I1759+I1790+I1822</f>
        <v>2636.9323999999997</v>
      </c>
      <c r="J1135" s="78">
        <f t="shared" si="104"/>
        <v>18838.964624197426</v>
      </c>
      <c r="K1135" s="78">
        <f t="shared" ref="K1135" si="147">K1168+K1202+K1233+K1264+K1301+K1334+K1367+K1402+K1435+K1467+K1501+K1534+K1567+K1600+K1630+K1663+K1695+K1728+K1759+K1790+K1822</f>
        <v>49677.07620000001</v>
      </c>
      <c r="L1135" s="92" t="s">
        <v>388</v>
      </c>
    </row>
    <row r="1136" spans="2:22" ht="15.75" thickBot="1">
      <c r="B1136" s="92" t="s">
        <v>387</v>
      </c>
      <c r="C1136" s="78">
        <f>C1169+C1203+C1234+C1265+C1302+C1335+C1368+C1403+C1436+C1468+C1502+C1535+C1568+C1631+C1664+C1696+C1729+C1760+C1791+C1823</f>
        <v>60341.362999999998</v>
      </c>
      <c r="D1136" s="78">
        <f t="shared" si="102"/>
        <v>19281.611205898684</v>
      </c>
      <c r="E1136" s="78">
        <f>E1169+E1203+E1234+E1265+E1302+E1335+E1368+E1403+E1436+E1468+E1502+E1535+E1568+E1631+E1664+E1696+E1729+E1760+E1791+E1823</f>
        <v>1163478.7010000001</v>
      </c>
      <c r="F1136" s="78">
        <f>F1169+F1203+F1234+F1265+F1302+F1335+F1368+F1403+F1436+F1468+F1502+F1535+F1568+F1631+F1664+F1696+F1729+F1760+F1791+F1823</f>
        <v>59064.317999999999</v>
      </c>
      <c r="G1136" s="78">
        <f t="shared" si="100"/>
        <v>19448.825651385669</v>
      </c>
      <c r="H1136" s="78">
        <f>H1169+H1203+H1234+H1265+H1302+H1335+H1368+H1403+H1436+H1468+H1502+H1535+H1568+H1631+H1664+H1696+H1729+H1760+H1791+H1823</f>
        <v>1148731.6230000001</v>
      </c>
      <c r="I1136" s="78">
        <f t="shared" ref="I1136" si="148">I1169+I1203+I1234+I1265+I1302+I1335+I1368+I1403+I1436+I1468+I1502+I1535+I1568+I1601+I1631+I1664+I1696+I1729+I1760+I1791+I1823</f>
        <v>59797.490000000013</v>
      </c>
      <c r="J1136" s="78">
        <f t="shared" si="104"/>
        <v>19600.820552835907</v>
      </c>
      <c r="K1136" s="78">
        <f t="shared" ref="K1136" si="149">K1169+K1203+K1234+K1265+K1302+K1335+K1368+K1403+K1436+K1468+K1502+K1535+K1568+K1601+K1631+K1664+K1696+K1729+K1760+K1791+K1823</f>
        <v>1172079.8709999998</v>
      </c>
      <c r="L1136" s="92" t="s">
        <v>385</v>
      </c>
    </row>
    <row r="1137" spans="2:22">
      <c r="I1137" s="56"/>
    </row>
    <row r="1138" spans="2:22">
      <c r="C1138" s="56"/>
      <c r="F1138" s="56"/>
      <c r="H1138" s="57"/>
      <c r="I1138" s="57"/>
      <c r="K1138" s="57"/>
    </row>
    <row r="1139" spans="2:22">
      <c r="H1139" s="56"/>
      <c r="K1139" s="56"/>
    </row>
    <row r="1140" spans="2:22">
      <c r="B1140" s="38" t="s">
        <v>111</v>
      </c>
      <c r="L1140" s="53" t="s">
        <v>112</v>
      </c>
    </row>
    <row r="1141" spans="2:22">
      <c r="B1141" s="38" t="s">
        <v>207</v>
      </c>
      <c r="L1141" s="53" t="s">
        <v>208</v>
      </c>
    </row>
    <row r="1142" spans="2:22" ht="22.5" customHeight="1" thickBot="1">
      <c r="B1142" s="32" t="s">
        <v>131</v>
      </c>
      <c r="L1142" s="53" t="s">
        <v>132</v>
      </c>
    </row>
    <row r="1143" spans="2:22" ht="15.75" thickBot="1">
      <c r="B1143" s="134" t="s">
        <v>43</v>
      </c>
      <c r="C1143" s="131">
        <v>2016</v>
      </c>
      <c r="D1143" s="132"/>
      <c r="E1143" s="133"/>
      <c r="F1143" s="131">
        <v>2017</v>
      </c>
      <c r="G1143" s="132"/>
      <c r="H1143" s="133"/>
      <c r="I1143" s="131">
        <v>2018</v>
      </c>
      <c r="J1143" s="132"/>
      <c r="K1143" s="133"/>
      <c r="L1143" s="126" t="s">
        <v>44</v>
      </c>
    </row>
    <row r="1144" spans="2:22">
      <c r="B1144" s="135"/>
      <c r="C1144" s="68" t="s">
        <v>8</v>
      </c>
      <c r="D1144" s="68" t="s">
        <v>9</v>
      </c>
      <c r="E1144" s="68" t="s">
        <v>10</v>
      </c>
      <c r="F1144" s="68" t="s">
        <v>8</v>
      </c>
      <c r="G1144" s="68" t="s">
        <v>9</v>
      </c>
      <c r="H1144" s="69" t="s">
        <v>10</v>
      </c>
      <c r="I1144" s="68" t="s">
        <v>8</v>
      </c>
      <c r="J1144" s="68" t="s">
        <v>9</v>
      </c>
      <c r="K1144" s="69" t="s">
        <v>10</v>
      </c>
      <c r="L1144" s="127"/>
    </row>
    <row r="1145" spans="2:22" ht="15.75" thickBot="1">
      <c r="B1145" s="136"/>
      <c r="C1145" s="70" t="s">
        <v>11</v>
      </c>
      <c r="D1145" s="70" t="s">
        <v>12</v>
      </c>
      <c r="E1145" s="70" t="s">
        <v>13</v>
      </c>
      <c r="F1145" s="70" t="s">
        <v>11</v>
      </c>
      <c r="G1145" s="70" t="s">
        <v>12</v>
      </c>
      <c r="H1145" s="71" t="s">
        <v>13</v>
      </c>
      <c r="I1145" s="70" t="s">
        <v>11</v>
      </c>
      <c r="J1145" s="70" t="s">
        <v>12</v>
      </c>
      <c r="K1145" s="71" t="s">
        <v>13</v>
      </c>
      <c r="L1145" s="128"/>
      <c r="V1145" s="53">
        <v>2017</v>
      </c>
    </row>
    <row r="1146" spans="2:22">
      <c r="B1146" s="72" t="s">
        <v>45</v>
      </c>
      <c r="C1146" s="4">
        <v>43.419399999999996</v>
      </c>
      <c r="D1146" s="4">
        <f t="shared" ref="D1146:D1168" si="150">E1146/C1146*1000</f>
        <v>29049.110065488239</v>
      </c>
      <c r="E1146" s="4">
        <v>1261.2949295774599</v>
      </c>
      <c r="F1146" s="4">
        <v>49.870000000000005</v>
      </c>
      <c r="G1146" s="4">
        <f t="shared" ref="G1146:G1169" si="151">H1146/F1146*1000</f>
        <v>26556.239744535789</v>
      </c>
      <c r="H1146" s="4">
        <v>1324.3596760600001</v>
      </c>
      <c r="I1146" s="107">
        <v>10.11</v>
      </c>
      <c r="J1146" s="4">
        <f>(K1146/I1146)*1000</f>
        <v>71424.826904055401</v>
      </c>
      <c r="K1146" s="107">
        <v>722.10500000000002</v>
      </c>
      <c r="L1146" s="75" t="s">
        <v>46</v>
      </c>
      <c r="V1146" s="3">
        <v>1.6943333333333328</v>
      </c>
    </row>
    <row r="1147" spans="2:22">
      <c r="B1147" s="73" t="s">
        <v>47</v>
      </c>
      <c r="C1147" s="4">
        <v>2.3680170909921028</v>
      </c>
      <c r="D1147" s="4">
        <f t="shared" si="150"/>
        <v>18492.732930196526</v>
      </c>
      <c r="E1147" s="4">
        <v>43.791107637857841</v>
      </c>
      <c r="F1147" s="4">
        <v>2.9552699353776135</v>
      </c>
      <c r="G1147" s="4">
        <f t="shared" si="151"/>
        <v>27150.217701779591</v>
      </c>
      <c r="H1147" s="4">
        <v>80.236222113026315</v>
      </c>
      <c r="I1147" s="4">
        <v>1.113</v>
      </c>
      <c r="J1147" s="4">
        <f t="shared" ref="J1147:J1167" si="152">(K1147/I1147)*1000</f>
        <v>70626.235399820303</v>
      </c>
      <c r="K1147" s="4">
        <v>78.606999999999999</v>
      </c>
      <c r="L1147" s="76" t="s">
        <v>464</v>
      </c>
      <c r="V1147" s="3">
        <v>1.0139999999998963</v>
      </c>
    </row>
    <row r="1148" spans="2:22">
      <c r="B1148" s="73" t="s">
        <v>48</v>
      </c>
      <c r="C1148" s="4">
        <v>7.2999999999999995E-2</v>
      </c>
      <c r="D1148" s="4">
        <f t="shared" si="150"/>
        <v>60821.917808219194</v>
      </c>
      <c r="E1148" s="4">
        <v>4.4400000000000004</v>
      </c>
      <c r="F1148" s="4">
        <v>5.6000000000000001E-2</v>
      </c>
      <c r="G1148" s="4">
        <f t="shared" si="151"/>
        <v>75803.571428571435</v>
      </c>
      <c r="H1148" s="4">
        <v>4.2450000000000001</v>
      </c>
      <c r="I1148" s="4">
        <v>8.8999999999999996E-2</v>
      </c>
      <c r="J1148" s="4">
        <f t="shared" si="152"/>
        <v>73033.707865168544</v>
      </c>
      <c r="K1148" s="4">
        <v>6.5</v>
      </c>
      <c r="L1148" s="76" t="s">
        <v>49</v>
      </c>
      <c r="V1148" s="3" t="e">
        <v>#DIV/0!</v>
      </c>
    </row>
    <row r="1149" spans="2:22">
      <c r="B1149" s="73" t="s">
        <v>50</v>
      </c>
      <c r="C1149" s="4">
        <v>21.44</v>
      </c>
      <c r="D1149" s="4">
        <f t="shared" si="150"/>
        <v>61986.940298507456</v>
      </c>
      <c r="E1149" s="4">
        <v>1329</v>
      </c>
      <c r="F1149" s="4">
        <v>22.244</v>
      </c>
      <c r="G1149" s="4">
        <f t="shared" si="151"/>
        <v>58352.814242042798</v>
      </c>
      <c r="H1149" s="4">
        <v>1298</v>
      </c>
      <c r="I1149" s="4">
        <v>19.47</v>
      </c>
      <c r="J1149" s="4">
        <f t="shared" si="152"/>
        <v>60966.61530559836</v>
      </c>
      <c r="K1149" s="4">
        <v>1187.02</v>
      </c>
      <c r="L1149" s="76" t="s">
        <v>51</v>
      </c>
      <c r="V1149" s="3" t="e">
        <v>#DIV/0!</v>
      </c>
    </row>
    <row r="1150" spans="2:22">
      <c r="B1150" s="73" t="s">
        <v>52</v>
      </c>
      <c r="C1150" s="4">
        <v>22.555669999999999</v>
      </c>
      <c r="D1150" s="4">
        <f t="shared" si="150"/>
        <v>56773.758970582559</v>
      </c>
      <c r="E1150" s="4">
        <v>1280.570172</v>
      </c>
      <c r="F1150" s="4">
        <v>23.977</v>
      </c>
      <c r="G1150" s="4">
        <f t="shared" si="151"/>
        <v>53646.661383826169</v>
      </c>
      <c r="H1150" s="4">
        <v>1286.2860000000001</v>
      </c>
      <c r="I1150" s="107">
        <v>22.323</v>
      </c>
      <c r="J1150" s="4">
        <f t="shared" si="152"/>
        <v>58672.490256685931</v>
      </c>
      <c r="K1150" s="107">
        <v>1309.7460000000001</v>
      </c>
      <c r="L1150" s="76" t="s">
        <v>53</v>
      </c>
      <c r="V1150" s="3" t="e">
        <v>#DIV/0!</v>
      </c>
    </row>
    <row r="1151" spans="2:22">
      <c r="B1151" s="73" t="s">
        <v>54</v>
      </c>
      <c r="C1151" s="4">
        <v>0.38464999999999999</v>
      </c>
      <c r="D1151" s="4">
        <f t="shared" si="150"/>
        <v>20001.039906408423</v>
      </c>
      <c r="E1151" s="4">
        <v>7.6933999999999996</v>
      </c>
      <c r="F1151" s="4">
        <v>0.38469999999999999</v>
      </c>
      <c r="G1151" s="4">
        <f t="shared" si="151"/>
        <v>19998.323888744475</v>
      </c>
      <c r="H1151" s="4">
        <v>7.6933552000000001</v>
      </c>
      <c r="I1151" s="4">
        <v>7.3999999999999996E-2</v>
      </c>
      <c r="J1151" s="4">
        <f t="shared" si="152"/>
        <v>9121.6216216216235</v>
      </c>
      <c r="K1151" s="4">
        <v>0.67500000000000004</v>
      </c>
      <c r="L1151" s="76" t="s">
        <v>55</v>
      </c>
      <c r="V1151" s="3">
        <v>146.30666666666366</v>
      </c>
    </row>
    <row r="1152" spans="2:22">
      <c r="B1152" s="73" t="s">
        <v>56</v>
      </c>
      <c r="C1152" s="4">
        <v>0.18579175704989154</v>
      </c>
      <c r="D1152" s="4">
        <f t="shared" si="150"/>
        <v>9220</v>
      </c>
      <c r="E1152" s="4">
        <v>1.7130000000000001</v>
      </c>
      <c r="F1152" s="4">
        <v>0.18579175704989154</v>
      </c>
      <c r="G1152" s="4">
        <f t="shared" si="151"/>
        <v>9386.853473438412</v>
      </c>
      <c r="H1152" s="4">
        <v>1.744</v>
      </c>
      <c r="I1152" s="4">
        <v>0</v>
      </c>
      <c r="J1152" s="4"/>
      <c r="K1152" s="4">
        <v>1.7170000000000001</v>
      </c>
      <c r="L1152" s="76" t="s">
        <v>57</v>
      </c>
      <c r="V1152" s="3">
        <v>415.35533333334024</v>
      </c>
    </row>
    <row r="1153" spans="2:22">
      <c r="B1153" s="73" t="s">
        <v>58</v>
      </c>
      <c r="C1153" s="4">
        <v>14.901999999999999</v>
      </c>
      <c r="D1153" s="4">
        <f t="shared" si="150"/>
        <v>33768.420346262246</v>
      </c>
      <c r="E1153" s="4">
        <v>503.21699999999998</v>
      </c>
      <c r="F1153" s="4">
        <v>13.317</v>
      </c>
      <c r="G1153" s="4">
        <f t="shared" si="151"/>
        <v>23007.359014793121</v>
      </c>
      <c r="H1153" s="4">
        <v>306.38900000000001</v>
      </c>
      <c r="I1153" s="4">
        <v>11.919</v>
      </c>
      <c r="J1153" s="4">
        <f t="shared" si="152"/>
        <v>23004.78228039265</v>
      </c>
      <c r="K1153" s="4">
        <v>274.19400000000002</v>
      </c>
      <c r="L1153" s="76" t="s">
        <v>59</v>
      </c>
      <c r="V1153" s="3">
        <v>7.2533333333333019</v>
      </c>
    </row>
    <row r="1154" spans="2:22">
      <c r="B1154" s="73" t="s">
        <v>60</v>
      </c>
      <c r="C1154" s="4">
        <v>46.745999999999995</v>
      </c>
      <c r="D1154" s="4">
        <f t="shared" si="150"/>
        <v>13213.862148633039</v>
      </c>
      <c r="E1154" s="4">
        <v>617.6952</v>
      </c>
      <c r="F1154" s="4">
        <v>47.684489999999997</v>
      </c>
      <c r="G1154" s="4">
        <f t="shared" si="151"/>
        <v>13019.516408794554</v>
      </c>
      <c r="H1154" s="4">
        <v>620.82899999999984</v>
      </c>
      <c r="I1154" s="108">
        <v>47.73</v>
      </c>
      <c r="J1154" s="4">
        <f t="shared" si="152"/>
        <v>13527.341294783157</v>
      </c>
      <c r="K1154" s="108">
        <v>645.66</v>
      </c>
      <c r="L1154" s="76" t="s">
        <v>61</v>
      </c>
      <c r="V1154" s="3">
        <v>28.874666666666599</v>
      </c>
    </row>
    <row r="1155" spans="2:22">
      <c r="B1155" s="73" t="s">
        <v>62</v>
      </c>
      <c r="C1155" s="4">
        <v>9.1839999999999993</v>
      </c>
      <c r="D1155" s="4">
        <f t="shared" si="150"/>
        <v>45230.074041811844</v>
      </c>
      <c r="E1155" s="4">
        <v>415.39299999999997</v>
      </c>
      <c r="F1155" s="4">
        <v>12.375</v>
      </c>
      <c r="G1155" s="4">
        <f t="shared" si="151"/>
        <v>55471.353535353534</v>
      </c>
      <c r="H1155" s="4">
        <v>686.45799999999997</v>
      </c>
      <c r="I1155" s="4">
        <v>10.179</v>
      </c>
      <c r="J1155" s="4">
        <f t="shared" si="152"/>
        <v>48873.268493958152</v>
      </c>
      <c r="K1155" s="4">
        <v>497.48099999999999</v>
      </c>
      <c r="L1155" s="76" t="s">
        <v>465</v>
      </c>
      <c r="V1155" s="3" t="e">
        <v>#DIV/0!</v>
      </c>
    </row>
    <row r="1156" spans="2:22">
      <c r="B1156" s="73" t="s">
        <v>63</v>
      </c>
      <c r="C1156" s="4">
        <v>18.956</v>
      </c>
      <c r="D1156" s="4">
        <f t="shared" si="150"/>
        <v>1441.8126186959275</v>
      </c>
      <c r="E1156" s="4">
        <v>27.331</v>
      </c>
      <c r="F1156" s="4">
        <v>19.998999999999999</v>
      </c>
      <c r="G1156" s="4">
        <f t="shared" si="151"/>
        <v>1429.7714885744288</v>
      </c>
      <c r="H1156" s="4">
        <v>28.594000000000001</v>
      </c>
      <c r="I1156" s="4">
        <v>16.178000000000001</v>
      </c>
      <c r="J1156" s="4">
        <f t="shared" si="152"/>
        <v>1481.8271727036715</v>
      </c>
      <c r="K1156" s="4">
        <v>23.972999999999999</v>
      </c>
      <c r="L1156" s="76" t="s">
        <v>64</v>
      </c>
      <c r="V1156" s="3" t="e">
        <v>#DIV/0!</v>
      </c>
    </row>
    <row r="1157" spans="2:22">
      <c r="B1157" s="73" t="s">
        <v>65</v>
      </c>
      <c r="C1157" s="4">
        <v>14.279</v>
      </c>
      <c r="D1157" s="4">
        <f t="shared" si="150"/>
        <v>20071.153442117797</v>
      </c>
      <c r="E1157" s="4">
        <v>286.596</v>
      </c>
      <c r="F1157" s="4">
        <v>13.879</v>
      </c>
      <c r="G1157" s="4">
        <f t="shared" si="151"/>
        <v>8906.3333093162328</v>
      </c>
      <c r="H1157" s="4">
        <v>123.611</v>
      </c>
      <c r="I1157" s="108">
        <v>17.399999999999999</v>
      </c>
      <c r="J1157" s="4">
        <f t="shared" si="152"/>
        <v>26872.413793103453</v>
      </c>
      <c r="K1157" s="108">
        <v>467.58</v>
      </c>
      <c r="L1157" s="76" t="s">
        <v>66</v>
      </c>
      <c r="V1157" s="3" t="e">
        <v>#DIV/0!</v>
      </c>
    </row>
    <row r="1158" spans="2:22">
      <c r="B1158" s="73" t="s">
        <v>67</v>
      </c>
      <c r="C1158" s="4">
        <v>1.65279</v>
      </c>
      <c r="D1158" s="4">
        <f t="shared" si="150"/>
        <v>67201.519854306956</v>
      </c>
      <c r="E1158" s="4">
        <v>111.07</v>
      </c>
      <c r="F1158" s="4">
        <v>2.4470000000000001</v>
      </c>
      <c r="G1158" s="4">
        <f t="shared" si="151"/>
        <v>78298.73314262362</v>
      </c>
      <c r="H1158" s="4">
        <v>191.59700000000001</v>
      </c>
      <c r="I1158" s="4">
        <v>2.54</v>
      </c>
      <c r="J1158" s="4">
        <f t="shared" si="152"/>
        <v>78437.795275590543</v>
      </c>
      <c r="K1158" s="4">
        <v>199.232</v>
      </c>
      <c r="L1158" s="76" t="s">
        <v>68</v>
      </c>
      <c r="V1158" s="3" t="e">
        <v>#DIV/0!</v>
      </c>
    </row>
    <row r="1159" spans="2:22">
      <c r="B1159" s="73" t="s">
        <v>69</v>
      </c>
      <c r="C1159" s="4">
        <v>1.5859850000000002</v>
      </c>
      <c r="D1159" s="4">
        <f t="shared" si="150"/>
        <v>108781.99226348291</v>
      </c>
      <c r="E1159" s="4">
        <v>172.52660799999998</v>
      </c>
      <c r="F1159" s="4">
        <v>1.7110000000000001</v>
      </c>
      <c r="G1159" s="4">
        <f t="shared" si="151"/>
        <v>129084.74576271186</v>
      </c>
      <c r="H1159" s="4">
        <v>220.864</v>
      </c>
      <c r="I1159" s="4">
        <v>2.0785</v>
      </c>
      <c r="J1159" s="4">
        <f t="shared" si="152"/>
        <v>105311.52273273995</v>
      </c>
      <c r="K1159" s="4">
        <v>218.89</v>
      </c>
      <c r="L1159" s="76" t="s">
        <v>70</v>
      </c>
      <c r="V1159" s="3" t="e">
        <v>#DIV/0!</v>
      </c>
    </row>
    <row r="1160" spans="2:22">
      <c r="B1160" s="73" t="s">
        <v>71</v>
      </c>
      <c r="C1160" s="4">
        <v>0.27900000000000003</v>
      </c>
      <c r="D1160" s="4">
        <f t="shared" si="150"/>
        <v>45498.207885304662</v>
      </c>
      <c r="E1160" s="4">
        <v>12.694000000000001</v>
      </c>
      <c r="F1160" s="4">
        <v>0.26900000000000002</v>
      </c>
      <c r="G1160" s="4">
        <f t="shared" si="151"/>
        <v>44308.55018587361</v>
      </c>
      <c r="H1160" s="4">
        <v>11.919</v>
      </c>
      <c r="I1160" s="4">
        <v>0.66679999999999995</v>
      </c>
      <c r="J1160" s="4">
        <f t="shared" si="152"/>
        <v>26769.646070785846</v>
      </c>
      <c r="K1160" s="4">
        <v>17.850000000000001</v>
      </c>
      <c r="L1160" s="76" t="s">
        <v>72</v>
      </c>
      <c r="V1160" s="3" t="e">
        <v>#DIV/0!</v>
      </c>
    </row>
    <row r="1161" spans="2:22">
      <c r="B1161" s="73" t="s">
        <v>73</v>
      </c>
      <c r="C1161" s="4">
        <v>0.625</v>
      </c>
      <c r="D1161" s="4">
        <f t="shared" si="150"/>
        <v>123025.60000000001</v>
      </c>
      <c r="E1161" s="4">
        <v>76.891000000000005</v>
      </c>
      <c r="F1161" s="4">
        <v>0.745</v>
      </c>
      <c r="G1161" s="4">
        <f t="shared" si="151"/>
        <v>139659.06040268455</v>
      </c>
      <c r="H1161" s="4">
        <v>104.04600000000001</v>
      </c>
      <c r="I1161" s="4">
        <v>0.72399999999999998</v>
      </c>
      <c r="J1161" s="4">
        <f t="shared" si="152"/>
        <v>135346.68508287295</v>
      </c>
      <c r="K1161" s="4">
        <v>97.991</v>
      </c>
      <c r="L1161" s="76" t="s">
        <v>74</v>
      </c>
      <c r="V1161" s="3">
        <v>-10</v>
      </c>
    </row>
    <row r="1162" spans="2:22">
      <c r="B1162" s="73" t="s">
        <v>75</v>
      </c>
      <c r="C1162" s="4">
        <v>5.3559999999999999</v>
      </c>
      <c r="D1162" s="4">
        <f t="shared" si="150"/>
        <v>45831.030619865574</v>
      </c>
      <c r="E1162" s="4">
        <v>245.471</v>
      </c>
      <c r="F1162" s="4">
        <v>3.5379999999999998</v>
      </c>
      <c r="G1162" s="4">
        <f t="shared" si="151"/>
        <v>82486.998304126624</v>
      </c>
      <c r="H1162" s="4">
        <v>291.839</v>
      </c>
      <c r="I1162" s="4">
        <v>6.524</v>
      </c>
      <c r="J1162" s="4">
        <f t="shared" si="152"/>
        <v>38126.149601471487</v>
      </c>
      <c r="K1162" s="4">
        <v>248.73500000000001</v>
      </c>
      <c r="L1162" s="76" t="s">
        <v>76</v>
      </c>
      <c r="M1162" s="109"/>
      <c r="V1162" s="3">
        <v>0.26933333333333564</v>
      </c>
    </row>
    <row r="1163" spans="2:22">
      <c r="B1163" s="73" t="s">
        <v>77</v>
      </c>
      <c r="C1163" s="4">
        <v>10.406000000000001</v>
      </c>
      <c r="D1163" s="4">
        <f t="shared" si="150"/>
        <v>20734.864501249278</v>
      </c>
      <c r="E1163" s="4">
        <v>215.767</v>
      </c>
      <c r="F1163" s="4">
        <v>10.532</v>
      </c>
      <c r="G1163" s="4">
        <f t="shared" si="151"/>
        <v>20633.87770603874</v>
      </c>
      <c r="H1163" s="4">
        <v>217.316</v>
      </c>
      <c r="I1163" s="4">
        <v>10.512</v>
      </c>
      <c r="J1163" s="4">
        <f t="shared" si="152"/>
        <v>20652.587519025874</v>
      </c>
      <c r="K1163" s="4">
        <v>217.1</v>
      </c>
      <c r="L1163" s="76" t="s">
        <v>78</v>
      </c>
      <c r="V1163" s="3" t="e">
        <v>#DIV/0!</v>
      </c>
    </row>
    <row r="1164" spans="2:22">
      <c r="B1164" s="73" t="s">
        <v>79</v>
      </c>
      <c r="C1164" s="4">
        <v>186.54079999999999</v>
      </c>
      <c r="D1164" s="4">
        <f t="shared" si="150"/>
        <v>39299.568780663532</v>
      </c>
      <c r="E1164" s="4">
        <v>7330.973</v>
      </c>
      <c r="F1164" s="4">
        <v>167.3278</v>
      </c>
      <c r="G1164" s="4">
        <f t="shared" si="151"/>
        <v>40280.94554521126</v>
      </c>
      <c r="H1164" s="4">
        <v>6740.1220000000003</v>
      </c>
      <c r="I1164" s="4">
        <v>178.06899999999999</v>
      </c>
      <c r="J1164" s="4">
        <f t="shared" si="152"/>
        <v>38126.962020340427</v>
      </c>
      <c r="K1164" s="4">
        <v>6789.23</v>
      </c>
      <c r="L1164" s="76" t="s">
        <v>80</v>
      </c>
      <c r="V1164" s="3">
        <v>18.721999999999753</v>
      </c>
    </row>
    <row r="1165" spans="2:22">
      <c r="B1165" s="73" t="s">
        <v>81</v>
      </c>
      <c r="C1165" s="4">
        <v>15.239000000000001</v>
      </c>
      <c r="D1165" s="4">
        <f t="shared" si="150"/>
        <v>80795.852746243181</v>
      </c>
      <c r="E1165" s="4">
        <v>1231.248</v>
      </c>
      <c r="F1165" s="4">
        <v>15.888</v>
      </c>
      <c r="G1165" s="4">
        <f t="shared" si="151"/>
        <v>81430.073011077533</v>
      </c>
      <c r="H1165" s="4">
        <v>1293.761</v>
      </c>
      <c r="I1165" s="4">
        <v>15.955</v>
      </c>
      <c r="J1165" s="4">
        <f t="shared" si="152"/>
        <v>88338.263867126283</v>
      </c>
      <c r="K1165" s="4">
        <v>1409.4369999999999</v>
      </c>
      <c r="L1165" s="76" t="s">
        <v>82</v>
      </c>
      <c r="V1165" s="3">
        <v>1</v>
      </c>
    </row>
    <row r="1166" spans="2:22">
      <c r="B1166" s="73" t="s">
        <v>83</v>
      </c>
      <c r="C1166" s="4"/>
      <c r="D1166" s="4"/>
      <c r="E1166" s="4"/>
      <c r="F1166" s="4"/>
      <c r="G1166" s="4"/>
      <c r="H1166" s="4"/>
      <c r="I1166" s="4">
        <v>0</v>
      </c>
      <c r="J1166" s="4"/>
      <c r="K1166" s="4">
        <v>0</v>
      </c>
      <c r="L1166" s="76" t="s">
        <v>84</v>
      </c>
      <c r="V1166" s="3" t="e">
        <v>#DIV/0!</v>
      </c>
    </row>
    <row r="1167" spans="2:22" ht="15.75" thickBot="1">
      <c r="B1167" s="74" t="s">
        <v>85</v>
      </c>
      <c r="C1167" s="4">
        <v>13.679260000000397</v>
      </c>
      <c r="D1167" s="4">
        <f t="shared" si="150"/>
        <v>14684.200753549108</v>
      </c>
      <c r="E1167" s="4">
        <v>200.869</v>
      </c>
      <c r="F1167" s="4">
        <v>6.7859999999999996</v>
      </c>
      <c r="G1167" s="4">
        <f t="shared" si="151"/>
        <v>13012.525788387858</v>
      </c>
      <c r="H1167" s="4">
        <v>88.302999999999997</v>
      </c>
      <c r="I1167" s="4">
        <v>7.3010000000000002</v>
      </c>
      <c r="J1167" s="4">
        <f t="shared" si="152"/>
        <v>14188.878235858101</v>
      </c>
      <c r="K1167" s="4">
        <v>103.593</v>
      </c>
      <c r="L1167" s="77" t="s">
        <v>86</v>
      </c>
      <c r="V1167" s="3" t="e">
        <v>#DIV/0!</v>
      </c>
    </row>
    <row r="1168" spans="2:22" ht="15.75" thickBot="1">
      <c r="B1168" s="92" t="s">
        <v>386</v>
      </c>
      <c r="C1168" s="78">
        <f>SUM(C1146:C1167)</f>
        <v>429.85736384804238</v>
      </c>
      <c r="D1168" s="78">
        <f t="shared" si="150"/>
        <v>35770.573474811819</v>
      </c>
      <c r="E1168" s="78">
        <f>SUM(E1146:E1167)</f>
        <v>15376.244417215319</v>
      </c>
      <c r="F1168" s="78">
        <f>SUM(F1146:F1167)</f>
        <v>416.17105169242751</v>
      </c>
      <c r="G1168" s="78">
        <f t="shared" si="151"/>
        <v>35870.376357665948</v>
      </c>
      <c r="H1168" s="78">
        <f>SUM(H1146:H1167)</f>
        <v>14928.212253373025</v>
      </c>
      <c r="I1168" s="78">
        <f>SUM(I1146:I1167)</f>
        <v>380.95529999999997</v>
      </c>
      <c r="J1168" s="78">
        <f>(K1168/I1168)*1000</f>
        <v>38107.662500036102</v>
      </c>
      <c r="K1168" s="78">
        <f>SUM(K1146:K1167)</f>
        <v>14517.316000000001</v>
      </c>
      <c r="L1168" s="92" t="s">
        <v>388</v>
      </c>
    </row>
    <row r="1169" spans="2:22" ht="15.75" thickBot="1">
      <c r="B1169" s="92" t="s">
        <v>387</v>
      </c>
      <c r="C1169" s="78">
        <v>4845.1930000000002</v>
      </c>
      <c r="D1169" s="78">
        <f>E1169/C1169*1000</f>
        <v>37048.76173147282</v>
      </c>
      <c r="E1169" s="78">
        <v>179508.40100000001</v>
      </c>
      <c r="F1169" s="78">
        <v>4848.384</v>
      </c>
      <c r="G1169" s="78">
        <f t="shared" si="151"/>
        <v>37600.444808002001</v>
      </c>
      <c r="H1169" s="78">
        <v>182301.39499999999</v>
      </c>
      <c r="I1169" s="78">
        <v>4924.9409999999998</v>
      </c>
      <c r="J1169" s="78">
        <f>(K1169/I1169)*1000</f>
        <v>36527.935664609999</v>
      </c>
      <c r="K1169" s="78">
        <v>179897.92800000001</v>
      </c>
      <c r="L1169" s="92" t="s">
        <v>385</v>
      </c>
    </row>
    <row r="1171" spans="2:22">
      <c r="C1171" s="56"/>
      <c r="F1171" s="59"/>
    </row>
    <row r="1172" spans="2:22">
      <c r="F1172" s="60"/>
    </row>
    <row r="1174" spans="2:22">
      <c r="B1174" s="38" t="s">
        <v>114</v>
      </c>
      <c r="L1174" s="53" t="s">
        <v>115</v>
      </c>
    </row>
    <row r="1175" spans="2:22">
      <c r="B1175" s="38" t="s">
        <v>211</v>
      </c>
      <c r="L1175" s="53" t="s">
        <v>212</v>
      </c>
    </row>
    <row r="1176" spans="2:22" ht="20.25" customHeight="1" thickBot="1">
      <c r="B1176" s="32" t="s">
        <v>131</v>
      </c>
      <c r="L1176" s="53" t="s">
        <v>132</v>
      </c>
    </row>
    <row r="1177" spans="2:22" ht="15.75" thickBot="1">
      <c r="B1177" s="134" t="s">
        <v>43</v>
      </c>
      <c r="C1177" s="131">
        <v>2016</v>
      </c>
      <c r="D1177" s="132"/>
      <c r="E1177" s="133"/>
      <c r="F1177" s="131">
        <v>2017</v>
      </c>
      <c r="G1177" s="132"/>
      <c r="H1177" s="133"/>
      <c r="I1177" s="131">
        <v>2018</v>
      </c>
      <c r="J1177" s="132"/>
      <c r="K1177" s="133"/>
      <c r="L1177" s="126" t="s">
        <v>44</v>
      </c>
    </row>
    <row r="1178" spans="2:22">
      <c r="B1178" s="135"/>
      <c r="C1178" s="68" t="s">
        <v>8</v>
      </c>
      <c r="D1178" s="68" t="s">
        <v>9</v>
      </c>
      <c r="E1178" s="68" t="s">
        <v>10</v>
      </c>
      <c r="F1178" s="68" t="s">
        <v>8</v>
      </c>
      <c r="G1178" s="68" t="s">
        <v>9</v>
      </c>
      <c r="H1178" s="69" t="s">
        <v>10</v>
      </c>
      <c r="I1178" s="68" t="s">
        <v>8</v>
      </c>
      <c r="J1178" s="68" t="s">
        <v>9</v>
      </c>
      <c r="K1178" s="69" t="s">
        <v>10</v>
      </c>
      <c r="L1178" s="127"/>
    </row>
    <row r="1179" spans="2:22" ht="15.75" thickBot="1">
      <c r="B1179" s="136"/>
      <c r="C1179" s="70" t="s">
        <v>11</v>
      </c>
      <c r="D1179" s="70" t="s">
        <v>12</v>
      </c>
      <c r="E1179" s="70" t="s">
        <v>13</v>
      </c>
      <c r="F1179" s="70" t="s">
        <v>11</v>
      </c>
      <c r="G1179" s="70" t="s">
        <v>12</v>
      </c>
      <c r="H1179" s="71" t="s">
        <v>13</v>
      </c>
      <c r="I1179" s="70" t="s">
        <v>11</v>
      </c>
      <c r="J1179" s="70" t="s">
        <v>12</v>
      </c>
      <c r="K1179" s="71" t="s">
        <v>13</v>
      </c>
      <c r="L1179" s="128"/>
      <c r="V1179" s="53">
        <v>2017</v>
      </c>
    </row>
    <row r="1180" spans="2:22">
      <c r="B1180" s="72" t="s">
        <v>45</v>
      </c>
      <c r="C1180" s="4">
        <v>3.2005000000000003</v>
      </c>
      <c r="D1180" s="4">
        <f t="shared" ref="D1180:D1203" si="153">E1180/C1180*1000</f>
        <v>21126.386502109042</v>
      </c>
      <c r="E1180" s="4">
        <v>67.614999999999995</v>
      </c>
      <c r="F1180" s="4">
        <v>1.4450000000000001</v>
      </c>
      <c r="G1180" s="4">
        <f t="shared" ref="G1180:G1203" si="154">H1180/F1180*1000</f>
        <v>40022.145328719722</v>
      </c>
      <c r="H1180" s="4">
        <v>57.832000000000001</v>
      </c>
      <c r="I1180" s="107">
        <v>17.841000000000001</v>
      </c>
      <c r="J1180" s="4">
        <f>(K1180/I1180)*1000</f>
        <v>3300.9360461857518</v>
      </c>
      <c r="K1180" s="107">
        <v>58.892000000000003</v>
      </c>
      <c r="L1180" s="75" t="s">
        <v>46</v>
      </c>
      <c r="V1180" s="3">
        <v>1.6943333333333328</v>
      </c>
    </row>
    <row r="1181" spans="2:22">
      <c r="B1181" s="73" t="s">
        <v>47</v>
      </c>
      <c r="C1181" s="4"/>
      <c r="D1181" s="4"/>
      <c r="E1181" s="4"/>
      <c r="F1181" s="4"/>
      <c r="G1181" s="4"/>
      <c r="H1181" s="4"/>
      <c r="I1181" s="4">
        <v>0</v>
      </c>
      <c r="J1181" s="4"/>
      <c r="K1181" s="4">
        <v>0</v>
      </c>
      <c r="L1181" s="76" t="s">
        <v>464</v>
      </c>
      <c r="V1181" s="3">
        <v>1.0139999999998963</v>
      </c>
    </row>
    <row r="1182" spans="2:22">
      <c r="B1182" s="73" t="s">
        <v>48</v>
      </c>
      <c r="C1182" s="4"/>
      <c r="D1182" s="4"/>
      <c r="E1182" s="4"/>
      <c r="F1182" s="4">
        <v>1.4E-2</v>
      </c>
      <c r="G1182" s="4">
        <f t="shared" si="154"/>
        <v>20785.714285714286</v>
      </c>
      <c r="H1182" s="4">
        <v>0.29099999999999998</v>
      </c>
      <c r="I1182" s="4">
        <v>5.0000000000000001E-3</v>
      </c>
      <c r="J1182" s="4">
        <f t="shared" ref="J1182:J1201" si="155">(K1182/I1182)*1000</f>
        <v>30000</v>
      </c>
      <c r="K1182" s="4">
        <v>0.15</v>
      </c>
      <c r="L1182" s="76" t="s">
        <v>49</v>
      </c>
      <c r="V1182" s="3" t="e">
        <v>#DIV/0!</v>
      </c>
    </row>
    <row r="1183" spans="2:22">
      <c r="B1183" s="73" t="s">
        <v>50</v>
      </c>
      <c r="C1183" s="4">
        <v>9.3249999999999993</v>
      </c>
      <c r="D1183" s="4">
        <f t="shared" si="153"/>
        <v>28069.705093833782</v>
      </c>
      <c r="E1183" s="4">
        <v>261.75</v>
      </c>
      <c r="F1183" s="4">
        <v>6.3609999999999998</v>
      </c>
      <c r="G1183" s="4">
        <f t="shared" si="154"/>
        <v>29261.27967300739</v>
      </c>
      <c r="H1183" s="4">
        <v>186.131</v>
      </c>
      <c r="I1183" s="4">
        <v>8</v>
      </c>
      <c r="J1183" s="4">
        <f t="shared" si="155"/>
        <v>35000</v>
      </c>
      <c r="K1183" s="4">
        <v>280</v>
      </c>
      <c r="L1183" s="76" t="s">
        <v>51</v>
      </c>
      <c r="V1183" s="3" t="e">
        <v>#DIV/0!</v>
      </c>
    </row>
    <row r="1184" spans="2:22">
      <c r="B1184" s="73" t="s">
        <v>52</v>
      </c>
      <c r="C1184" s="4">
        <v>49.896430000000002</v>
      </c>
      <c r="D1184" s="4">
        <f t="shared" si="153"/>
        <v>30583.081795631468</v>
      </c>
      <c r="E1184" s="4">
        <v>1525.9866</v>
      </c>
      <c r="F1184" s="4">
        <v>48.301000000000002</v>
      </c>
      <c r="G1184" s="4">
        <f t="shared" si="154"/>
        <v>29405.395333429948</v>
      </c>
      <c r="H1184" s="4">
        <v>1420.31</v>
      </c>
      <c r="I1184" s="107">
        <v>47.281999999999996</v>
      </c>
      <c r="J1184" s="4">
        <f t="shared" si="155"/>
        <v>29603.041326509032</v>
      </c>
      <c r="K1184" s="107">
        <v>1399.691</v>
      </c>
      <c r="L1184" s="76" t="s">
        <v>53</v>
      </c>
      <c r="V1184" s="3" t="e">
        <v>#DIV/0!</v>
      </c>
    </row>
    <row r="1185" spans="2:22">
      <c r="B1185" s="73" t="s">
        <v>54</v>
      </c>
      <c r="C1185" s="4">
        <v>0.02</v>
      </c>
      <c r="D1185" s="4">
        <f t="shared" si="153"/>
        <v>51395</v>
      </c>
      <c r="E1185" s="4">
        <v>1.0279</v>
      </c>
      <c r="F1185" s="4">
        <v>2.5000000000000001E-2</v>
      </c>
      <c r="G1185" s="4">
        <f t="shared" si="154"/>
        <v>41117.72</v>
      </c>
      <c r="H1185" s="4">
        <v>1.0279430000000001</v>
      </c>
      <c r="I1185" s="4">
        <v>0</v>
      </c>
      <c r="J1185" s="4"/>
      <c r="K1185" s="4">
        <v>0</v>
      </c>
      <c r="L1185" s="76" t="s">
        <v>55</v>
      </c>
      <c r="V1185" s="3">
        <v>146.30666666666366</v>
      </c>
    </row>
    <row r="1186" spans="2:22">
      <c r="B1186" s="73" t="s">
        <v>56</v>
      </c>
      <c r="C1186" s="4"/>
      <c r="D1186" s="4"/>
      <c r="E1186" s="4"/>
      <c r="F1186" s="4"/>
      <c r="G1186" s="4"/>
      <c r="H1186" s="4"/>
      <c r="I1186" s="4">
        <v>0</v>
      </c>
      <c r="J1186" s="4"/>
      <c r="K1186" s="4">
        <v>0</v>
      </c>
      <c r="L1186" s="76" t="s">
        <v>57</v>
      </c>
      <c r="V1186" s="3">
        <v>415.35533333334024</v>
      </c>
    </row>
    <row r="1187" spans="2:22">
      <c r="B1187" s="73" t="s">
        <v>58</v>
      </c>
      <c r="C1187" s="4">
        <v>3.2349999999999999</v>
      </c>
      <c r="D1187" s="4">
        <f t="shared" si="153"/>
        <v>27432.457496136012</v>
      </c>
      <c r="E1187" s="4">
        <v>88.744</v>
      </c>
      <c r="F1187" s="4">
        <v>2.7160000000000002</v>
      </c>
      <c r="G1187" s="4">
        <f t="shared" si="154"/>
        <v>26138.438880706923</v>
      </c>
      <c r="H1187" s="4">
        <v>70.992000000000004</v>
      </c>
      <c r="I1187" s="4">
        <v>1.9510000000000001</v>
      </c>
      <c r="J1187" s="4">
        <f t="shared" si="155"/>
        <v>12702.716555612506</v>
      </c>
      <c r="K1187" s="4">
        <v>24.783000000000001</v>
      </c>
      <c r="L1187" s="76" t="s">
        <v>59</v>
      </c>
      <c r="V1187" s="3">
        <v>7.2533333333333019</v>
      </c>
    </row>
    <row r="1188" spans="2:22">
      <c r="B1188" s="73" t="s">
        <v>60</v>
      </c>
      <c r="C1188" s="4">
        <v>87.695999999999998</v>
      </c>
      <c r="D1188" s="4">
        <f t="shared" si="153"/>
        <v>18061.25706987776</v>
      </c>
      <c r="E1188" s="4">
        <v>1583.9</v>
      </c>
      <c r="F1188" s="4">
        <v>89.4</v>
      </c>
      <c r="G1188" s="4">
        <f t="shared" si="154"/>
        <v>17894.172259507828</v>
      </c>
      <c r="H1188" s="4">
        <v>1599.739</v>
      </c>
      <c r="I1188" s="108">
        <v>89.54</v>
      </c>
      <c r="J1188" s="4">
        <f t="shared" si="155"/>
        <v>18580.857717221352</v>
      </c>
      <c r="K1188" s="108">
        <v>1663.73</v>
      </c>
      <c r="L1188" s="76" t="s">
        <v>61</v>
      </c>
      <c r="V1188" s="3">
        <v>28.874666666666599</v>
      </c>
    </row>
    <row r="1189" spans="2:22">
      <c r="B1189" s="73" t="s">
        <v>62</v>
      </c>
      <c r="C1189" s="4">
        <v>5.2619999999999996</v>
      </c>
      <c r="D1189" s="4">
        <f t="shared" si="153"/>
        <v>15029.646522234892</v>
      </c>
      <c r="E1189" s="4">
        <v>79.085999999999999</v>
      </c>
      <c r="F1189" s="4">
        <v>5.0289999999999999</v>
      </c>
      <c r="G1189" s="4">
        <f t="shared" si="154"/>
        <v>15833.167627758998</v>
      </c>
      <c r="H1189" s="4">
        <v>79.625</v>
      </c>
      <c r="I1189" s="4">
        <v>5.2779999999999996</v>
      </c>
      <c r="J1189" s="4">
        <f t="shared" si="155"/>
        <v>14005.683971201213</v>
      </c>
      <c r="K1189" s="4">
        <v>73.921999999999997</v>
      </c>
      <c r="L1189" s="76" t="s">
        <v>465</v>
      </c>
      <c r="V1189" s="3" t="e">
        <v>#DIV/0!</v>
      </c>
    </row>
    <row r="1190" spans="2:22">
      <c r="B1190" s="73" t="s">
        <v>63</v>
      </c>
      <c r="C1190" s="4">
        <v>2.851</v>
      </c>
      <c r="D1190" s="4">
        <f t="shared" si="153"/>
        <v>1779.7264117853383</v>
      </c>
      <c r="E1190" s="4">
        <v>5.0739999999999998</v>
      </c>
      <c r="F1190" s="4">
        <v>2.5750000000000002</v>
      </c>
      <c r="G1190" s="4">
        <f t="shared" si="154"/>
        <v>1856.6990291262134</v>
      </c>
      <c r="H1190" s="4">
        <v>4.7809999999999997</v>
      </c>
      <c r="I1190" s="4">
        <v>3.883</v>
      </c>
      <c r="J1190" s="4">
        <f t="shared" si="155"/>
        <v>1488.7973216585112</v>
      </c>
      <c r="K1190" s="4">
        <v>5.7809999999999997</v>
      </c>
      <c r="L1190" s="76" t="s">
        <v>64</v>
      </c>
      <c r="V1190" s="3" t="e">
        <v>#DIV/0!</v>
      </c>
    </row>
    <row r="1191" spans="2:22">
      <c r="B1191" s="73" t="s">
        <v>65</v>
      </c>
      <c r="C1191" s="4">
        <v>4.5599999999999996</v>
      </c>
      <c r="D1191" s="4">
        <f t="shared" si="153"/>
        <v>6470.6140350877195</v>
      </c>
      <c r="E1191" s="4">
        <v>29.506</v>
      </c>
      <c r="F1191" s="4">
        <v>2.13</v>
      </c>
      <c r="G1191" s="4">
        <f t="shared" si="154"/>
        <v>6029.1079812206572</v>
      </c>
      <c r="H1191" s="4">
        <v>12.842000000000001</v>
      </c>
      <c r="I1191" s="108">
        <v>1.3109999999999999</v>
      </c>
      <c r="J1191" s="4">
        <f t="shared" si="155"/>
        <v>8019.8321891685737</v>
      </c>
      <c r="K1191" s="108">
        <v>10.513999999999999</v>
      </c>
      <c r="L1191" s="76" t="s">
        <v>66</v>
      </c>
      <c r="V1191" s="3" t="e">
        <v>#DIV/0!</v>
      </c>
    </row>
    <row r="1192" spans="2:22">
      <c r="B1192" s="73" t="s">
        <v>67</v>
      </c>
      <c r="C1192" s="4">
        <v>0.53056000000000003</v>
      </c>
      <c r="D1192" s="4">
        <f t="shared" si="153"/>
        <v>15681.544028950542</v>
      </c>
      <c r="E1192" s="4">
        <v>8.32</v>
      </c>
      <c r="F1192" s="4">
        <v>0.58599999999999997</v>
      </c>
      <c r="G1192" s="4">
        <f t="shared" si="154"/>
        <v>17725.255972696246</v>
      </c>
      <c r="H1192" s="4">
        <v>10.387</v>
      </c>
      <c r="I1192" s="4">
        <v>0.55100000000000005</v>
      </c>
      <c r="J1192" s="4">
        <f t="shared" si="155"/>
        <v>16831.215970961886</v>
      </c>
      <c r="K1192" s="4">
        <v>9.2739999999999991</v>
      </c>
      <c r="L1192" s="76" t="s">
        <v>68</v>
      </c>
      <c r="V1192" s="3" t="e">
        <v>#DIV/0!</v>
      </c>
    </row>
    <row r="1193" spans="2:22">
      <c r="B1193" s="73" t="s">
        <v>69</v>
      </c>
      <c r="C1193" s="4">
        <v>1.1118000000000001</v>
      </c>
      <c r="D1193" s="4">
        <f t="shared" si="153"/>
        <v>16683.216405828385</v>
      </c>
      <c r="E1193" s="4">
        <v>18.548400000000001</v>
      </c>
      <c r="F1193" s="4">
        <v>1.147</v>
      </c>
      <c r="G1193" s="4">
        <f t="shared" si="154"/>
        <v>28196.163905841324</v>
      </c>
      <c r="H1193" s="4">
        <v>32.341000000000001</v>
      </c>
      <c r="I1193" s="4">
        <v>1.54</v>
      </c>
      <c r="J1193" s="4">
        <f t="shared" si="155"/>
        <v>18474.025974025975</v>
      </c>
      <c r="K1193" s="4">
        <v>28.45</v>
      </c>
      <c r="L1193" s="76" t="s">
        <v>70</v>
      </c>
      <c r="V1193" s="3" t="e">
        <v>#DIV/0!</v>
      </c>
    </row>
    <row r="1194" spans="2:22">
      <c r="B1194" s="73" t="s">
        <v>71</v>
      </c>
      <c r="C1194" s="4">
        <v>0.113</v>
      </c>
      <c r="D1194" s="4">
        <f t="shared" si="153"/>
        <v>21831.858407079646</v>
      </c>
      <c r="E1194" s="4">
        <v>2.4670000000000001</v>
      </c>
      <c r="F1194" s="4">
        <v>0.12</v>
      </c>
      <c r="G1194" s="4">
        <f t="shared" si="154"/>
        <v>22758.333333333332</v>
      </c>
      <c r="H1194" s="4">
        <v>2.7309999999999999</v>
      </c>
      <c r="I1194" s="4">
        <v>6.3E-2</v>
      </c>
      <c r="J1194" s="4">
        <f t="shared" si="155"/>
        <v>25349.206349206346</v>
      </c>
      <c r="K1194" s="4">
        <v>1.597</v>
      </c>
      <c r="L1194" s="76" t="s">
        <v>72</v>
      </c>
      <c r="V1194" s="3" t="e">
        <v>#DIV/0!</v>
      </c>
    </row>
    <row r="1195" spans="2:22">
      <c r="B1195" s="73" t="s">
        <v>73</v>
      </c>
      <c r="C1195" s="4">
        <v>0.33800000000000002</v>
      </c>
      <c r="D1195" s="4">
        <f t="shared" si="153"/>
        <v>37789.940828402367</v>
      </c>
      <c r="E1195" s="4">
        <v>12.773</v>
      </c>
      <c r="F1195" s="4">
        <v>0.21099999999999999</v>
      </c>
      <c r="G1195" s="4">
        <f t="shared" si="154"/>
        <v>36436.018957345972</v>
      </c>
      <c r="H1195" s="4">
        <v>7.6879999999999997</v>
      </c>
      <c r="I1195" s="4">
        <v>0.20100000000000001</v>
      </c>
      <c r="J1195" s="4">
        <f t="shared" si="155"/>
        <v>35960.199004975126</v>
      </c>
      <c r="K1195" s="4">
        <v>7.2279999999999998</v>
      </c>
      <c r="L1195" s="76" t="s">
        <v>74</v>
      </c>
      <c r="V1195" s="3">
        <v>-10</v>
      </c>
    </row>
    <row r="1196" spans="2:22">
      <c r="B1196" s="73" t="s">
        <v>75</v>
      </c>
      <c r="C1196" s="4">
        <v>2.867</v>
      </c>
      <c r="D1196" s="4">
        <f t="shared" si="153"/>
        <v>36561.213812347407</v>
      </c>
      <c r="E1196" s="4">
        <v>104.821</v>
      </c>
      <c r="F1196" s="4">
        <v>3.3130000000000002</v>
      </c>
      <c r="G1196" s="4">
        <f t="shared" si="154"/>
        <v>23517.355870811949</v>
      </c>
      <c r="H1196" s="4">
        <v>77.912999999999997</v>
      </c>
      <c r="I1196" s="4">
        <v>2.2010000000000001</v>
      </c>
      <c r="J1196" s="4">
        <f t="shared" si="155"/>
        <v>42408.450704225346</v>
      </c>
      <c r="K1196" s="4">
        <v>93.340999999999994</v>
      </c>
      <c r="L1196" s="76" t="s">
        <v>76</v>
      </c>
      <c r="V1196" s="3">
        <v>0.26933333333333564</v>
      </c>
    </row>
    <row r="1197" spans="2:22">
      <c r="B1197" s="73" t="s">
        <v>77</v>
      </c>
      <c r="C1197" s="4">
        <v>9.0660000000000007</v>
      </c>
      <c r="D1197" s="4">
        <f t="shared" si="153"/>
        <v>20376.351202294285</v>
      </c>
      <c r="E1197" s="4">
        <v>184.732</v>
      </c>
      <c r="F1197" s="4">
        <v>9.1229999999999993</v>
      </c>
      <c r="G1197" s="4">
        <f t="shared" si="154"/>
        <v>20348.679162556178</v>
      </c>
      <c r="H1197" s="4">
        <v>185.64099999999999</v>
      </c>
      <c r="I1197" s="4">
        <v>9.5559999999999992</v>
      </c>
      <c r="J1197" s="4">
        <f t="shared" si="155"/>
        <v>20214.629552113856</v>
      </c>
      <c r="K1197" s="4">
        <v>193.17099999999999</v>
      </c>
      <c r="L1197" s="76" t="s">
        <v>78</v>
      </c>
      <c r="V1197" s="3" t="e">
        <v>#DIV/0!</v>
      </c>
    </row>
    <row r="1198" spans="2:22">
      <c r="B1198" s="73" t="s">
        <v>79</v>
      </c>
      <c r="C1198" s="4">
        <v>69.09</v>
      </c>
      <c r="D1198" s="4">
        <f t="shared" si="153"/>
        <v>34019.380518164711</v>
      </c>
      <c r="E1198" s="4">
        <v>2350.3989999999999</v>
      </c>
      <c r="F1198" s="4">
        <v>80.896000000000001</v>
      </c>
      <c r="G1198" s="4">
        <f t="shared" si="154"/>
        <v>36059.632120253162</v>
      </c>
      <c r="H1198" s="4">
        <v>2917.08</v>
      </c>
      <c r="I1198" s="4">
        <v>77.86</v>
      </c>
      <c r="J1198" s="4">
        <f t="shared" si="155"/>
        <v>36930.002568713069</v>
      </c>
      <c r="K1198" s="4">
        <v>2875.37</v>
      </c>
      <c r="L1198" s="76" t="s">
        <v>80</v>
      </c>
      <c r="V1198" s="3">
        <v>18.721999999999753</v>
      </c>
    </row>
    <row r="1199" spans="2:22">
      <c r="B1199" s="73" t="s">
        <v>81</v>
      </c>
      <c r="C1199" s="4">
        <v>25.088999999999999</v>
      </c>
      <c r="D1199" s="4">
        <f t="shared" si="153"/>
        <v>27328.590218821002</v>
      </c>
      <c r="E1199" s="4">
        <v>685.64700000000005</v>
      </c>
      <c r="F1199" s="4">
        <v>27.805</v>
      </c>
      <c r="G1199" s="4">
        <f t="shared" si="154"/>
        <v>27122.064376910628</v>
      </c>
      <c r="H1199" s="4">
        <v>754.12900000000002</v>
      </c>
      <c r="I1199" s="4">
        <v>36.732999999999997</v>
      </c>
      <c r="J1199" s="4">
        <f t="shared" si="155"/>
        <v>25993.003566275558</v>
      </c>
      <c r="K1199" s="4">
        <v>954.80100000000004</v>
      </c>
      <c r="L1199" s="76" t="s">
        <v>82</v>
      </c>
      <c r="V1199" s="3">
        <v>1</v>
      </c>
    </row>
    <row r="1200" spans="2:22">
      <c r="B1200" s="73" t="s">
        <v>83</v>
      </c>
      <c r="C1200" s="4"/>
      <c r="D1200" s="4"/>
      <c r="E1200" s="4"/>
      <c r="F1200" s="4"/>
      <c r="G1200" s="4"/>
      <c r="H1200" s="4"/>
      <c r="I1200" s="4">
        <v>0</v>
      </c>
      <c r="J1200" s="4"/>
      <c r="K1200" s="4">
        <v>0</v>
      </c>
      <c r="L1200" s="76" t="s">
        <v>84</v>
      </c>
      <c r="V1200" s="3" t="e">
        <v>#DIV/0!</v>
      </c>
    </row>
    <row r="1201" spans="2:22" ht="15.75" thickBot="1">
      <c r="B1201" s="74" t="s">
        <v>85</v>
      </c>
      <c r="C1201" s="4">
        <v>12.006000000000007</v>
      </c>
      <c r="D1201" s="4">
        <f t="shared" si="153"/>
        <v>20145.927036481749</v>
      </c>
      <c r="E1201" s="4">
        <v>241.87200000000001</v>
      </c>
      <c r="F1201" s="4">
        <v>13.467000000000001</v>
      </c>
      <c r="G1201" s="4">
        <f t="shared" si="154"/>
        <v>14268.062671716045</v>
      </c>
      <c r="H1201" s="4">
        <v>192.148</v>
      </c>
      <c r="I1201" s="4">
        <v>12.78</v>
      </c>
      <c r="J1201" s="4">
        <f t="shared" si="155"/>
        <v>15206.41627543036</v>
      </c>
      <c r="K1201" s="4">
        <v>194.33799999999999</v>
      </c>
      <c r="L1201" s="77" t="s">
        <v>86</v>
      </c>
      <c r="V1201" s="3" t="e">
        <v>#DIV/0!</v>
      </c>
    </row>
    <row r="1202" spans="2:22" ht="15.75" thickBot="1">
      <c r="B1202" s="92" t="s">
        <v>386</v>
      </c>
      <c r="C1202" s="4">
        <f>SUM(C1180:C1201)</f>
        <v>286.25729000000001</v>
      </c>
      <c r="D1202" s="78">
        <f t="shared" si="153"/>
        <v>25334.791997786328</v>
      </c>
      <c r="E1202" s="78">
        <f>SUM(E1180:E1201)</f>
        <v>7252.2689000000009</v>
      </c>
      <c r="F1202" s="78">
        <f>SUM(F1180:F1201)</f>
        <v>294.66399999999999</v>
      </c>
      <c r="G1202" s="78">
        <f t="shared" si="154"/>
        <v>25838.341103765648</v>
      </c>
      <c r="H1202" s="78">
        <f>SUM(H1180:H1201)</f>
        <v>7613.6289430000006</v>
      </c>
      <c r="I1202" s="78">
        <f>SUM(I1180:I1201)</f>
        <v>316.57599999999996</v>
      </c>
      <c r="J1202" s="78">
        <f>(K1202/I1202)*1000</f>
        <v>24875.647553825944</v>
      </c>
      <c r="K1202" s="78">
        <f>SUM(K1180:K1201)</f>
        <v>7875.0330000000004</v>
      </c>
      <c r="L1202" s="92" t="s">
        <v>388</v>
      </c>
    </row>
    <row r="1203" spans="2:22" ht="15.75" thickBot="1">
      <c r="B1203" s="92" t="s">
        <v>387</v>
      </c>
      <c r="C1203" s="78">
        <v>5085.9669999999996</v>
      </c>
      <c r="D1203" s="78">
        <f t="shared" si="153"/>
        <v>18667.2748761445</v>
      </c>
      <c r="E1203" s="78">
        <v>94941.144</v>
      </c>
      <c r="F1203" s="78">
        <v>5201.5910000000003</v>
      </c>
      <c r="G1203" s="78">
        <f t="shared" si="154"/>
        <v>18814.037474303532</v>
      </c>
      <c r="H1203" s="78">
        <v>97862.928</v>
      </c>
      <c r="I1203" s="78">
        <v>5184.7920000000004</v>
      </c>
      <c r="J1203" s="78">
        <f>(K1203/I1203)*1000</f>
        <v>18915.072388631983</v>
      </c>
      <c r="K1203" s="78">
        <v>98070.716</v>
      </c>
      <c r="L1203" s="92" t="s">
        <v>385</v>
      </c>
    </row>
    <row r="1205" spans="2:22">
      <c r="B1205" s="38" t="s">
        <v>118</v>
      </c>
      <c r="F1205" s="56"/>
      <c r="L1205" s="53" t="s">
        <v>119</v>
      </c>
    </row>
    <row r="1206" spans="2:22">
      <c r="B1206" s="38" t="s">
        <v>215</v>
      </c>
      <c r="F1206" s="56"/>
      <c r="L1206" s="53" t="s">
        <v>216</v>
      </c>
    </row>
    <row r="1207" spans="2:22" ht="18" customHeight="1" thickBot="1">
      <c r="B1207" s="32" t="s">
        <v>131</v>
      </c>
      <c r="L1207" s="53" t="s">
        <v>132</v>
      </c>
    </row>
    <row r="1208" spans="2:22" ht="15.75" thickBot="1">
      <c r="B1208" s="134" t="s">
        <v>43</v>
      </c>
      <c r="C1208" s="131">
        <v>2016</v>
      </c>
      <c r="D1208" s="132"/>
      <c r="E1208" s="133"/>
      <c r="F1208" s="131">
        <v>2017</v>
      </c>
      <c r="G1208" s="132"/>
      <c r="H1208" s="133"/>
      <c r="I1208" s="131">
        <v>2018</v>
      </c>
      <c r="J1208" s="132"/>
      <c r="K1208" s="133"/>
      <c r="L1208" s="126" t="s">
        <v>44</v>
      </c>
    </row>
    <row r="1209" spans="2:22">
      <c r="B1209" s="135"/>
      <c r="C1209" s="68" t="s">
        <v>8</v>
      </c>
      <c r="D1209" s="68" t="s">
        <v>9</v>
      </c>
      <c r="E1209" s="68" t="s">
        <v>10</v>
      </c>
      <c r="F1209" s="68" t="s">
        <v>8</v>
      </c>
      <c r="G1209" s="68" t="s">
        <v>9</v>
      </c>
      <c r="H1209" s="69" t="s">
        <v>10</v>
      </c>
      <c r="I1209" s="68" t="s">
        <v>8</v>
      </c>
      <c r="J1209" s="68" t="s">
        <v>9</v>
      </c>
      <c r="K1209" s="69" t="s">
        <v>10</v>
      </c>
      <c r="L1209" s="127"/>
    </row>
    <row r="1210" spans="2:22" ht="15.75" thickBot="1">
      <c r="B1210" s="136"/>
      <c r="C1210" s="70" t="s">
        <v>11</v>
      </c>
      <c r="D1210" s="70" t="s">
        <v>12</v>
      </c>
      <c r="E1210" s="70" t="s">
        <v>13</v>
      </c>
      <c r="F1210" s="70" t="s">
        <v>11</v>
      </c>
      <c r="G1210" s="70" t="s">
        <v>12</v>
      </c>
      <c r="H1210" s="71" t="s">
        <v>13</v>
      </c>
      <c r="I1210" s="70" t="s">
        <v>11</v>
      </c>
      <c r="J1210" s="70" t="s">
        <v>12</v>
      </c>
      <c r="K1210" s="71" t="s">
        <v>13</v>
      </c>
      <c r="L1210" s="128"/>
      <c r="V1210" s="53">
        <v>2017</v>
      </c>
    </row>
    <row r="1211" spans="2:22">
      <c r="B1211" s="72" t="s">
        <v>45</v>
      </c>
      <c r="C1211" s="4">
        <v>0.12</v>
      </c>
      <c r="D1211" s="4">
        <f t="shared" ref="D1211:D1234" si="156">E1211/C1211*1000</f>
        <v>15500.000000000002</v>
      </c>
      <c r="E1211" s="4">
        <v>1.86</v>
      </c>
      <c r="F1211" s="4">
        <v>0.252</v>
      </c>
      <c r="G1211" s="4">
        <f t="shared" ref="G1211:G1234" si="157">H1211/F1211*1000</f>
        <v>7341.2698412698419</v>
      </c>
      <c r="H1211" s="4">
        <v>1.85</v>
      </c>
      <c r="I1211" s="107">
        <v>0.47</v>
      </c>
      <c r="J1211" s="4">
        <f>(K1211/I1211)*1000</f>
        <v>19270.212765957451</v>
      </c>
      <c r="K1211" s="107">
        <v>9.0570000000000004</v>
      </c>
      <c r="L1211" s="75" t="s">
        <v>46</v>
      </c>
      <c r="V1211" s="3">
        <v>1.6943333333333328</v>
      </c>
    </row>
    <row r="1212" spans="2:22">
      <c r="B1212" s="73" t="s">
        <v>47</v>
      </c>
      <c r="C1212" s="4">
        <v>0.95399999999999996</v>
      </c>
      <c r="D1212" s="4">
        <f t="shared" si="156"/>
        <v>26506.289308176099</v>
      </c>
      <c r="E1212" s="4">
        <v>25.286999999999999</v>
      </c>
      <c r="F1212" s="4">
        <v>1.04</v>
      </c>
      <c r="G1212" s="4">
        <f t="shared" si="157"/>
        <v>25515.384615384617</v>
      </c>
      <c r="H1212" s="4">
        <v>26.536000000000001</v>
      </c>
      <c r="I1212" s="4">
        <v>1.0249999999999999</v>
      </c>
      <c r="J1212" s="4">
        <f t="shared" ref="J1212:J1230" si="158">(K1212/I1212)*1000</f>
        <v>25481.951219512197</v>
      </c>
      <c r="K1212" s="4">
        <v>26.119</v>
      </c>
      <c r="L1212" s="76" t="s">
        <v>464</v>
      </c>
      <c r="V1212" s="3">
        <v>1.0139999999998963</v>
      </c>
    </row>
    <row r="1213" spans="2:22">
      <c r="B1213" s="73" t="s">
        <v>48</v>
      </c>
      <c r="C1213" s="4">
        <v>1.72E-2</v>
      </c>
      <c r="D1213" s="4">
        <f t="shared" si="156"/>
        <v>38953.48837209303</v>
      </c>
      <c r="E1213" s="4">
        <v>0.67</v>
      </c>
      <c r="F1213" s="4">
        <v>1.72E-2</v>
      </c>
      <c r="G1213" s="4">
        <f t="shared" si="157"/>
        <v>38953.48837209303</v>
      </c>
      <c r="H1213" s="4">
        <v>0.67</v>
      </c>
      <c r="I1213" s="4">
        <v>0</v>
      </c>
      <c r="J1213" s="4"/>
      <c r="K1213" s="4">
        <v>0</v>
      </c>
      <c r="L1213" s="76" t="s">
        <v>49</v>
      </c>
      <c r="V1213" s="3" t="e">
        <v>#DIV/0!</v>
      </c>
    </row>
    <row r="1214" spans="2:22">
      <c r="B1214" s="73" t="s">
        <v>50</v>
      </c>
      <c r="C1214" s="4">
        <v>10.574999999999999</v>
      </c>
      <c r="D1214" s="4">
        <f t="shared" si="156"/>
        <v>26702.316784869978</v>
      </c>
      <c r="E1214" s="4">
        <v>282.37700000000001</v>
      </c>
      <c r="F1214" s="4">
        <v>10.426</v>
      </c>
      <c r="G1214" s="4">
        <f t="shared" si="157"/>
        <v>26820.161135622486</v>
      </c>
      <c r="H1214" s="4">
        <v>279.62700000000001</v>
      </c>
      <c r="I1214" s="108">
        <v>7.84</v>
      </c>
      <c r="J1214" s="4">
        <f t="shared" si="158"/>
        <v>26364.795918367345</v>
      </c>
      <c r="K1214" s="108">
        <v>206.7</v>
      </c>
      <c r="L1214" s="76" t="s">
        <v>51</v>
      </c>
      <c r="V1214" s="3" t="e">
        <v>#DIV/0!</v>
      </c>
    </row>
    <row r="1215" spans="2:22">
      <c r="B1215" s="73" t="s">
        <v>52</v>
      </c>
      <c r="C1215" s="4"/>
      <c r="D1215" s="4"/>
      <c r="E1215" s="4"/>
      <c r="F1215" s="4">
        <v>3.3000000000000002E-2</v>
      </c>
      <c r="G1215" s="4">
        <f t="shared" si="157"/>
        <v>10878.787878787876</v>
      </c>
      <c r="H1215" s="4">
        <v>0.35899999999999999</v>
      </c>
      <c r="I1215" s="4">
        <v>3.3000000000000002E-2</v>
      </c>
      <c r="J1215" s="4">
        <f t="shared" si="158"/>
        <v>11030.30303030303</v>
      </c>
      <c r="K1215" s="4">
        <v>0.36399999999999999</v>
      </c>
      <c r="L1215" s="76" t="s">
        <v>53</v>
      </c>
      <c r="V1215" s="3" t="e">
        <v>#DIV/0!</v>
      </c>
    </row>
    <row r="1216" spans="2:22">
      <c r="B1216" s="73" t="s">
        <v>54</v>
      </c>
      <c r="C1216" s="4">
        <v>9.5000000000000001E-2</v>
      </c>
      <c r="D1216" s="4">
        <f t="shared" si="156"/>
        <v>2515.7894736842104</v>
      </c>
      <c r="E1216" s="4">
        <v>0.23899999999999999</v>
      </c>
      <c r="F1216" s="4">
        <v>9.6000000000000002E-2</v>
      </c>
      <c r="G1216" s="4">
        <f t="shared" si="157"/>
        <v>2531.25</v>
      </c>
      <c r="H1216" s="4">
        <v>0.24299999999999999</v>
      </c>
      <c r="I1216" s="4">
        <v>0.115</v>
      </c>
      <c r="J1216" s="4">
        <f t="shared" si="158"/>
        <v>2547.8260869565215</v>
      </c>
      <c r="K1216" s="4">
        <v>0.29299999999999998</v>
      </c>
      <c r="L1216" s="76" t="s">
        <v>55</v>
      </c>
      <c r="V1216" s="3">
        <v>146.30666666666366</v>
      </c>
    </row>
    <row r="1217" spans="2:22">
      <c r="B1217" s="73" t="s">
        <v>56</v>
      </c>
      <c r="C1217" s="4">
        <v>6.7594433399602388E-2</v>
      </c>
      <c r="D1217" s="4">
        <f t="shared" si="156"/>
        <v>2515</v>
      </c>
      <c r="E1217" s="4">
        <v>0.17</v>
      </c>
      <c r="F1217" s="4">
        <v>6.7594433399602388E-2</v>
      </c>
      <c r="G1217" s="4">
        <f t="shared" si="157"/>
        <v>2588.9705882352941</v>
      </c>
      <c r="H1217" s="4">
        <v>0.17499999999999999</v>
      </c>
      <c r="I1217" s="4">
        <v>0</v>
      </c>
      <c r="J1217" s="4"/>
      <c r="K1217" s="4">
        <v>0.187</v>
      </c>
      <c r="L1217" s="76" t="s">
        <v>57</v>
      </c>
      <c r="V1217" s="3">
        <v>415.35533333334024</v>
      </c>
    </row>
    <row r="1218" spans="2:22">
      <c r="B1218" s="73" t="s">
        <v>58</v>
      </c>
      <c r="C1218" s="4"/>
      <c r="D1218" s="4"/>
      <c r="E1218" s="4"/>
      <c r="F1218" s="4"/>
      <c r="G1218" s="4"/>
      <c r="H1218" s="4"/>
      <c r="I1218" s="4">
        <v>0</v>
      </c>
      <c r="J1218" s="4"/>
      <c r="K1218" s="4">
        <v>0</v>
      </c>
      <c r="L1218" s="76" t="s">
        <v>59</v>
      </c>
      <c r="V1218" s="3">
        <v>7.2533333333333019</v>
      </c>
    </row>
    <row r="1219" spans="2:22">
      <c r="B1219" s="73" t="s">
        <v>60</v>
      </c>
      <c r="C1219" s="4">
        <v>1.68</v>
      </c>
      <c r="D1219" s="4">
        <f t="shared" si="156"/>
        <v>10714.285714285716</v>
      </c>
      <c r="E1219" s="4">
        <v>18</v>
      </c>
      <c r="F1219" s="4">
        <v>1.7136000000000002</v>
      </c>
      <c r="G1219" s="4">
        <f t="shared" si="157"/>
        <v>10567.226890756301</v>
      </c>
      <c r="H1219" s="4">
        <v>18.108000000000001</v>
      </c>
      <c r="I1219" s="108">
        <v>1.72</v>
      </c>
      <c r="J1219" s="4">
        <f t="shared" si="158"/>
        <v>10947.674418604651</v>
      </c>
      <c r="K1219" s="108">
        <v>18.829999999999998</v>
      </c>
      <c r="L1219" s="76" t="s">
        <v>61</v>
      </c>
      <c r="V1219" s="3">
        <v>28.874666666666599</v>
      </c>
    </row>
    <row r="1220" spans="2:22">
      <c r="B1220" s="73" t="s">
        <v>62</v>
      </c>
      <c r="C1220" s="4">
        <v>3.0990000000000002</v>
      </c>
      <c r="D1220" s="4">
        <f t="shared" si="156"/>
        <v>9991.2875121006782</v>
      </c>
      <c r="E1220" s="4">
        <v>30.963000000000001</v>
      </c>
      <c r="F1220" s="4">
        <v>4.2859999999999996</v>
      </c>
      <c r="G1220" s="4">
        <f t="shared" si="157"/>
        <v>11730.284647690156</v>
      </c>
      <c r="H1220" s="4">
        <v>50.276000000000003</v>
      </c>
      <c r="I1220" s="4">
        <v>2.8210000000000002</v>
      </c>
      <c r="J1220" s="4">
        <f t="shared" si="158"/>
        <v>12954.271534916694</v>
      </c>
      <c r="K1220" s="4">
        <v>36.543999999999997</v>
      </c>
      <c r="L1220" s="76" t="s">
        <v>465</v>
      </c>
      <c r="N1220" s="98"/>
      <c r="V1220" s="3" t="e">
        <v>#DIV/0!</v>
      </c>
    </row>
    <row r="1221" spans="2:22">
      <c r="B1221" s="73" t="s">
        <v>63</v>
      </c>
      <c r="C1221" s="4"/>
      <c r="D1221" s="4"/>
      <c r="E1221" s="4"/>
      <c r="F1221" s="4"/>
      <c r="G1221" s="4"/>
      <c r="H1221" s="4"/>
      <c r="I1221" s="4">
        <v>0</v>
      </c>
      <c r="J1221" s="4"/>
      <c r="K1221" s="4">
        <v>0</v>
      </c>
      <c r="L1221" s="76" t="s">
        <v>64</v>
      </c>
      <c r="V1221" s="3" t="e">
        <v>#DIV/0!</v>
      </c>
    </row>
    <row r="1222" spans="2:22">
      <c r="B1222" s="73" t="s">
        <v>65</v>
      </c>
      <c r="C1222" s="4">
        <v>4.5602499999999999</v>
      </c>
      <c r="D1222" s="4">
        <f t="shared" si="156"/>
        <v>6470.2593059591027</v>
      </c>
      <c r="E1222" s="4">
        <v>29.506</v>
      </c>
      <c r="F1222" s="4">
        <v>7.6</v>
      </c>
      <c r="G1222" s="4">
        <f t="shared" si="157"/>
        <v>5665.9210526315792</v>
      </c>
      <c r="H1222" s="4">
        <v>43.061</v>
      </c>
      <c r="I1222" s="108">
        <v>4.3970000000000002</v>
      </c>
      <c r="J1222" s="4">
        <f t="shared" si="158"/>
        <v>7583.1248578576306</v>
      </c>
      <c r="K1222" s="108">
        <v>33.343000000000004</v>
      </c>
      <c r="L1222" s="76" t="s">
        <v>66</v>
      </c>
      <c r="V1222" s="3" t="e">
        <v>#DIV/0!</v>
      </c>
    </row>
    <row r="1223" spans="2:22">
      <c r="B1223" s="73" t="s">
        <v>67</v>
      </c>
      <c r="C1223" s="4"/>
      <c r="D1223" s="4"/>
      <c r="E1223" s="4"/>
      <c r="F1223" s="4"/>
      <c r="G1223" s="4"/>
      <c r="H1223" s="4"/>
      <c r="I1223" s="4">
        <v>0</v>
      </c>
      <c r="J1223" s="4"/>
      <c r="K1223" s="4">
        <v>0</v>
      </c>
      <c r="L1223" s="76" t="s">
        <v>68</v>
      </c>
      <c r="V1223" s="3" t="e">
        <v>#DIV/0!</v>
      </c>
    </row>
    <row r="1224" spans="2:22">
      <c r="B1224" s="73" t="s">
        <v>69</v>
      </c>
      <c r="C1224" s="4">
        <v>0.32380200000000003</v>
      </c>
      <c r="D1224" s="4">
        <f t="shared" si="156"/>
        <v>7232.0121555765545</v>
      </c>
      <c r="E1224" s="4">
        <v>2.3417399999999997</v>
      </c>
      <c r="F1224" s="4">
        <v>0.48</v>
      </c>
      <c r="G1224" s="4">
        <f t="shared" si="157"/>
        <v>6197.916666666667</v>
      </c>
      <c r="H1224" s="4">
        <v>2.9750000000000001</v>
      </c>
      <c r="I1224" s="4">
        <v>9.6000000000000002E-2</v>
      </c>
      <c r="J1224" s="4">
        <f t="shared" si="158"/>
        <v>12500</v>
      </c>
      <c r="K1224" s="4">
        <v>1.2</v>
      </c>
      <c r="L1224" s="76" t="s">
        <v>70</v>
      </c>
      <c r="V1224" s="3" t="e">
        <v>#DIV/0!</v>
      </c>
    </row>
    <row r="1225" spans="2:22">
      <c r="B1225" s="73" t="s">
        <v>71</v>
      </c>
      <c r="C1225" s="4">
        <v>2.3E-2</v>
      </c>
      <c r="D1225" s="4">
        <f t="shared" si="156"/>
        <v>10869.565217391304</v>
      </c>
      <c r="E1225" s="4">
        <v>0.25</v>
      </c>
      <c r="F1225" s="4">
        <v>2.7E-2</v>
      </c>
      <c r="G1225" s="4">
        <f t="shared" si="157"/>
        <v>9555.5555555555547</v>
      </c>
      <c r="H1225" s="4">
        <v>0.25800000000000001</v>
      </c>
      <c r="I1225" s="4">
        <v>0</v>
      </c>
      <c r="J1225" s="4"/>
      <c r="K1225" s="4">
        <v>7.5800000000000006E-2</v>
      </c>
      <c r="L1225" s="76" t="s">
        <v>72</v>
      </c>
      <c r="V1225" s="3" t="e">
        <v>#DIV/0!</v>
      </c>
    </row>
    <row r="1226" spans="2:22">
      <c r="B1226" s="73" t="s">
        <v>73</v>
      </c>
      <c r="C1226" s="4"/>
      <c r="D1226" s="4"/>
      <c r="E1226" s="4"/>
      <c r="F1226" s="4"/>
      <c r="G1226" s="4"/>
      <c r="H1226" s="4"/>
      <c r="I1226" s="4">
        <v>0</v>
      </c>
      <c r="J1226" s="4"/>
      <c r="K1226" s="4">
        <v>0</v>
      </c>
      <c r="L1226" s="76" t="s">
        <v>74</v>
      </c>
      <c r="V1226" s="3">
        <v>-10</v>
      </c>
    </row>
    <row r="1227" spans="2:22">
      <c r="B1227" s="73" t="s">
        <v>75</v>
      </c>
      <c r="C1227" s="4">
        <v>0.13800000000000001</v>
      </c>
      <c r="D1227" s="4">
        <f t="shared" si="156"/>
        <v>12630.434782608696</v>
      </c>
      <c r="E1227" s="4">
        <v>1.7430000000000001</v>
      </c>
      <c r="F1227" s="4">
        <v>0.13800000000000001</v>
      </c>
      <c r="G1227" s="4">
        <f t="shared" si="157"/>
        <v>12630.434782608696</v>
      </c>
      <c r="H1227" s="4">
        <v>1.7430000000000001</v>
      </c>
      <c r="I1227" s="4">
        <v>0</v>
      </c>
      <c r="J1227" s="4"/>
      <c r="K1227" s="4">
        <v>0</v>
      </c>
      <c r="L1227" s="76" t="s">
        <v>76</v>
      </c>
      <c r="V1227" s="3">
        <v>0.26933333333333564</v>
      </c>
    </row>
    <row r="1228" spans="2:22">
      <c r="B1228" s="73" t="s">
        <v>77</v>
      </c>
      <c r="C1228" s="4">
        <v>1.845</v>
      </c>
      <c r="D1228" s="4">
        <f t="shared" si="156"/>
        <v>27345.799457994581</v>
      </c>
      <c r="E1228" s="4">
        <v>50.453000000000003</v>
      </c>
      <c r="F1228" s="4">
        <v>1.8420000000000001</v>
      </c>
      <c r="G1228" s="4">
        <f t="shared" si="157"/>
        <v>27374.04994571118</v>
      </c>
      <c r="H1228" s="4">
        <v>50.423000000000002</v>
      </c>
      <c r="I1228" s="4">
        <v>1.762</v>
      </c>
      <c r="J1228" s="4">
        <f t="shared" si="158"/>
        <v>30643.586833144156</v>
      </c>
      <c r="K1228" s="4">
        <v>53.994</v>
      </c>
      <c r="L1228" s="76" t="s">
        <v>78</v>
      </c>
      <c r="V1228" s="3" t="e">
        <v>#DIV/0!</v>
      </c>
    </row>
    <row r="1229" spans="2:22">
      <c r="B1229" s="73" t="s">
        <v>79</v>
      </c>
      <c r="C1229" s="4">
        <v>3.5449999999999999</v>
      </c>
      <c r="D1229" s="4">
        <f t="shared" si="156"/>
        <v>17321.86177715092</v>
      </c>
      <c r="E1229" s="4">
        <v>61.405999999999999</v>
      </c>
      <c r="F1229" s="4">
        <v>2.6320000000000001</v>
      </c>
      <c r="G1229" s="4">
        <f t="shared" si="157"/>
        <v>17785.334346504558</v>
      </c>
      <c r="H1229" s="4">
        <v>46.811</v>
      </c>
      <c r="I1229" s="4">
        <v>2.145</v>
      </c>
      <c r="J1229" s="4">
        <f t="shared" si="158"/>
        <v>19864.801864801866</v>
      </c>
      <c r="K1229" s="4">
        <v>42.61</v>
      </c>
      <c r="L1229" s="76" t="s">
        <v>80</v>
      </c>
      <c r="V1229" s="3">
        <v>18.721999999999753</v>
      </c>
    </row>
    <row r="1230" spans="2:22">
      <c r="B1230" s="73" t="s">
        <v>81</v>
      </c>
      <c r="C1230" s="4">
        <v>1.381</v>
      </c>
      <c r="D1230" s="4">
        <f t="shared" si="156"/>
        <v>19732.80231716148</v>
      </c>
      <c r="E1230" s="4">
        <v>27.251000000000001</v>
      </c>
      <c r="F1230" s="4">
        <v>1.3069999999999999</v>
      </c>
      <c r="G1230" s="4">
        <f t="shared" si="157"/>
        <v>20791.124713083398</v>
      </c>
      <c r="H1230" s="4">
        <v>27.173999999999999</v>
      </c>
      <c r="I1230" s="4">
        <v>2.0539999999999998</v>
      </c>
      <c r="J1230" s="4">
        <f t="shared" si="158"/>
        <v>21421.61635832522</v>
      </c>
      <c r="K1230" s="4">
        <v>44</v>
      </c>
      <c r="L1230" s="76" t="s">
        <v>82</v>
      </c>
      <c r="V1230" s="3">
        <v>1</v>
      </c>
    </row>
    <row r="1231" spans="2:22">
      <c r="B1231" s="73" t="s">
        <v>83</v>
      </c>
      <c r="C1231" s="4"/>
      <c r="D1231" s="4"/>
      <c r="E1231" s="4"/>
      <c r="F1231" s="4"/>
      <c r="G1231" s="4"/>
      <c r="H1231" s="4"/>
      <c r="I1231" s="4">
        <v>0</v>
      </c>
      <c r="J1231" s="4"/>
      <c r="K1231" s="4">
        <v>0</v>
      </c>
      <c r="L1231" s="76" t="s">
        <v>84</v>
      </c>
      <c r="V1231" s="3" t="e">
        <v>#DIV/0!</v>
      </c>
    </row>
    <row r="1232" spans="2:22" ht="15.75" thickBot="1">
      <c r="B1232" s="74" t="s">
        <v>85</v>
      </c>
      <c r="C1232" s="4"/>
      <c r="D1232" s="4"/>
      <c r="E1232" s="4"/>
      <c r="F1232" s="4"/>
      <c r="G1232" s="4"/>
      <c r="H1232" s="4"/>
      <c r="I1232" s="4">
        <v>0</v>
      </c>
      <c r="J1232" s="4"/>
      <c r="K1232" s="4">
        <v>0</v>
      </c>
      <c r="L1232" s="77" t="s">
        <v>86</v>
      </c>
      <c r="V1232" s="3" t="e">
        <v>#DIV/0!</v>
      </c>
    </row>
    <row r="1233" spans="2:22" ht="15.75" thickBot="1">
      <c r="B1233" s="92" t="s">
        <v>386</v>
      </c>
      <c r="C1233" s="78">
        <f>SUM(C1211:C1232)</f>
        <v>28.423846433399603</v>
      </c>
      <c r="D1233" s="78">
        <f t="shared" si="156"/>
        <v>18734.858466384871</v>
      </c>
      <c r="E1233" s="78">
        <f>SUM(E1211:E1232)</f>
        <v>532.51674000000003</v>
      </c>
      <c r="F1233" s="78">
        <f>SUM(F1211:F1232)</f>
        <v>31.957394433399607</v>
      </c>
      <c r="G1233" s="78">
        <f t="shared" si="157"/>
        <v>17219.45764842696</v>
      </c>
      <c r="H1233" s="78">
        <f>SUM(H1211:H1232)</f>
        <v>550.28899999999999</v>
      </c>
      <c r="I1233" s="78">
        <f>SUM(I1211:I1232)</f>
        <v>24.477999999999998</v>
      </c>
      <c r="J1233" s="78">
        <f>(K1233/I1233)*1000</f>
        <v>19336.416373886761</v>
      </c>
      <c r="K1233" s="78">
        <f>SUM(K1211:K1232)</f>
        <v>473.31680000000006</v>
      </c>
      <c r="L1233" s="92" t="s">
        <v>388</v>
      </c>
    </row>
    <row r="1234" spans="2:22" ht="15.75" thickBot="1">
      <c r="B1234" s="92" t="s">
        <v>387</v>
      </c>
      <c r="C1234" s="78">
        <v>247.184</v>
      </c>
      <c r="D1234" s="78">
        <f t="shared" si="156"/>
        <v>21152.72833193087</v>
      </c>
      <c r="E1234" s="78">
        <v>5228.616</v>
      </c>
      <c r="F1234" s="78">
        <v>243.59100000000001</v>
      </c>
      <c r="G1234" s="78">
        <f t="shared" si="157"/>
        <v>21077.798440829094</v>
      </c>
      <c r="H1234" s="78">
        <v>5134.3620000000001</v>
      </c>
      <c r="I1234" s="78">
        <v>227.28800000000001</v>
      </c>
      <c r="J1234" s="78">
        <f>(K1234/I1234)*1000</f>
        <v>20493.655626341912</v>
      </c>
      <c r="K1234" s="78">
        <v>4657.9620000000004</v>
      </c>
      <c r="L1234" s="92" t="s">
        <v>385</v>
      </c>
    </row>
    <row r="1236" spans="2:22">
      <c r="B1236" s="38" t="s">
        <v>122</v>
      </c>
      <c r="L1236" s="53" t="s">
        <v>123</v>
      </c>
    </row>
    <row r="1237" spans="2:22">
      <c r="B1237" s="38" t="s">
        <v>219</v>
      </c>
      <c r="L1237" s="53" t="s">
        <v>220</v>
      </c>
    </row>
    <row r="1238" spans="2:22" ht="23.25" customHeight="1" thickBot="1">
      <c r="B1238" s="32" t="s">
        <v>131</v>
      </c>
      <c r="L1238" s="53" t="s">
        <v>132</v>
      </c>
    </row>
    <row r="1239" spans="2:22" ht="15.75" thickBot="1">
      <c r="B1239" s="134" t="s">
        <v>43</v>
      </c>
      <c r="C1239" s="131">
        <v>2016</v>
      </c>
      <c r="D1239" s="132"/>
      <c r="E1239" s="133"/>
      <c r="F1239" s="131">
        <v>2017</v>
      </c>
      <c r="G1239" s="132"/>
      <c r="H1239" s="133"/>
      <c r="I1239" s="131">
        <v>2018</v>
      </c>
      <c r="J1239" s="132"/>
      <c r="K1239" s="133"/>
      <c r="L1239" s="126" t="s">
        <v>44</v>
      </c>
    </row>
    <row r="1240" spans="2:22">
      <c r="B1240" s="135"/>
      <c r="C1240" s="68" t="s">
        <v>8</v>
      </c>
      <c r="D1240" s="68" t="s">
        <v>9</v>
      </c>
      <c r="E1240" s="68" t="s">
        <v>10</v>
      </c>
      <c r="F1240" s="68" t="s">
        <v>8</v>
      </c>
      <c r="G1240" s="68" t="s">
        <v>9</v>
      </c>
      <c r="H1240" s="69" t="s">
        <v>10</v>
      </c>
      <c r="I1240" s="68" t="s">
        <v>8</v>
      </c>
      <c r="J1240" s="68" t="s">
        <v>9</v>
      </c>
      <c r="K1240" s="69" t="s">
        <v>10</v>
      </c>
      <c r="L1240" s="127"/>
    </row>
    <row r="1241" spans="2:22" ht="15.75" thickBot="1">
      <c r="B1241" s="136"/>
      <c r="C1241" s="70" t="s">
        <v>11</v>
      </c>
      <c r="D1241" s="70" t="s">
        <v>12</v>
      </c>
      <c r="E1241" s="70" t="s">
        <v>13</v>
      </c>
      <c r="F1241" s="70" t="s">
        <v>11</v>
      </c>
      <c r="G1241" s="70" t="s">
        <v>12</v>
      </c>
      <c r="H1241" s="71" t="s">
        <v>13</v>
      </c>
      <c r="I1241" s="70" t="s">
        <v>11</v>
      </c>
      <c r="J1241" s="70" t="s">
        <v>12</v>
      </c>
      <c r="K1241" s="71" t="s">
        <v>13</v>
      </c>
      <c r="L1241" s="128"/>
      <c r="V1241" s="53">
        <v>2017</v>
      </c>
    </row>
    <row r="1242" spans="2:22">
      <c r="B1242" s="72" t="s">
        <v>45</v>
      </c>
      <c r="C1242" s="4">
        <v>1.5588</v>
      </c>
      <c r="D1242" s="4">
        <f t="shared" ref="D1242:D1265" si="159">E1242/C1242*1000</f>
        <v>30675.519630484989</v>
      </c>
      <c r="E1242" s="4">
        <v>47.817</v>
      </c>
      <c r="F1242" s="4">
        <v>1.488</v>
      </c>
      <c r="G1242" s="4">
        <f t="shared" ref="G1242:G1265" si="160">H1242/F1242*1000</f>
        <v>69539.650537634399</v>
      </c>
      <c r="H1242" s="4">
        <v>103.47499999999999</v>
      </c>
      <c r="I1242" s="107">
        <v>1.46</v>
      </c>
      <c r="J1242" s="4">
        <f>(K1242/I1242)*1000</f>
        <v>64041.095890410958</v>
      </c>
      <c r="K1242" s="107">
        <v>93.5</v>
      </c>
      <c r="L1242" s="75" t="s">
        <v>46</v>
      </c>
      <c r="V1242" s="3">
        <v>1.6943333333333328</v>
      </c>
    </row>
    <row r="1243" spans="2:22">
      <c r="B1243" s="73" t="s">
        <v>47</v>
      </c>
      <c r="C1243" s="4">
        <v>0.21979187339017528</v>
      </c>
      <c r="D1243" s="4">
        <f t="shared" si="159"/>
        <v>10808.566078802047</v>
      </c>
      <c r="E1243" s="4">
        <v>2.3756349871214026</v>
      </c>
      <c r="F1243" s="4">
        <v>0.13417550398004732</v>
      </c>
      <c r="G1243" s="4">
        <f t="shared" si="160"/>
        <v>8278.7394039195242</v>
      </c>
      <c r="H1243" s="4">
        <v>1.1108040318403787</v>
      </c>
      <c r="I1243" s="4">
        <v>0.10199999999999999</v>
      </c>
      <c r="J1243" s="4">
        <f t="shared" ref="J1243:J1263" si="161">(K1243/I1243)*1000</f>
        <v>21617.647058823532</v>
      </c>
      <c r="K1243" s="4">
        <v>2.2050000000000001</v>
      </c>
      <c r="L1243" s="76" t="s">
        <v>464</v>
      </c>
      <c r="V1243" s="3">
        <v>1.0139999999998963</v>
      </c>
    </row>
    <row r="1244" spans="2:22">
      <c r="B1244" s="73" t="s">
        <v>48</v>
      </c>
      <c r="C1244" s="4">
        <v>4.0000000000000001E-3</v>
      </c>
      <c r="D1244" s="4">
        <f t="shared" si="159"/>
        <v>61750</v>
      </c>
      <c r="E1244" s="4">
        <v>0.247</v>
      </c>
      <c r="F1244" s="4">
        <v>4.0000000000000001E-3</v>
      </c>
      <c r="G1244" s="4">
        <f t="shared" si="160"/>
        <v>64000</v>
      </c>
      <c r="H1244" s="4">
        <v>0.25600000000000001</v>
      </c>
      <c r="I1244" s="4">
        <v>4.0000000000000001E-3</v>
      </c>
      <c r="J1244" s="4">
        <f t="shared" si="161"/>
        <v>61500</v>
      </c>
      <c r="K1244" s="4">
        <v>0.246</v>
      </c>
      <c r="L1244" s="76" t="s">
        <v>49</v>
      </c>
      <c r="V1244" s="3" t="e">
        <v>#DIV/0!</v>
      </c>
    </row>
    <row r="1245" spans="2:22">
      <c r="B1245" s="73" t="s">
        <v>50</v>
      </c>
      <c r="C1245" s="4">
        <v>8.1980000000000004</v>
      </c>
      <c r="D1245" s="4">
        <f t="shared" si="159"/>
        <v>66113.686264942677</v>
      </c>
      <c r="E1245" s="4">
        <v>542</v>
      </c>
      <c r="F1245" s="4">
        <v>8.1999999999999993</v>
      </c>
      <c r="G1245" s="4">
        <f t="shared" si="160"/>
        <v>68292.682926829279</v>
      </c>
      <c r="H1245" s="4">
        <v>560</v>
      </c>
      <c r="I1245" s="4">
        <v>8.4250000000000007</v>
      </c>
      <c r="J1245" s="4">
        <f t="shared" si="161"/>
        <v>43799.643916913941</v>
      </c>
      <c r="K1245" s="4">
        <v>369.012</v>
      </c>
      <c r="L1245" s="76" t="s">
        <v>51</v>
      </c>
      <c r="V1245" s="3" t="e">
        <v>#DIV/0!</v>
      </c>
    </row>
    <row r="1246" spans="2:22">
      <c r="B1246" s="73" t="s">
        <v>52</v>
      </c>
      <c r="C1246" s="4">
        <v>59.039000000000001</v>
      </c>
      <c r="D1246" s="4">
        <f t="shared" si="159"/>
        <v>31804.010908043831</v>
      </c>
      <c r="E1246" s="4">
        <v>1877.6769999999999</v>
      </c>
      <c r="F1246" s="4">
        <v>57.343000000000004</v>
      </c>
      <c r="G1246" s="4">
        <f t="shared" si="160"/>
        <v>32981.776328409745</v>
      </c>
      <c r="H1246" s="4">
        <v>1891.2739999999999</v>
      </c>
      <c r="I1246" s="114">
        <v>60.399000000000001</v>
      </c>
      <c r="J1246" s="4">
        <f t="shared" si="161"/>
        <v>34698.538055265817</v>
      </c>
      <c r="K1246" s="114">
        <v>2095.7570000000001</v>
      </c>
      <c r="L1246" s="76" t="s">
        <v>53</v>
      </c>
      <c r="V1246" s="3" t="e">
        <v>#DIV/0!</v>
      </c>
    </row>
    <row r="1247" spans="2:22">
      <c r="B1247" s="73" t="s">
        <v>54</v>
      </c>
      <c r="C1247" s="4"/>
      <c r="D1247" s="4"/>
      <c r="E1247" s="4"/>
      <c r="F1247" s="4"/>
      <c r="G1247" s="4"/>
      <c r="H1247" s="4"/>
      <c r="I1247" s="4">
        <v>0</v>
      </c>
      <c r="J1247" s="4"/>
      <c r="K1247" s="4">
        <v>0</v>
      </c>
      <c r="L1247" s="76" t="s">
        <v>55</v>
      </c>
      <c r="V1247" s="3">
        <v>146.30666666666366</v>
      </c>
    </row>
    <row r="1248" spans="2:22">
      <c r="B1248" s="73" t="s">
        <v>56</v>
      </c>
      <c r="C1248" s="4">
        <v>1.1345218800648299E-3</v>
      </c>
      <c r="D1248" s="4">
        <f t="shared" si="159"/>
        <v>61700</v>
      </c>
      <c r="E1248" s="4">
        <v>7.0000000000000007E-2</v>
      </c>
      <c r="F1248" s="4">
        <v>1.1345218800648299E-3</v>
      </c>
      <c r="G1248" s="4">
        <f t="shared" si="160"/>
        <v>61700</v>
      </c>
      <c r="H1248" s="4">
        <v>7.0000000000000007E-2</v>
      </c>
      <c r="I1248" s="4">
        <v>0</v>
      </c>
      <c r="J1248" s="4"/>
      <c r="K1248" s="4">
        <v>6.8000000000000005E-2</v>
      </c>
      <c r="L1248" s="76" t="s">
        <v>57</v>
      </c>
      <c r="V1248" s="3">
        <v>415.35533333334024</v>
      </c>
    </row>
    <row r="1249" spans="2:22">
      <c r="B1249" s="73" t="s">
        <v>58</v>
      </c>
      <c r="C1249" s="4">
        <v>18.454999999999998</v>
      </c>
      <c r="D1249" s="4">
        <f t="shared" si="159"/>
        <v>21399.51232728258</v>
      </c>
      <c r="E1249" s="4">
        <v>394.928</v>
      </c>
      <c r="F1249" s="4">
        <v>29.699000000000002</v>
      </c>
      <c r="G1249" s="4">
        <f t="shared" si="160"/>
        <v>20410.990269032627</v>
      </c>
      <c r="H1249" s="4">
        <v>606.18600000000004</v>
      </c>
      <c r="I1249" s="4">
        <v>28.731000000000002</v>
      </c>
      <c r="J1249" s="4">
        <f t="shared" si="161"/>
        <v>17034.979638717763</v>
      </c>
      <c r="K1249" s="4">
        <v>489.43200000000002</v>
      </c>
      <c r="L1249" s="76" t="s">
        <v>59</v>
      </c>
      <c r="V1249" s="3">
        <v>7.2533333333333019</v>
      </c>
    </row>
    <row r="1250" spans="2:22">
      <c r="B1250" s="73" t="s">
        <v>60</v>
      </c>
      <c r="C1250" s="4">
        <v>37.715999999999994</v>
      </c>
      <c r="D1250" s="4">
        <f t="shared" si="159"/>
        <v>4576.3071375543541</v>
      </c>
      <c r="E1250" s="4">
        <v>172.6</v>
      </c>
      <c r="F1250" s="4">
        <v>38.093160000000005</v>
      </c>
      <c r="G1250" s="4">
        <f t="shared" si="160"/>
        <v>4567.2451432225616</v>
      </c>
      <c r="H1250" s="4">
        <v>173.98079999999999</v>
      </c>
      <c r="I1250" s="108">
        <v>38.130000000000003</v>
      </c>
      <c r="J1250" s="4">
        <f t="shared" si="161"/>
        <v>4745.3448728035664</v>
      </c>
      <c r="K1250" s="108">
        <v>180.94</v>
      </c>
      <c r="L1250" s="76" t="s">
        <v>61</v>
      </c>
      <c r="V1250" s="3">
        <v>28.874666666666599</v>
      </c>
    </row>
    <row r="1251" spans="2:22">
      <c r="B1251" s="73" t="s">
        <v>62</v>
      </c>
      <c r="C1251" s="4">
        <v>7.2430000000000003</v>
      </c>
      <c r="D1251" s="4">
        <f t="shared" si="159"/>
        <v>29360.624050807673</v>
      </c>
      <c r="E1251" s="4">
        <v>212.65899999999999</v>
      </c>
      <c r="F1251" s="4">
        <v>16.05</v>
      </c>
      <c r="G1251" s="4">
        <f t="shared" si="160"/>
        <v>19349.034267912775</v>
      </c>
      <c r="H1251" s="4">
        <v>310.55200000000002</v>
      </c>
      <c r="I1251" s="4">
        <v>7.93</v>
      </c>
      <c r="J1251" s="4">
        <f t="shared" si="161"/>
        <v>24084.867591424969</v>
      </c>
      <c r="K1251" s="4">
        <v>190.99299999999999</v>
      </c>
      <c r="L1251" s="76" t="s">
        <v>465</v>
      </c>
      <c r="V1251" s="3" t="e">
        <v>#DIV/0!</v>
      </c>
    </row>
    <row r="1252" spans="2:22">
      <c r="B1252" s="73" t="s">
        <v>63</v>
      </c>
      <c r="C1252" s="4">
        <v>0.76</v>
      </c>
      <c r="D1252" s="4">
        <f t="shared" si="159"/>
        <v>9480.2631578947367</v>
      </c>
      <c r="E1252" s="4">
        <v>7.2050000000000001</v>
      </c>
      <c r="F1252" s="4">
        <v>0.68799999999999994</v>
      </c>
      <c r="G1252" s="4">
        <f t="shared" si="160"/>
        <v>9672.9651162790706</v>
      </c>
      <c r="H1252" s="4">
        <v>6.6550000000000002</v>
      </c>
      <c r="I1252" s="4">
        <v>0.70299999999999996</v>
      </c>
      <c r="J1252" s="4">
        <f t="shared" si="161"/>
        <v>9644.3812233285917</v>
      </c>
      <c r="K1252" s="4">
        <v>6.78</v>
      </c>
      <c r="L1252" s="76" t="s">
        <v>64</v>
      </c>
      <c r="V1252" s="3" t="e">
        <v>#DIV/0!</v>
      </c>
    </row>
    <row r="1253" spans="2:22">
      <c r="B1253" s="73" t="s">
        <v>65</v>
      </c>
      <c r="C1253" s="4">
        <v>6.4485000000000001</v>
      </c>
      <c r="D1253" s="4">
        <f t="shared" si="159"/>
        <v>10953.24494068388</v>
      </c>
      <c r="E1253" s="4">
        <v>70.632000000000005</v>
      </c>
      <c r="F1253" s="4">
        <v>14.476000000000001</v>
      </c>
      <c r="G1253" s="4">
        <f t="shared" si="160"/>
        <v>14431.887261674496</v>
      </c>
      <c r="H1253" s="4">
        <v>208.916</v>
      </c>
      <c r="I1253" s="108">
        <v>9.51</v>
      </c>
      <c r="J1253" s="4">
        <f t="shared" si="161"/>
        <v>14228.180862250265</v>
      </c>
      <c r="K1253" s="108">
        <v>135.31</v>
      </c>
      <c r="L1253" s="76" t="s">
        <v>66</v>
      </c>
      <c r="V1253" s="3" t="e">
        <v>#DIV/0!</v>
      </c>
    </row>
    <row r="1254" spans="2:22">
      <c r="B1254" s="73" t="s">
        <v>67</v>
      </c>
      <c r="C1254" s="4">
        <v>0.49819000000000002</v>
      </c>
      <c r="D1254" s="4">
        <f t="shared" si="159"/>
        <v>23966.759670005416</v>
      </c>
      <c r="E1254" s="4">
        <v>11.94</v>
      </c>
      <c r="F1254" s="4">
        <v>1.704</v>
      </c>
      <c r="G1254" s="4">
        <f t="shared" si="160"/>
        <v>31950.704225352114</v>
      </c>
      <c r="H1254" s="4">
        <v>54.444000000000003</v>
      </c>
      <c r="I1254" s="4">
        <v>1.73</v>
      </c>
      <c r="J1254" s="4">
        <f t="shared" si="161"/>
        <v>32397.109826589593</v>
      </c>
      <c r="K1254" s="4">
        <v>56.046999999999997</v>
      </c>
      <c r="L1254" s="76" t="s">
        <v>68</v>
      </c>
      <c r="V1254" s="3" t="e">
        <v>#DIV/0!</v>
      </c>
    </row>
    <row r="1255" spans="2:22">
      <c r="B1255" s="73" t="s">
        <v>69</v>
      </c>
      <c r="C1255" s="4">
        <v>0.16040000000000001</v>
      </c>
      <c r="D1255" s="4">
        <f t="shared" si="159"/>
        <v>60968.204488778043</v>
      </c>
      <c r="E1255" s="4">
        <v>9.7792999999999992</v>
      </c>
      <c r="F1255" s="4">
        <v>0.217</v>
      </c>
      <c r="G1255" s="4">
        <f t="shared" si="160"/>
        <v>69447.004608294927</v>
      </c>
      <c r="H1255" s="4">
        <v>15.07</v>
      </c>
      <c r="I1255" s="4">
        <v>0.77</v>
      </c>
      <c r="J1255" s="4">
        <f t="shared" si="161"/>
        <v>10545.454545454544</v>
      </c>
      <c r="K1255" s="4">
        <v>8.1199999999999992</v>
      </c>
      <c r="L1255" s="76" t="s">
        <v>70</v>
      </c>
      <c r="V1255" s="3" t="e">
        <v>#DIV/0!</v>
      </c>
    </row>
    <row r="1256" spans="2:22">
      <c r="B1256" s="73" t="s">
        <v>71</v>
      </c>
      <c r="C1256" s="4">
        <v>1.7999999999999999E-2</v>
      </c>
      <c r="D1256" s="4">
        <f t="shared" si="159"/>
        <v>9500.0000000000018</v>
      </c>
      <c r="E1256" s="4">
        <v>0.17100000000000001</v>
      </c>
      <c r="F1256" s="4">
        <v>0.02</v>
      </c>
      <c r="G1256" s="4">
        <f t="shared" si="160"/>
        <v>9500</v>
      </c>
      <c r="H1256" s="4">
        <v>0.19</v>
      </c>
      <c r="I1256" s="4">
        <v>4.4900000000000002E-2</v>
      </c>
      <c r="J1256" s="4">
        <f t="shared" si="161"/>
        <v>9487.7505567928711</v>
      </c>
      <c r="K1256" s="4">
        <v>0.42599999999999999</v>
      </c>
      <c r="L1256" s="76" t="s">
        <v>72</v>
      </c>
      <c r="V1256" s="3" t="e">
        <v>#DIV/0!</v>
      </c>
    </row>
    <row r="1257" spans="2:22">
      <c r="B1257" s="73" t="s">
        <v>73</v>
      </c>
      <c r="C1257" s="4">
        <v>4.7E-2</v>
      </c>
      <c r="D1257" s="4">
        <f t="shared" si="159"/>
        <v>46595.744680851065</v>
      </c>
      <c r="E1257" s="4">
        <v>2.19</v>
      </c>
      <c r="F1257" s="4">
        <v>0.03</v>
      </c>
      <c r="G1257" s="4">
        <f t="shared" si="160"/>
        <v>31433.333333333332</v>
      </c>
      <c r="H1257" s="4">
        <v>0.94299999999999995</v>
      </c>
      <c r="I1257" s="4">
        <v>2.4E-2</v>
      </c>
      <c r="J1257" s="4">
        <f t="shared" si="161"/>
        <v>31208.333333333332</v>
      </c>
      <c r="K1257" s="4">
        <v>0.749</v>
      </c>
      <c r="L1257" s="76" t="s">
        <v>74</v>
      </c>
      <c r="V1257" s="3">
        <v>-10</v>
      </c>
    </row>
    <row r="1258" spans="2:22">
      <c r="B1258" s="73" t="s">
        <v>75</v>
      </c>
      <c r="C1258" s="4">
        <v>1.0920000000000001</v>
      </c>
      <c r="D1258" s="4">
        <f t="shared" si="159"/>
        <v>53200.549450549443</v>
      </c>
      <c r="E1258" s="4">
        <v>58.094999999999999</v>
      </c>
      <c r="F1258" s="4">
        <v>1.9430000000000001</v>
      </c>
      <c r="G1258" s="4">
        <f t="shared" si="160"/>
        <v>34815.748841996916</v>
      </c>
      <c r="H1258" s="4">
        <v>67.647000000000006</v>
      </c>
      <c r="I1258" s="4">
        <v>1.3580000000000001</v>
      </c>
      <c r="J1258" s="4">
        <f t="shared" si="161"/>
        <v>46609.720176730487</v>
      </c>
      <c r="K1258" s="4">
        <v>63.295999999999999</v>
      </c>
      <c r="L1258" s="76" t="s">
        <v>76</v>
      </c>
      <c r="V1258" s="3">
        <v>0.26933333333333564</v>
      </c>
    </row>
    <row r="1259" spans="2:22">
      <c r="B1259" s="73" t="s">
        <v>77</v>
      </c>
      <c r="C1259" s="4">
        <v>18.815999999999999</v>
      </c>
      <c r="D1259" s="4">
        <f t="shared" si="159"/>
        <v>11697.863520408164</v>
      </c>
      <c r="E1259" s="4">
        <v>220.107</v>
      </c>
      <c r="F1259" s="4">
        <v>19.661000000000001</v>
      </c>
      <c r="G1259" s="4">
        <f t="shared" si="160"/>
        <v>11563.50134784599</v>
      </c>
      <c r="H1259" s="4">
        <v>227.35</v>
      </c>
      <c r="I1259" s="4">
        <v>18.904</v>
      </c>
      <c r="J1259" s="4">
        <f t="shared" si="161"/>
        <v>12287.505289885738</v>
      </c>
      <c r="K1259" s="4">
        <v>232.28299999999999</v>
      </c>
      <c r="L1259" s="76" t="s">
        <v>78</v>
      </c>
      <c r="V1259" s="3" t="e">
        <v>#DIV/0!</v>
      </c>
    </row>
    <row r="1260" spans="2:22">
      <c r="B1260" s="73" t="s">
        <v>79</v>
      </c>
      <c r="C1260" s="4">
        <v>56.298139999999997</v>
      </c>
      <c r="D1260" s="4">
        <f t="shared" si="159"/>
        <v>29234.162975899388</v>
      </c>
      <c r="E1260" s="4">
        <v>1645.8290000000002</v>
      </c>
      <c r="F1260" s="4">
        <v>38.696999999999996</v>
      </c>
      <c r="G1260" s="4">
        <f t="shared" si="160"/>
        <v>31844.897537276796</v>
      </c>
      <c r="H1260" s="4">
        <v>1232.3020000000001</v>
      </c>
      <c r="I1260" s="4">
        <v>34.215000000000003</v>
      </c>
      <c r="J1260" s="4">
        <f t="shared" si="161"/>
        <v>34317.84305129329</v>
      </c>
      <c r="K1260" s="4">
        <v>1174.1849999999999</v>
      </c>
      <c r="L1260" s="76" t="s">
        <v>80</v>
      </c>
      <c r="V1260" s="3">
        <v>18.721999999999753</v>
      </c>
    </row>
    <row r="1261" spans="2:22">
      <c r="B1261" s="73" t="s">
        <v>81</v>
      </c>
      <c r="C1261" s="4">
        <v>12.231</v>
      </c>
      <c r="D1261" s="4">
        <f t="shared" si="159"/>
        <v>35733.872945793475</v>
      </c>
      <c r="E1261" s="4">
        <v>437.06099999999998</v>
      </c>
      <c r="F1261" s="4">
        <v>16.68</v>
      </c>
      <c r="G1261" s="4">
        <f>H1261/F1261*1000</f>
        <v>37130.215827338128</v>
      </c>
      <c r="H1261" s="4">
        <v>619.33199999999999</v>
      </c>
      <c r="I1261" s="4">
        <v>18.940999999999999</v>
      </c>
      <c r="J1261" s="4">
        <f t="shared" si="161"/>
        <v>39194.076342326167</v>
      </c>
      <c r="K1261" s="4">
        <v>742.375</v>
      </c>
      <c r="L1261" s="76" t="s">
        <v>82</v>
      </c>
      <c r="V1261" s="3">
        <v>1</v>
      </c>
    </row>
    <row r="1262" spans="2:22">
      <c r="B1262" s="73" t="s">
        <v>83</v>
      </c>
      <c r="C1262" s="4">
        <v>5.1750000000000007</v>
      </c>
      <c r="D1262" s="4">
        <f t="shared" si="159"/>
        <v>577.19806763285021</v>
      </c>
      <c r="E1262" s="4">
        <v>2.9870000000000001</v>
      </c>
      <c r="F1262" s="4">
        <v>4.4000000000000004</v>
      </c>
      <c r="G1262" s="4">
        <f t="shared" si="160"/>
        <v>597.95454545454538</v>
      </c>
      <c r="H1262" s="4">
        <v>2.6309999999999998</v>
      </c>
      <c r="I1262" s="4">
        <v>5.1120000000000001</v>
      </c>
      <c r="J1262" s="4">
        <f t="shared" si="161"/>
        <v>802.62128325508593</v>
      </c>
      <c r="K1262" s="4">
        <v>4.1029999999999998</v>
      </c>
      <c r="L1262" s="76" t="s">
        <v>84</v>
      </c>
      <c r="V1262" s="3" t="e">
        <v>#DIV/0!</v>
      </c>
    </row>
    <row r="1263" spans="2:22" ht="15.75" thickBot="1">
      <c r="B1263" s="74" t="s">
        <v>85</v>
      </c>
      <c r="C1263" s="4">
        <v>12.842000000000001</v>
      </c>
      <c r="D1263" s="4">
        <f t="shared" si="159"/>
        <v>14643.513471421897</v>
      </c>
      <c r="E1263" s="4">
        <v>188.05199999999999</v>
      </c>
      <c r="F1263" s="4">
        <v>10.345000000000001</v>
      </c>
      <c r="G1263" s="4">
        <f t="shared" si="160"/>
        <v>14271.14548090865</v>
      </c>
      <c r="H1263" s="4">
        <v>147.63499999999999</v>
      </c>
      <c r="I1263" s="4">
        <v>9.9</v>
      </c>
      <c r="J1263" s="4">
        <f t="shared" si="161"/>
        <v>16628.989898989901</v>
      </c>
      <c r="K1263" s="4">
        <v>164.62700000000001</v>
      </c>
      <c r="L1263" s="77" t="s">
        <v>86</v>
      </c>
      <c r="V1263" s="3" t="e">
        <v>#DIV/0!</v>
      </c>
    </row>
    <row r="1264" spans="2:22" ht="15.75" thickBot="1">
      <c r="B1264" s="92" t="s">
        <v>386</v>
      </c>
      <c r="C1264" s="78">
        <f>SUM(C1242:C1263)</f>
        <v>246.82095639527023</v>
      </c>
      <c r="D1264" s="78">
        <f t="shared" si="159"/>
        <v>23921.882571152157</v>
      </c>
      <c r="E1264" s="78">
        <f>SUM(E1242:E1263)</f>
        <v>5904.4219349871209</v>
      </c>
      <c r="F1264" s="78">
        <f>SUM(F1242:F1263)</f>
        <v>259.87347002586017</v>
      </c>
      <c r="G1264" s="78">
        <f t="shared" si="160"/>
        <v>23973.280548460334</v>
      </c>
      <c r="H1264" s="78">
        <f>SUM(H1242:H1263)</f>
        <v>6230.0196040318433</v>
      </c>
      <c r="I1264" s="78">
        <f>SUM(I1242:I1263)</f>
        <v>246.39290000000003</v>
      </c>
      <c r="J1264" s="78">
        <f>(K1264/I1264)*1000</f>
        <v>24393.779203865048</v>
      </c>
      <c r="K1264" s="78">
        <f>SUM(K1242:K1263)</f>
        <v>6010.4540000000006</v>
      </c>
      <c r="L1264" s="92" t="s">
        <v>388</v>
      </c>
    </row>
    <row r="1265" spans="2:22" ht="15.75" thickBot="1">
      <c r="B1265" s="92" t="s">
        <v>387</v>
      </c>
      <c r="C1265" s="78">
        <v>3523.99</v>
      </c>
      <c r="D1265" s="78">
        <f t="shared" si="159"/>
        <v>33343.600293984942</v>
      </c>
      <c r="E1265" s="78">
        <v>117502.514</v>
      </c>
      <c r="F1265" s="78">
        <v>3477.2849999999999</v>
      </c>
      <c r="G1265" s="78">
        <f t="shared" si="160"/>
        <v>34053.422713410037</v>
      </c>
      <c r="H1265" s="78">
        <v>118413.45600000001</v>
      </c>
      <c r="I1265" s="78">
        <v>3120.4459999999999</v>
      </c>
      <c r="J1265" s="78">
        <f>(K1265/I1265)*1000</f>
        <v>32193.771659564049</v>
      </c>
      <c r="K1265" s="78">
        <v>100458.92600000001</v>
      </c>
      <c r="L1265" s="92" t="s">
        <v>385</v>
      </c>
    </row>
    <row r="1267" spans="2:22">
      <c r="B1267" s="61" t="s">
        <v>221</v>
      </c>
    </row>
    <row r="1268" spans="2:22">
      <c r="B1268" s="18" t="s">
        <v>222</v>
      </c>
    </row>
    <row r="1269" spans="2:22">
      <c r="B1269" s="18"/>
    </row>
    <row r="1270" spans="2:22">
      <c r="B1270" s="18"/>
    </row>
    <row r="1271" spans="2:22">
      <c r="B1271" s="18"/>
    </row>
    <row r="1272" spans="2:22">
      <c r="B1272" s="18"/>
    </row>
    <row r="1273" spans="2:22">
      <c r="B1273" s="38" t="s">
        <v>127</v>
      </c>
      <c r="L1273" s="53" t="s">
        <v>128</v>
      </c>
    </row>
    <row r="1274" spans="2:22">
      <c r="B1274" s="38" t="s">
        <v>225</v>
      </c>
      <c r="L1274" s="53" t="s">
        <v>226</v>
      </c>
    </row>
    <row r="1275" spans="2:22" ht="18.75" customHeight="1" thickBot="1">
      <c r="B1275" s="32" t="s">
        <v>131</v>
      </c>
      <c r="L1275" s="53" t="s">
        <v>132</v>
      </c>
    </row>
    <row r="1276" spans="2:22" ht="15.75" thickBot="1">
      <c r="B1276" s="134" t="s">
        <v>43</v>
      </c>
      <c r="C1276" s="131">
        <v>2016</v>
      </c>
      <c r="D1276" s="132"/>
      <c r="E1276" s="133"/>
      <c r="F1276" s="131">
        <v>2017</v>
      </c>
      <c r="G1276" s="132"/>
      <c r="H1276" s="133"/>
      <c r="I1276" s="131">
        <v>2018</v>
      </c>
      <c r="J1276" s="132"/>
      <c r="K1276" s="133"/>
      <c r="L1276" s="126" t="s">
        <v>44</v>
      </c>
    </row>
    <row r="1277" spans="2:22">
      <c r="B1277" s="135"/>
      <c r="C1277" s="68" t="s">
        <v>8</v>
      </c>
      <c r="D1277" s="68" t="s">
        <v>9</v>
      </c>
      <c r="E1277" s="68" t="s">
        <v>10</v>
      </c>
      <c r="F1277" s="68" t="s">
        <v>8</v>
      </c>
      <c r="G1277" s="68" t="s">
        <v>9</v>
      </c>
      <c r="H1277" s="69" t="s">
        <v>10</v>
      </c>
      <c r="I1277" s="68" t="s">
        <v>8</v>
      </c>
      <c r="J1277" s="68" t="s">
        <v>9</v>
      </c>
      <c r="K1277" s="69" t="s">
        <v>10</v>
      </c>
      <c r="L1277" s="127"/>
    </row>
    <row r="1278" spans="2:22" ht="15.75" thickBot="1">
      <c r="B1278" s="136"/>
      <c r="C1278" s="70" t="s">
        <v>11</v>
      </c>
      <c r="D1278" s="70" t="s">
        <v>12</v>
      </c>
      <c r="E1278" s="70" t="s">
        <v>13</v>
      </c>
      <c r="F1278" s="70" t="s">
        <v>11</v>
      </c>
      <c r="G1278" s="70" t="s">
        <v>12</v>
      </c>
      <c r="H1278" s="71" t="s">
        <v>13</v>
      </c>
      <c r="I1278" s="70" t="s">
        <v>11</v>
      </c>
      <c r="J1278" s="70" t="s">
        <v>12</v>
      </c>
      <c r="K1278" s="71" t="s">
        <v>13</v>
      </c>
      <c r="L1278" s="128"/>
      <c r="V1278" s="53">
        <v>2017</v>
      </c>
    </row>
    <row r="1279" spans="2:22">
      <c r="B1279" s="72" t="s">
        <v>45</v>
      </c>
      <c r="C1279" s="4">
        <v>1.7347000000000001</v>
      </c>
      <c r="D1279" s="4">
        <f t="shared" ref="D1279:D1302" si="162">E1279/C1279*1000</f>
        <v>22914.625007205857</v>
      </c>
      <c r="E1279" s="4">
        <v>39.75</v>
      </c>
      <c r="F1279" s="4">
        <v>1.194</v>
      </c>
      <c r="G1279" s="4">
        <f t="shared" ref="G1279:G1302" si="163">H1279/F1279*1000</f>
        <v>56340.033500837519</v>
      </c>
      <c r="H1279" s="4">
        <v>67.27</v>
      </c>
      <c r="I1279" s="107">
        <v>1.56</v>
      </c>
      <c r="J1279" s="4">
        <f>(K1279/I1279)*1000</f>
        <v>45596.153846153837</v>
      </c>
      <c r="K1279" s="107">
        <v>71.13</v>
      </c>
      <c r="L1279" s="75" t="s">
        <v>46</v>
      </c>
      <c r="V1279" s="3">
        <v>1.6943333333333328</v>
      </c>
    </row>
    <row r="1280" spans="2:22">
      <c r="B1280" s="73" t="s">
        <v>47</v>
      </c>
      <c r="C1280" s="4">
        <v>0.16672285905618833</v>
      </c>
      <c r="D1280" s="4">
        <f t="shared" si="162"/>
        <v>6147.5502527923263</v>
      </c>
      <c r="E1280" s="4">
        <v>1.02493715433713</v>
      </c>
      <c r="F1280" s="4">
        <v>0.12800579951335903</v>
      </c>
      <c r="G1280" s="4">
        <f t="shared" si="163"/>
        <v>10794.885859756543</v>
      </c>
      <c r="H1280" s="4">
        <v>1.3818079951335902</v>
      </c>
      <c r="I1280" s="4">
        <v>0.129</v>
      </c>
      <c r="J1280" s="4">
        <f t="shared" ref="J1280:J1300" si="164">(K1280/I1280)*1000</f>
        <v>28573.64341085271</v>
      </c>
      <c r="K1280" s="4">
        <v>3.6859999999999999</v>
      </c>
      <c r="L1280" s="76" t="s">
        <v>464</v>
      </c>
      <c r="V1280" s="3">
        <v>1.0139999999998963</v>
      </c>
    </row>
    <row r="1281" spans="2:22">
      <c r="B1281" s="73" t="s">
        <v>48</v>
      </c>
      <c r="C1281" s="4">
        <v>1.4E-2</v>
      </c>
      <c r="D1281" s="4">
        <f t="shared" si="162"/>
        <v>73714.28571428571</v>
      </c>
      <c r="E1281" s="4">
        <v>1.032</v>
      </c>
      <c r="F1281" s="4">
        <v>1.4E-2</v>
      </c>
      <c r="G1281" s="4">
        <f t="shared" si="163"/>
        <v>73714.28571428571</v>
      </c>
      <c r="H1281" s="4">
        <v>1.032</v>
      </c>
      <c r="I1281" s="4">
        <v>1.7999999999999999E-2</v>
      </c>
      <c r="J1281" s="4">
        <f t="shared" si="164"/>
        <v>47388.888888888891</v>
      </c>
      <c r="K1281" s="4">
        <v>0.85299999999999998</v>
      </c>
      <c r="L1281" s="76" t="s">
        <v>49</v>
      </c>
      <c r="V1281" s="3" t="e">
        <v>#DIV/0!</v>
      </c>
    </row>
    <row r="1282" spans="2:22">
      <c r="B1282" s="73" t="s">
        <v>50</v>
      </c>
      <c r="C1282" s="4">
        <v>9.6389999999999993</v>
      </c>
      <c r="D1282" s="4">
        <f t="shared" si="162"/>
        <v>10411.038489469864</v>
      </c>
      <c r="E1282" s="4">
        <v>100.352</v>
      </c>
      <c r="F1282" s="4">
        <v>9.6430000000000007</v>
      </c>
      <c r="G1282" s="4">
        <f t="shared" si="163"/>
        <v>10494.451934045421</v>
      </c>
      <c r="H1282" s="4">
        <v>101.19799999999999</v>
      </c>
      <c r="I1282" s="4">
        <v>5.1859999999999999</v>
      </c>
      <c r="J1282" s="4">
        <f t="shared" si="164"/>
        <v>30902.429618202852</v>
      </c>
      <c r="K1282" s="4">
        <v>160.26</v>
      </c>
      <c r="L1282" s="76" t="s">
        <v>51</v>
      </c>
      <c r="V1282" s="3" t="e">
        <v>#DIV/0!</v>
      </c>
    </row>
    <row r="1283" spans="2:22">
      <c r="B1283" s="73" t="s">
        <v>52</v>
      </c>
      <c r="C1283" s="4"/>
      <c r="D1283" s="4"/>
      <c r="E1283" s="4"/>
      <c r="F1283" s="4">
        <v>1.0999999999999999E-2</v>
      </c>
      <c r="G1283" s="4">
        <f t="shared" si="163"/>
        <v>50000.000000000007</v>
      </c>
      <c r="H1283" s="4">
        <v>0.55000000000000004</v>
      </c>
      <c r="I1283" s="4">
        <v>0</v>
      </c>
      <c r="J1283" s="4"/>
      <c r="K1283" s="4">
        <v>0</v>
      </c>
      <c r="L1283" s="76" t="s">
        <v>53</v>
      </c>
      <c r="V1283" s="3" t="e">
        <v>#DIV/0!</v>
      </c>
    </row>
    <row r="1284" spans="2:22">
      <c r="B1284" s="73" t="s">
        <v>54</v>
      </c>
      <c r="C1284" s="4"/>
      <c r="D1284" s="4"/>
      <c r="E1284" s="4"/>
      <c r="F1284" s="4"/>
      <c r="G1284" s="4"/>
      <c r="H1284" s="4"/>
      <c r="I1284" s="4">
        <v>0</v>
      </c>
      <c r="J1284" s="4"/>
      <c r="K1284" s="4">
        <v>0</v>
      </c>
      <c r="L1284" s="76" t="s">
        <v>55</v>
      </c>
      <c r="V1284" s="3">
        <v>146.30666666666366</v>
      </c>
    </row>
    <row r="1285" spans="2:22">
      <c r="B1285" s="73" t="s">
        <v>56</v>
      </c>
      <c r="C1285" s="4">
        <v>0.01</v>
      </c>
      <c r="D1285" s="4">
        <f t="shared" si="162"/>
        <v>14799.999999999998</v>
      </c>
      <c r="E1285" s="4">
        <v>0.14799999999999999</v>
      </c>
      <c r="F1285" s="4">
        <v>0.01</v>
      </c>
      <c r="G1285" s="4">
        <f t="shared" si="163"/>
        <v>15000</v>
      </c>
      <c r="H1285" s="4">
        <v>0.15</v>
      </c>
      <c r="I1285" s="4">
        <v>0</v>
      </c>
      <c r="J1285" s="4"/>
      <c r="K1285" s="4">
        <v>0.17100000000000001</v>
      </c>
      <c r="L1285" s="76" t="s">
        <v>57</v>
      </c>
      <c r="V1285" s="3">
        <v>415.35533333334024</v>
      </c>
    </row>
    <row r="1286" spans="2:22">
      <c r="B1286" s="73" t="s">
        <v>58</v>
      </c>
      <c r="C1286" s="4">
        <v>8.7319999999999993</v>
      </c>
      <c r="D1286" s="4">
        <f t="shared" si="162"/>
        <v>19290.998625744389</v>
      </c>
      <c r="E1286" s="4">
        <v>168.44900000000001</v>
      </c>
      <c r="F1286" s="4">
        <v>2.2989999999999999</v>
      </c>
      <c r="G1286" s="4">
        <f t="shared" si="163"/>
        <v>19595.911265767725</v>
      </c>
      <c r="H1286" s="4">
        <v>45.051000000000002</v>
      </c>
      <c r="I1286" s="4">
        <v>2.5169999999999999</v>
      </c>
      <c r="J1286" s="4">
        <f t="shared" si="164"/>
        <v>18327.373857767187</v>
      </c>
      <c r="K1286" s="4">
        <v>46.13</v>
      </c>
      <c r="L1286" s="76" t="s">
        <v>59</v>
      </c>
      <c r="V1286" s="3">
        <v>7.2533333333333019</v>
      </c>
    </row>
    <row r="1287" spans="2:22">
      <c r="B1287" s="73" t="s">
        <v>60</v>
      </c>
      <c r="C1287" s="4">
        <v>24.779999999999998</v>
      </c>
      <c r="D1287" s="4">
        <f t="shared" si="162"/>
        <v>15847.457627118645</v>
      </c>
      <c r="E1287" s="4">
        <v>392.7</v>
      </c>
      <c r="F1287" s="4">
        <v>24.95346</v>
      </c>
      <c r="G1287" s="4">
        <f t="shared" si="163"/>
        <v>15784.508440913603</v>
      </c>
      <c r="H1287" s="4">
        <v>393.87809999999996</v>
      </c>
      <c r="I1287" s="108">
        <v>24.98</v>
      </c>
      <c r="J1287" s="4">
        <f t="shared" si="164"/>
        <v>1883.787029623699</v>
      </c>
      <c r="K1287" s="4">
        <v>47.057000000000002</v>
      </c>
      <c r="L1287" s="76" t="s">
        <v>61</v>
      </c>
      <c r="V1287" s="3">
        <v>28.874666666666599</v>
      </c>
    </row>
    <row r="1288" spans="2:22">
      <c r="B1288" s="73" t="s">
        <v>62</v>
      </c>
      <c r="C1288" s="4">
        <v>3.4569999999999999</v>
      </c>
      <c r="D1288" s="4">
        <f t="shared" si="162"/>
        <v>15829.621058721434</v>
      </c>
      <c r="E1288" s="4">
        <v>54.722999999999999</v>
      </c>
      <c r="F1288" s="4">
        <v>3.1970000000000001</v>
      </c>
      <c r="G1288" s="4">
        <f t="shared" si="163"/>
        <v>14765.717860494213</v>
      </c>
      <c r="H1288" s="4">
        <v>47.206000000000003</v>
      </c>
      <c r="I1288" s="4">
        <v>3.2890000000000001</v>
      </c>
      <c r="J1288" s="4">
        <f t="shared" si="164"/>
        <v>16892.67254484646</v>
      </c>
      <c r="K1288" s="4">
        <v>55.56</v>
      </c>
      <c r="L1288" s="76" t="s">
        <v>465</v>
      </c>
      <c r="V1288" s="3" t="e">
        <v>#DIV/0!</v>
      </c>
    </row>
    <row r="1289" spans="2:22">
      <c r="B1289" s="73" t="s">
        <v>63</v>
      </c>
      <c r="C1289" s="4"/>
      <c r="D1289" s="4"/>
      <c r="E1289" s="4"/>
      <c r="F1289" s="4"/>
      <c r="G1289" s="4"/>
      <c r="H1289" s="4"/>
      <c r="I1289" s="4">
        <v>0</v>
      </c>
      <c r="J1289" s="4"/>
      <c r="K1289" s="4">
        <v>0</v>
      </c>
      <c r="L1289" s="76" t="s">
        <v>64</v>
      </c>
      <c r="V1289" s="3" t="e">
        <v>#DIV/0!</v>
      </c>
    </row>
    <row r="1290" spans="2:22">
      <c r="B1290" s="73" t="s">
        <v>65</v>
      </c>
      <c r="C1290" s="4">
        <v>6.4489999999999998</v>
      </c>
      <c r="D1290" s="4">
        <f t="shared" si="162"/>
        <v>10952.39572026671</v>
      </c>
      <c r="E1290" s="4">
        <v>70.632000000000005</v>
      </c>
      <c r="F1290" s="4">
        <v>8.5289999999999999</v>
      </c>
      <c r="G1290" s="4">
        <f t="shared" si="163"/>
        <v>11138.703247742993</v>
      </c>
      <c r="H1290" s="4">
        <v>95.001999999999995</v>
      </c>
      <c r="I1290" s="4">
        <v>9.5079999999999991</v>
      </c>
      <c r="J1290" s="4">
        <f t="shared" si="164"/>
        <v>14230.753050063107</v>
      </c>
      <c r="K1290" s="4">
        <v>135.30600000000001</v>
      </c>
      <c r="L1290" s="76" t="s">
        <v>66</v>
      </c>
      <c r="V1290" s="3" t="e">
        <v>#DIV/0!</v>
      </c>
    </row>
    <row r="1291" spans="2:22">
      <c r="B1291" s="73" t="s">
        <v>67</v>
      </c>
      <c r="C1291" s="4">
        <v>0.50627999999999995</v>
      </c>
      <c r="D1291" s="4">
        <f t="shared" si="162"/>
        <v>20719.759816702222</v>
      </c>
      <c r="E1291" s="4">
        <v>10.49</v>
      </c>
      <c r="F1291" s="4">
        <v>1.1439999999999999</v>
      </c>
      <c r="G1291" s="4">
        <f t="shared" si="163"/>
        <v>29694.930069930069</v>
      </c>
      <c r="H1291" s="4">
        <v>33.970999999999997</v>
      </c>
      <c r="I1291" s="4">
        <v>1.1950000000000001</v>
      </c>
      <c r="J1291" s="4">
        <f t="shared" si="164"/>
        <v>28002.510460251044</v>
      </c>
      <c r="K1291" s="4">
        <v>33.463000000000001</v>
      </c>
      <c r="L1291" s="76" t="s">
        <v>68</v>
      </c>
      <c r="V1291" s="3" t="e">
        <v>#DIV/0!</v>
      </c>
    </row>
    <row r="1292" spans="2:22">
      <c r="B1292" s="73" t="s">
        <v>69</v>
      </c>
      <c r="C1292" s="4">
        <v>0.12090000000000001</v>
      </c>
      <c r="D1292" s="4">
        <f t="shared" si="162"/>
        <v>38259.718775847803</v>
      </c>
      <c r="E1292" s="4">
        <v>4.6255999999999995</v>
      </c>
      <c r="F1292" s="4">
        <v>8.5000000000000006E-2</v>
      </c>
      <c r="G1292" s="4">
        <f t="shared" si="163"/>
        <v>28517.647058823528</v>
      </c>
      <c r="H1292" s="4">
        <v>2.4239999999999999</v>
      </c>
      <c r="I1292" s="4">
        <v>0.5</v>
      </c>
      <c r="J1292" s="4">
        <f t="shared" si="164"/>
        <v>16700</v>
      </c>
      <c r="K1292" s="4">
        <v>8.35</v>
      </c>
      <c r="L1292" s="76" t="s">
        <v>70</v>
      </c>
      <c r="V1292" s="3" t="e">
        <v>#DIV/0!</v>
      </c>
    </row>
    <row r="1293" spans="2:22">
      <c r="B1293" s="73" t="s">
        <v>71</v>
      </c>
      <c r="C1293" s="4">
        <v>8.7999999999999995E-2</v>
      </c>
      <c r="D1293" s="4">
        <f t="shared" si="162"/>
        <v>8022.727272727273</v>
      </c>
      <c r="E1293" s="4">
        <v>0.70599999999999996</v>
      </c>
      <c r="F1293" s="4">
        <v>7.2999999999999995E-2</v>
      </c>
      <c r="G1293" s="4">
        <f t="shared" si="163"/>
        <v>9465.7534246575342</v>
      </c>
      <c r="H1293" s="4">
        <v>0.69099999999999995</v>
      </c>
      <c r="I1293" s="4">
        <v>0.27400000000000002</v>
      </c>
      <c r="J1293" s="4">
        <f t="shared" si="164"/>
        <v>8989.0510948905121</v>
      </c>
      <c r="K1293" s="4">
        <v>2.4630000000000001</v>
      </c>
      <c r="L1293" s="76" t="s">
        <v>72</v>
      </c>
      <c r="V1293" s="3" t="e">
        <v>#DIV/0!</v>
      </c>
    </row>
    <row r="1294" spans="2:22">
      <c r="B1294" s="73" t="s">
        <v>73</v>
      </c>
      <c r="C1294" s="4">
        <v>8.2000000000000003E-2</v>
      </c>
      <c r="D1294" s="4">
        <f t="shared" si="162"/>
        <v>42695.121951219509</v>
      </c>
      <c r="E1294" s="4">
        <v>3.5009999999999999</v>
      </c>
      <c r="F1294" s="4">
        <v>0.10299999999999999</v>
      </c>
      <c r="G1294" s="4">
        <f t="shared" si="163"/>
        <v>37592.233009708732</v>
      </c>
      <c r="H1294" s="4">
        <v>3.8719999999999999</v>
      </c>
      <c r="I1294" s="4">
        <v>7.3999999999999996E-2</v>
      </c>
      <c r="J1294" s="4">
        <f t="shared" si="164"/>
        <v>37986.486486486487</v>
      </c>
      <c r="K1294" s="4">
        <v>2.8109999999999999</v>
      </c>
      <c r="L1294" s="76" t="s">
        <v>74</v>
      </c>
      <c r="V1294" s="3">
        <v>-10</v>
      </c>
    </row>
    <row r="1295" spans="2:22">
      <c r="B1295" s="73" t="s">
        <v>75</v>
      </c>
      <c r="C1295" s="4">
        <v>0.746</v>
      </c>
      <c r="D1295" s="4">
        <f t="shared" si="162"/>
        <v>25406.166219839142</v>
      </c>
      <c r="E1295" s="4">
        <v>18.952999999999999</v>
      </c>
      <c r="F1295" s="4">
        <v>1.016</v>
      </c>
      <c r="G1295" s="4">
        <f t="shared" si="163"/>
        <v>12647.63779527559</v>
      </c>
      <c r="H1295" s="4">
        <v>12.85</v>
      </c>
      <c r="I1295" s="4">
        <v>0.61799999999999999</v>
      </c>
      <c r="J1295" s="4">
        <f t="shared" si="164"/>
        <v>33315.533980582521</v>
      </c>
      <c r="K1295" s="4">
        <v>20.588999999999999</v>
      </c>
      <c r="L1295" s="76" t="s">
        <v>76</v>
      </c>
      <c r="V1295" s="3">
        <v>0.26933333333333564</v>
      </c>
    </row>
    <row r="1296" spans="2:22">
      <c r="B1296" s="73" t="s">
        <v>77</v>
      </c>
      <c r="C1296" s="4">
        <v>1.718</v>
      </c>
      <c r="D1296" s="4">
        <f t="shared" si="162"/>
        <v>15132.712456344589</v>
      </c>
      <c r="E1296" s="4">
        <v>25.998000000000001</v>
      </c>
      <c r="F1296" s="4">
        <v>1.732</v>
      </c>
      <c r="G1296" s="4">
        <f t="shared" si="163"/>
        <v>14998.845265588916</v>
      </c>
      <c r="H1296" s="4">
        <v>25.978000000000002</v>
      </c>
      <c r="I1296" s="4">
        <v>1.7310000000000001</v>
      </c>
      <c r="J1296" s="4">
        <f t="shared" si="164"/>
        <v>15210.283073367995</v>
      </c>
      <c r="K1296" s="4">
        <v>26.329000000000001</v>
      </c>
      <c r="L1296" s="76" t="s">
        <v>78</v>
      </c>
      <c r="V1296" s="3" t="e">
        <v>#DIV/0!</v>
      </c>
    </row>
    <row r="1297" spans="2:22">
      <c r="B1297" s="73" t="s">
        <v>79</v>
      </c>
      <c r="C1297" s="4">
        <v>38.179920000000003</v>
      </c>
      <c r="D1297" s="4">
        <f t="shared" si="162"/>
        <v>25979.179631596922</v>
      </c>
      <c r="E1297" s="4">
        <v>991.88299999999992</v>
      </c>
      <c r="F1297" s="4">
        <v>22.797999999999998</v>
      </c>
      <c r="G1297" s="4">
        <f t="shared" si="163"/>
        <v>26692.736204930257</v>
      </c>
      <c r="H1297" s="4">
        <v>608.54099999999994</v>
      </c>
      <c r="I1297" s="4">
        <v>4.375</v>
      </c>
      <c r="J1297" s="4">
        <f t="shared" si="164"/>
        <v>21673.82857142857</v>
      </c>
      <c r="K1297" s="4">
        <v>94.822999999999993</v>
      </c>
      <c r="L1297" s="76" t="s">
        <v>80</v>
      </c>
      <c r="V1297" s="3">
        <v>18.721999999999753</v>
      </c>
    </row>
    <row r="1298" spans="2:22">
      <c r="B1298" s="73" t="s">
        <v>81</v>
      </c>
      <c r="C1298" s="4">
        <v>18.184000000000001</v>
      </c>
      <c r="D1298" s="4">
        <f t="shared" si="162"/>
        <v>28623.570171579409</v>
      </c>
      <c r="E1298" s="4">
        <v>520.49099999999999</v>
      </c>
      <c r="F1298" s="4">
        <v>20.163</v>
      </c>
      <c r="G1298" s="4">
        <f t="shared" si="163"/>
        <v>30679.363190001484</v>
      </c>
      <c r="H1298" s="4">
        <v>618.58799999999997</v>
      </c>
      <c r="I1298" s="4">
        <v>16.716000000000001</v>
      </c>
      <c r="J1298" s="4">
        <f t="shared" si="164"/>
        <v>29960.696338837039</v>
      </c>
      <c r="K1298" s="4">
        <v>500.82299999999998</v>
      </c>
      <c r="L1298" s="76" t="s">
        <v>82</v>
      </c>
      <c r="V1298" s="3">
        <v>1</v>
      </c>
    </row>
    <row r="1299" spans="2:22">
      <c r="B1299" s="73" t="s">
        <v>83</v>
      </c>
      <c r="C1299" s="4"/>
      <c r="D1299" s="4"/>
      <c r="E1299" s="4"/>
      <c r="F1299" s="4"/>
      <c r="G1299" s="4"/>
      <c r="H1299" s="4"/>
      <c r="I1299" s="4">
        <v>0</v>
      </c>
      <c r="J1299" s="4"/>
      <c r="K1299" s="4">
        <v>0</v>
      </c>
      <c r="L1299" s="76" t="s">
        <v>84</v>
      </c>
      <c r="V1299" s="3" t="e">
        <v>#DIV/0!</v>
      </c>
    </row>
    <row r="1300" spans="2:22" ht="15.75" thickBot="1">
      <c r="B1300" s="74" t="s">
        <v>85</v>
      </c>
      <c r="C1300" s="4">
        <v>3.1890000000000001</v>
      </c>
      <c r="D1300" s="4">
        <f t="shared" si="162"/>
        <v>10039.510818438383</v>
      </c>
      <c r="E1300" s="4">
        <v>32.015999999999998</v>
      </c>
      <c r="F1300" s="4">
        <v>2.762</v>
      </c>
      <c r="G1300" s="4">
        <f t="shared" si="163"/>
        <v>9680.6661839246935</v>
      </c>
      <c r="H1300" s="4">
        <v>26.738</v>
      </c>
      <c r="I1300" s="4">
        <v>2.6669999999999998</v>
      </c>
      <c r="J1300" s="4">
        <f t="shared" si="164"/>
        <v>10280.089988751408</v>
      </c>
      <c r="K1300" s="4">
        <v>27.417000000000002</v>
      </c>
      <c r="L1300" s="77" t="s">
        <v>86</v>
      </c>
      <c r="V1300" s="3" t="e">
        <v>#DIV/0!</v>
      </c>
    </row>
    <row r="1301" spans="2:22" ht="15.75" thickBot="1">
      <c r="B1301" s="92" t="s">
        <v>386</v>
      </c>
      <c r="C1301" s="78">
        <f>SUM(C1279:C1300)</f>
        <v>117.79652285905618</v>
      </c>
      <c r="D1301" s="78">
        <f t="shared" si="162"/>
        <v>20692.245220776007</v>
      </c>
      <c r="E1301" s="78">
        <f>SUM(E1279:E1300)</f>
        <v>2437.4745371543372</v>
      </c>
      <c r="F1301" s="78">
        <f>SUM(F1279:F1300)</f>
        <v>99.854465799513349</v>
      </c>
      <c r="G1301" s="78">
        <f t="shared" si="163"/>
        <v>20894.127180892705</v>
      </c>
      <c r="H1301" s="78">
        <f>SUM(H1279:H1300)</f>
        <v>2086.3719079951329</v>
      </c>
      <c r="I1301" s="78">
        <f>SUM(I1279:I1300)</f>
        <v>75.337000000000003</v>
      </c>
      <c r="J1301" s="78">
        <f>(K1301/I1301)*1000</f>
        <v>16422.488285968378</v>
      </c>
      <c r="K1301" s="78">
        <f>SUM(K1279:K1300)</f>
        <v>1237.2209999999998</v>
      </c>
      <c r="L1301" s="92" t="s">
        <v>388</v>
      </c>
    </row>
    <row r="1302" spans="2:22" ht="15.75" thickBot="1">
      <c r="B1302" s="92" t="s">
        <v>387</v>
      </c>
      <c r="C1302" s="78">
        <v>1241.576</v>
      </c>
      <c r="D1302" s="78">
        <f t="shared" si="162"/>
        <v>25221.842239218538</v>
      </c>
      <c r="E1302" s="78">
        <v>31314.833999999999</v>
      </c>
      <c r="F1302" s="78">
        <v>1220.9960000000001</v>
      </c>
      <c r="G1302" s="78">
        <f t="shared" si="163"/>
        <v>26165.809716002343</v>
      </c>
      <c r="H1302" s="78">
        <v>31948.348999999998</v>
      </c>
      <c r="I1302" s="78">
        <v>1026.076</v>
      </c>
      <c r="J1302" s="78">
        <f>(K1302/I1302)*1000</f>
        <v>26353.426062007104</v>
      </c>
      <c r="K1302" s="78">
        <v>27040.617999999999</v>
      </c>
      <c r="L1302" s="92" t="s">
        <v>385</v>
      </c>
    </row>
    <row r="1306" spans="2:22">
      <c r="B1306" s="38" t="s">
        <v>133</v>
      </c>
      <c r="L1306" s="53" t="s">
        <v>134</v>
      </c>
    </row>
    <row r="1307" spans="2:22">
      <c r="B1307" s="38" t="s">
        <v>229</v>
      </c>
      <c r="L1307" s="53" t="s">
        <v>230</v>
      </c>
    </row>
    <row r="1308" spans="2:22" ht="20.25" customHeight="1" thickBot="1">
      <c r="B1308" s="32" t="s">
        <v>131</v>
      </c>
      <c r="L1308" s="53" t="s">
        <v>132</v>
      </c>
    </row>
    <row r="1309" spans="2:22" ht="15.75" thickBot="1">
      <c r="B1309" s="134" t="s">
        <v>43</v>
      </c>
      <c r="C1309" s="131">
        <v>2016</v>
      </c>
      <c r="D1309" s="132"/>
      <c r="E1309" s="133"/>
      <c r="F1309" s="131">
        <v>2017</v>
      </c>
      <c r="G1309" s="132"/>
      <c r="H1309" s="133"/>
      <c r="I1309" s="131">
        <v>2018</v>
      </c>
      <c r="J1309" s="132"/>
      <c r="K1309" s="133"/>
      <c r="L1309" s="126" t="s">
        <v>44</v>
      </c>
    </row>
    <row r="1310" spans="2:22">
      <c r="B1310" s="135"/>
      <c r="C1310" s="68" t="s">
        <v>8</v>
      </c>
      <c r="D1310" s="68" t="s">
        <v>9</v>
      </c>
      <c r="E1310" s="68" t="s">
        <v>10</v>
      </c>
      <c r="F1310" s="68" t="s">
        <v>8</v>
      </c>
      <c r="G1310" s="68" t="s">
        <v>9</v>
      </c>
      <c r="H1310" s="69" t="s">
        <v>10</v>
      </c>
      <c r="I1310" s="68" t="s">
        <v>8</v>
      </c>
      <c r="J1310" s="68" t="s">
        <v>9</v>
      </c>
      <c r="K1310" s="69" t="s">
        <v>10</v>
      </c>
      <c r="L1310" s="127"/>
    </row>
    <row r="1311" spans="2:22" ht="15.75" thickBot="1">
      <c r="B1311" s="136"/>
      <c r="C1311" s="70" t="s">
        <v>11</v>
      </c>
      <c r="D1311" s="70" t="s">
        <v>12</v>
      </c>
      <c r="E1311" s="70" t="s">
        <v>13</v>
      </c>
      <c r="F1311" s="70" t="s">
        <v>11</v>
      </c>
      <c r="G1311" s="70" t="s">
        <v>12</v>
      </c>
      <c r="H1311" s="71" t="s">
        <v>13</v>
      </c>
      <c r="I1311" s="70" t="s">
        <v>11</v>
      </c>
      <c r="J1311" s="70" t="s">
        <v>12</v>
      </c>
      <c r="K1311" s="71" t="s">
        <v>13</v>
      </c>
      <c r="L1311" s="128"/>
      <c r="V1311" s="53">
        <v>2017</v>
      </c>
    </row>
    <row r="1312" spans="2:22">
      <c r="B1312" s="72" t="s">
        <v>45</v>
      </c>
      <c r="C1312" s="4">
        <v>6</v>
      </c>
      <c r="D1312" s="4">
        <f t="shared" ref="D1312:D1335" si="165">E1312/C1312*1000</f>
        <v>38538.333333333336</v>
      </c>
      <c r="E1312" s="4">
        <v>231.23</v>
      </c>
      <c r="F1312" s="4">
        <v>1.964</v>
      </c>
      <c r="G1312" s="4">
        <f t="shared" ref="G1312:G1335" si="166">H1312/F1312*1000</f>
        <v>31970.468431771897</v>
      </c>
      <c r="H1312" s="4">
        <v>62.79</v>
      </c>
      <c r="I1312" s="107">
        <v>1.61</v>
      </c>
      <c r="J1312" s="4">
        <f>(K1312/I1312)*1000</f>
        <v>38043.47826086956</v>
      </c>
      <c r="K1312" s="107">
        <v>61.25</v>
      </c>
      <c r="L1312" s="75" t="s">
        <v>46</v>
      </c>
      <c r="V1312" s="3">
        <v>1.6943333333333328</v>
      </c>
    </row>
    <row r="1313" spans="2:22">
      <c r="B1313" s="73" t="s">
        <v>47</v>
      </c>
      <c r="C1313" s="4">
        <v>0.86581067790186805</v>
      </c>
      <c r="D1313" s="4">
        <f t="shared" si="165"/>
        <v>18055.926032144896</v>
      </c>
      <c r="E1313" s="4">
        <v>15.63301355803736</v>
      </c>
      <c r="F1313" s="4">
        <v>1.1235538393934061</v>
      </c>
      <c r="G1313" s="4">
        <f t="shared" si="166"/>
        <v>18233.462491595797</v>
      </c>
      <c r="H1313" s="4">
        <v>20.486276787868121</v>
      </c>
      <c r="I1313" s="4">
        <v>0.45300000000000001</v>
      </c>
      <c r="J1313" s="4">
        <f t="shared" ref="J1313:J1333" si="167">(K1313/I1313)*1000</f>
        <v>46046.357615894049</v>
      </c>
      <c r="K1313" s="4">
        <v>20.859000000000002</v>
      </c>
      <c r="L1313" s="76" t="s">
        <v>464</v>
      </c>
      <c r="V1313" s="3">
        <v>1.0139999999998963</v>
      </c>
    </row>
    <row r="1314" spans="2:22">
      <c r="B1314" s="73" t="s">
        <v>48</v>
      </c>
      <c r="C1314" s="4">
        <v>0.02</v>
      </c>
      <c r="D1314" s="4">
        <f t="shared" si="165"/>
        <v>64500</v>
      </c>
      <c r="E1314" s="4">
        <v>1.29</v>
      </c>
      <c r="F1314" s="4">
        <v>1.9E-2</v>
      </c>
      <c r="G1314" s="4">
        <f t="shared" si="166"/>
        <v>68736.84210526316</v>
      </c>
      <c r="H1314" s="4">
        <v>1.306</v>
      </c>
      <c r="I1314" s="4">
        <v>2.1000000000000001E-2</v>
      </c>
      <c r="J1314" s="4">
        <f t="shared" si="167"/>
        <v>66380.952380952367</v>
      </c>
      <c r="K1314" s="4">
        <v>1.3939999999999999</v>
      </c>
      <c r="L1314" s="76" t="s">
        <v>49</v>
      </c>
      <c r="V1314" s="3" t="e">
        <v>#DIV/0!</v>
      </c>
    </row>
    <row r="1315" spans="2:22">
      <c r="B1315" s="73" t="s">
        <v>50</v>
      </c>
      <c r="C1315" s="4">
        <v>6.0999999999999999E-2</v>
      </c>
      <c r="D1315" s="4">
        <f t="shared" si="165"/>
        <v>14032.786885245901</v>
      </c>
      <c r="E1315" s="4">
        <v>0.85599999999999998</v>
      </c>
      <c r="F1315" s="4">
        <v>6.2E-2</v>
      </c>
      <c r="G1315" s="4">
        <f t="shared" si="166"/>
        <v>14080.645161290322</v>
      </c>
      <c r="H1315" s="4">
        <v>0.873</v>
      </c>
      <c r="I1315" s="4">
        <v>6.0999999999999999E-2</v>
      </c>
      <c r="J1315" s="4">
        <f t="shared" si="167"/>
        <v>13934.426229508197</v>
      </c>
      <c r="K1315" s="4">
        <v>0.85</v>
      </c>
      <c r="L1315" s="76" t="s">
        <v>51</v>
      </c>
      <c r="V1315" s="3" t="e">
        <v>#DIV/0!</v>
      </c>
    </row>
    <row r="1316" spans="2:22">
      <c r="B1316" s="73" t="s">
        <v>52</v>
      </c>
      <c r="C1316" s="4">
        <v>6.6834499999999997</v>
      </c>
      <c r="D1316" s="4">
        <f t="shared" si="165"/>
        <v>18979.890475727359</v>
      </c>
      <c r="E1316" s="4">
        <v>126.85114900000001</v>
      </c>
      <c r="F1316" s="4">
        <v>5.5060000000000002</v>
      </c>
      <c r="G1316" s="4">
        <f t="shared" si="166"/>
        <v>28310.570286959679</v>
      </c>
      <c r="H1316" s="4">
        <v>155.87799999999999</v>
      </c>
      <c r="I1316" s="107">
        <v>5.9779999999999998</v>
      </c>
      <c r="J1316" s="4">
        <f t="shared" si="167"/>
        <v>30381.231180996991</v>
      </c>
      <c r="K1316" s="107">
        <v>181.619</v>
      </c>
      <c r="L1316" s="76" t="s">
        <v>53</v>
      </c>
      <c r="V1316" s="3" t="e">
        <v>#DIV/0!</v>
      </c>
    </row>
    <row r="1317" spans="2:22">
      <c r="B1317" s="73" t="s">
        <v>54</v>
      </c>
      <c r="C1317" s="4"/>
      <c r="D1317" s="4"/>
      <c r="E1317" s="4"/>
      <c r="F1317" s="4"/>
      <c r="G1317" s="4"/>
      <c r="H1317" s="4"/>
      <c r="I1317" s="4">
        <v>0</v>
      </c>
      <c r="J1317" s="4"/>
      <c r="K1317" s="4">
        <v>0</v>
      </c>
      <c r="L1317" s="76" t="s">
        <v>55</v>
      </c>
      <c r="V1317" s="3">
        <v>146.30666666666366</v>
      </c>
    </row>
    <row r="1318" spans="2:22">
      <c r="B1318" s="73" t="s">
        <v>56</v>
      </c>
      <c r="C1318" s="4">
        <v>3.9914468995010692E-3</v>
      </c>
      <c r="D1318" s="4">
        <f t="shared" si="165"/>
        <v>14030</v>
      </c>
      <c r="E1318" s="4">
        <v>5.6000000000000001E-2</v>
      </c>
      <c r="F1318" s="4">
        <v>3.9914468995010692E-3</v>
      </c>
      <c r="G1318" s="4">
        <f t="shared" si="166"/>
        <v>14030</v>
      </c>
      <c r="H1318" s="4">
        <v>5.6000000000000001E-2</v>
      </c>
      <c r="I1318" s="4">
        <v>0</v>
      </c>
      <c r="J1318" s="4"/>
      <c r="K1318" s="4">
        <v>5.6000000000000001E-2</v>
      </c>
      <c r="L1318" s="76" t="s">
        <v>57</v>
      </c>
      <c r="V1318" s="3">
        <v>415.35533333334024</v>
      </c>
    </row>
    <row r="1319" spans="2:22">
      <c r="B1319" s="73" t="s">
        <v>58</v>
      </c>
      <c r="C1319" s="4">
        <v>3.0880000000000001</v>
      </c>
      <c r="D1319" s="4">
        <f t="shared" si="165"/>
        <v>15493.199481865286</v>
      </c>
      <c r="E1319" s="4">
        <v>47.843000000000004</v>
      </c>
      <c r="F1319" s="4">
        <v>1.5489999999999999</v>
      </c>
      <c r="G1319" s="4">
        <f t="shared" si="166"/>
        <v>15397.030342156231</v>
      </c>
      <c r="H1319" s="4">
        <v>23.85</v>
      </c>
      <c r="I1319" s="4">
        <v>1.681</v>
      </c>
      <c r="J1319" s="4">
        <f t="shared" si="167"/>
        <v>26865.556216537774</v>
      </c>
      <c r="K1319" s="4">
        <v>45.161000000000001</v>
      </c>
      <c r="L1319" s="76" t="s">
        <v>59</v>
      </c>
      <c r="V1319" s="3">
        <v>7.2533333333333019</v>
      </c>
    </row>
    <row r="1320" spans="2:22">
      <c r="B1320" s="73" t="s">
        <v>60</v>
      </c>
      <c r="C1320" s="4">
        <v>12.809999999999999</v>
      </c>
      <c r="D1320" s="4">
        <f t="shared" si="165"/>
        <v>6814.9882903981261</v>
      </c>
      <c r="E1320" s="4">
        <v>87.3</v>
      </c>
      <c r="F1320" s="4">
        <v>13.0662</v>
      </c>
      <c r="G1320" s="4">
        <f t="shared" si="166"/>
        <v>6814.9882903981261</v>
      </c>
      <c r="H1320" s="4">
        <v>89.046000000000006</v>
      </c>
      <c r="I1320" s="108">
        <v>13.08</v>
      </c>
      <c r="J1320" s="4">
        <f t="shared" si="167"/>
        <v>7080.2752293577978</v>
      </c>
      <c r="K1320" s="108">
        <v>92.61</v>
      </c>
      <c r="L1320" s="76" t="s">
        <v>61</v>
      </c>
      <c r="V1320" s="3">
        <v>28.874666666666599</v>
      </c>
    </row>
    <row r="1321" spans="2:22">
      <c r="B1321" s="73" t="s">
        <v>62</v>
      </c>
      <c r="C1321" s="4">
        <v>7.6829999999999998</v>
      </c>
      <c r="D1321" s="4">
        <f t="shared" si="165"/>
        <v>19073.799297149551</v>
      </c>
      <c r="E1321" s="4">
        <v>146.54400000000001</v>
      </c>
      <c r="F1321" s="4">
        <v>6.2279999999999998</v>
      </c>
      <c r="G1321" s="4">
        <f t="shared" si="166"/>
        <v>20331.888246628132</v>
      </c>
      <c r="H1321" s="4">
        <v>126.627</v>
      </c>
      <c r="I1321" s="4">
        <v>8.1159999999999997</v>
      </c>
      <c r="J1321" s="4">
        <f t="shared" si="167"/>
        <v>17656.97387875801</v>
      </c>
      <c r="K1321" s="4">
        <v>143.304</v>
      </c>
      <c r="L1321" s="76" t="s">
        <v>465</v>
      </c>
      <c r="V1321" s="3" t="e">
        <v>#DIV/0!</v>
      </c>
    </row>
    <row r="1322" spans="2:22">
      <c r="B1322" s="73" t="s">
        <v>63</v>
      </c>
      <c r="C1322" s="4"/>
      <c r="D1322" s="4"/>
      <c r="E1322" s="4"/>
      <c r="F1322" s="4"/>
      <c r="G1322" s="4"/>
      <c r="H1322" s="4"/>
      <c r="I1322" s="4">
        <v>0</v>
      </c>
      <c r="J1322" s="4"/>
      <c r="K1322" s="4">
        <v>0</v>
      </c>
      <c r="L1322" s="76" t="s">
        <v>64</v>
      </c>
      <c r="V1322" s="3" t="e">
        <v>#DIV/0!</v>
      </c>
    </row>
    <row r="1323" spans="2:22">
      <c r="B1323" s="73" t="s">
        <v>65</v>
      </c>
      <c r="C1323" s="4">
        <v>8.3557500000000005</v>
      </c>
      <c r="D1323" s="4">
        <f t="shared" si="165"/>
        <v>12261.257218083354</v>
      </c>
      <c r="E1323" s="4">
        <v>102.452</v>
      </c>
      <c r="F1323" s="4">
        <v>6.992</v>
      </c>
      <c r="G1323" s="4">
        <f t="shared" si="166"/>
        <v>13513.014874141878</v>
      </c>
      <c r="H1323" s="4">
        <v>94.483000000000004</v>
      </c>
      <c r="I1323" s="108">
        <v>6.42</v>
      </c>
      <c r="J1323" s="4">
        <f t="shared" si="167"/>
        <v>16261.682242990655</v>
      </c>
      <c r="K1323" s="108">
        <v>104.4</v>
      </c>
      <c r="L1323" s="76" t="s">
        <v>66</v>
      </c>
      <c r="V1323" s="3" t="e">
        <v>#DIV/0!</v>
      </c>
    </row>
    <row r="1324" spans="2:22">
      <c r="B1324" s="73" t="s">
        <v>67</v>
      </c>
      <c r="C1324" s="4">
        <v>0.46256999999999998</v>
      </c>
      <c r="D1324" s="4">
        <f t="shared" si="165"/>
        <v>21510.257906911385</v>
      </c>
      <c r="E1324" s="4">
        <v>9.9499999999999993</v>
      </c>
      <c r="F1324" s="4">
        <v>0.68200000000000005</v>
      </c>
      <c r="G1324" s="4">
        <f t="shared" si="166"/>
        <v>47011.730205278589</v>
      </c>
      <c r="H1324" s="4">
        <v>32.061999999999998</v>
      </c>
      <c r="I1324" s="4">
        <v>0.69</v>
      </c>
      <c r="J1324" s="4">
        <f t="shared" si="167"/>
        <v>46686.956521739135</v>
      </c>
      <c r="K1324" s="4">
        <v>32.213999999999999</v>
      </c>
      <c r="L1324" s="76" t="s">
        <v>68</v>
      </c>
      <c r="V1324" s="3" t="e">
        <v>#DIV/0!</v>
      </c>
    </row>
    <row r="1325" spans="2:22">
      <c r="B1325" s="73" t="s">
        <v>69</v>
      </c>
      <c r="C1325" s="4">
        <v>1.0463100000000001</v>
      </c>
      <c r="D1325" s="4">
        <f t="shared" si="165"/>
        <v>45012.95027286368</v>
      </c>
      <c r="E1325" s="4">
        <v>47.097499999999997</v>
      </c>
      <c r="F1325" s="4">
        <v>1.1950000000000001</v>
      </c>
      <c r="G1325" s="4">
        <f t="shared" si="166"/>
        <v>49349.790794979075</v>
      </c>
      <c r="H1325" s="4">
        <v>58.972999999999999</v>
      </c>
      <c r="I1325" s="4">
        <v>1.008</v>
      </c>
      <c r="J1325" s="4">
        <f t="shared" si="167"/>
        <v>12728.174603174602</v>
      </c>
      <c r="K1325" s="4">
        <v>12.83</v>
      </c>
      <c r="L1325" s="76" t="s">
        <v>70</v>
      </c>
      <c r="V1325" s="3" t="e">
        <v>#DIV/0!</v>
      </c>
    </row>
    <row r="1326" spans="2:22">
      <c r="B1326" s="73" t="s">
        <v>71</v>
      </c>
      <c r="C1326" s="4">
        <v>0.13400000000000001</v>
      </c>
      <c r="D1326" s="4">
        <f t="shared" si="165"/>
        <v>24970.149253731342</v>
      </c>
      <c r="E1326" s="4">
        <v>3.3460000000000001</v>
      </c>
      <c r="F1326" s="4">
        <v>0.13700000000000001</v>
      </c>
      <c r="G1326" s="4">
        <f t="shared" si="166"/>
        <v>25306.569343065694</v>
      </c>
      <c r="H1326" s="4">
        <v>3.4670000000000001</v>
      </c>
      <c r="I1326" s="4">
        <v>0.11609999999999999</v>
      </c>
      <c r="J1326" s="4">
        <f t="shared" si="167"/>
        <v>24978.466838931956</v>
      </c>
      <c r="K1326" s="4">
        <v>2.9</v>
      </c>
      <c r="L1326" s="76" t="s">
        <v>72</v>
      </c>
      <c r="M1326" s="109"/>
      <c r="V1326" s="3" t="e">
        <v>#DIV/0!</v>
      </c>
    </row>
    <row r="1327" spans="2:22">
      <c r="B1327" s="73" t="s">
        <v>73</v>
      </c>
      <c r="C1327" s="4">
        <v>0.38300000000000001</v>
      </c>
      <c r="D1327" s="4">
        <f t="shared" si="165"/>
        <v>82232.375979112272</v>
      </c>
      <c r="E1327" s="4">
        <v>31.495000000000001</v>
      </c>
      <c r="F1327" s="4">
        <v>0.38900000000000001</v>
      </c>
      <c r="G1327" s="4">
        <f t="shared" si="166"/>
        <v>82455.012853470442</v>
      </c>
      <c r="H1327" s="4">
        <v>32.075000000000003</v>
      </c>
      <c r="I1327" s="4">
        <v>0.32800000000000001</v>
      </c>
      <c r="J1327" s="4">
        <f t="shared" si="167"/>
        <v>84149.390243902424</v>
      </c>
      <c r="K1327" s="4">
        <v>27.600999999999999</v>
      </c>
      <c r="L1327" s="76" t="s">
        <v>74</v>
      </c>
      <c r="V1327" s="3">
        <v>-10</v>
      </c>
    </row>
    <row r="1328" spans="2:22">
      <c r="B1328" s="73" t="s">
        <v>75</v>
      </c>
      <c r="C1328" s="4">
        <v>1.302</v>
      </c>
      <c r="D1328" s="4">
        <f t="shared" si="165"/>
        <v>16486.175115207374</v>
      </c>
      <c r="E1328" s="4">
        <v>21.465</v>
      </c>
      <c r="F1328" s="4">
        <v>1.6359999999999999</v>
      </c>
      <c r="G1328" s="4">
        <f t="shared" si="166"/>
        <v>26654.034229828852</v>
      </c>
      <c r="H1328" s="4">
        <v>43.606000000000002</v>
      </c>
      <c r="I1328" s="4">
        <v>1.4930000000000001</v>
      </c>
      <c r="J1328" s="4">
        <f>(K1328/I1328)*1000</f>
        <v>22601.473543201606</v>
      </c>
      <c r="K1328" s="4">
        <v>33.744</v>
      </c>
      <c r="L1328" s="76" t="s">
        <v>76</v>
      </c>
      <c r="V1328" s="3">
        <v>0.26933333333333564</v>
      </c>
    </row>
    <row r="1329" spans="2:22">
      <c r="B1329" s="73" t="s">
        <v>77</v>
      </c>
      <c r="C1329" s="4">
        <v>0.13300000000000001</v>
      </c>
      <c r="D1329" s="4">
        <f t="shared" si="165"/>
        <v>19000</v>
      </c>
      <c r="E1329" s="4">
        <v>2.5270000000000001</v>
      </c>
      <c r="F1329" s="4">
        <v>0.187</v>
      </c>
      <c r="G1329" s="4">
        <f t="shared" si="166"/>
        <v>19058.823529411766</v>
      </c>
      <c r="H1329" s="4">
        <v>3.5640000000000001</v>
      </c>
      <c r="I1329" s="4">
        <v>8.1000000000000003E-2</v>
      </c>
      <c r="J1329" s="4">
        <f t="shared" si="167"/>
        <v>19049.382716049382</v>
      </c>
      <c r="K1329" s="4">
        <v>1.5429999999999999</v>
      </c>
      <c r="L1329" s="76" t="s">
        <v>78</v>
      </c>
      <c r="V1329" s="3" t="e">
        <v>#DIV/0!</v>
      </c>
    </row>
    <row r="1330" spans="2:22">
      <c r="B1330" s="73" t="s">
        <v>79</v>
      </c>
      <c r="C1330" s="4">
        <v>48.417159999999996</v>
      </c>
      <c r="D1330" s="4">
        <f t="shared" si="165"/>
        <v>26856.118781027228</v>
      </c>
      <c r="E1330" s="4">
        <v>1300.297</v>
      </c>
      <c r="F1330" s="4">
        <v>47.521999999999998</v>
      </c>
      <c r="G1330" s="4">
        <f t="shared" si="166"/>
        <v>28970.58204621018</v>
      </c>
      <c r="H1330" s="4">
        <v>1376.74</v>
      </c>
      <c r="I1330" s="4">
        <v>43.756999999999998</v>
      </c>
      <c r="J1330" s="4">
        <f t="shared" si="167"/>
        <v>26953.40174143566</v>
      </c>
      <c r="K1330" s="4">
        <v>1179.4000000000001</v>
      </c>
      <c r="L1330" s="76" t="s">
        <v>80</v>
      </c>
      <c r="V1330" s="3">
        <v>18.721999999999753</v>
      </c>
    </row>
    <row r="1331" spans="2:22">
      <c r="B1331" s="73" t="s">
        <v>81</v>
      </c>
      <c r="C1331" s="4">
        <v>1.536</v>
      </c>
      <c r="D1331" s="4">
        <f t="shared" si="165"/>
        <v>14792.317708333334</v>
      </c>
      <c r="E1331" s="4">
        <v>22.721</v>
      </c>
      <c r="F1331" s="4">
        <v>1.885</v>
      </c>
      <c r="G1331" s="4">
        <f t="shared" si="166"/>
        <v>28098.673740053051</v>
      </c>
      <c r="H1331" s="4">
        <v>52.966000000000001</v>
      </c>
      <c r="I1331" s="4">
        <v>1.962</v>
      </c>
      <c r="J1331" s="4">
        <f t="shared" si="167"/>
        <v>26887.869520897046</v>
      </c>
      <c r="K1331" s="4">
        <v>52.753999999999998</v>
      </c>
      <c r="L1331" s="76" t="s">
        <v>82</v>
      </c>
      <c r="V1331" s="3">
        <v>1</v>
      </c>
    </row>
    <row r="1332" spans="2:22">
      <c r="B1332" s="73" t="s">
        <v>83</v>
      </c>
      <c r="C1332" s="4"/>
      <c r="D1332" s="4"/>
      <c r="E1332" s="4"/>
      <c r="F1332" s="4"/>
      <c r="G1332" s="4"/>
      <c r="H1332" s="4"/>
      <c r="I1332" s="4">
        <v>0</v>
      </c>
      <c r="J1332" s="4"/>
      <c r="K1332" s="4">
        <v>0</v>
      </c>
      <c r="L1332" s="76" t="s">
        <v>84</v>
      </c>
      <c r="V1332" s="3" t="e">
        <v>#DIV/0!</v>
      </c>
    </row>
    <row r="1333" spans="2:22" ht="15.75" thickBot="1">
      <c r="B1333" s="74" t="s">
        <v>85</v>
      </c>
      <c r="C1333" s="4">
        <v>0.77100000000000002</v>
      </c>
      <c r="D1333" s="4">
        <f t="shared" si="165"/>
        <v>7783.3981841763944</v>
      </c>
      <c r="E1333" s="4">
        <v>6.0010000000000003</v>
      </c>
      <c r="F1333" s="4">
        <v>0.66500000000000004</v>
      </c>
      <c r="G1333" s="4">
        <f t="shared" si="166"/>
        <v>7848.1203007518798</v>
      </c>
      <c r="H1333" s="4">
        <v>5.2190000000000003</v>
      </c>
      <c r="I1333" s="4">
        <v>0.59899999999999998</v>
      </c>
      <c r="J1333" s="4">
        <f t="shared" si="167"/>
        <v>7916.5275459098502</v>
      </c>
      <c r="K1333" s="4">
        <v>4.742</v>
      </c>
      <c r="L1333" s="77" t="s">
        <v>86</v>
      </c>
      <c r="V1333" s="3" t="e">
        <v>#DIV/0!</v>
      </c>
    </row>
    <row r="1334" spans="2:22" ht="15.75" thickBot="1">
      <c r="B1334" s="92" t="s">
        <v>386</v>
      </c>
      <c r="C1334" s="78">
        <f>SUM(C1312:C1333)</f>
        <v>99.756042124801368</v>
      </c>
      <c r="D1334" s="78">
        <f t="shared" si="165"/>
        <v>22103.469780802796</v>
      </c>
      <c r="E1334" s="78">
        <f>SUM(E1312:E1333)</f>
        <v>2204.9546625580379</v>
      </c>
      <c r="F1334" s="78">
        <f>SUM(F1312:F1333)</f>
        <v>90.811745286292918</v>
      </c>
      <c r="G1334" s="78">
        <f t="shared" si="166"/>
        <v>24050.493357465846</v>
      </c>
      <c r="H1334" s="78">
        <f>SUM(H1312:H1333)</f>
        <v>2184.0672767878682</v>
      </c>
      <c r="I1334" s="78">
        <f>SUM(I1312:I1333)</f>
        <v>87.454100000000011</v>
      </c>
      <c r="J1334" s="78">
        <f>SUM(J1312:J1333)</f>
        <v>534602.57651110704</v>
      </c>
      <c r="K1334" s="78">
        <f>SUM(K1312:K1333)</f>
        <v>1999.231</v>
      </c>
      <c r="L1334" s="92" t="s">
        <v>388</v>
      </c>
    </row>
    <row r="1335" spans="2:22" ht="15.75" thickBot="1">
      <c r="B1335" s="92" t="s">
        <v>387</v>
      </c>
      <c r="C1335" s="78">
        <v>1788.279</v>
      </c>
      <c r="D1335" s="78">
        <f t="shared" si="165"/>
        <v>28626.859119857694</v>
      </c>
      <c r="E1335" s="78">
        <v>51192.811000000002</v>
      </c>
      <c r="F1335" s="78">
        <v>1858.2529999999999</v>
      </c>
      <c r="G1335" s="78">
        <f t="shared" si="166"/>
        <v>28149.621714588917</v>
      </c>
      <c r="H1335" s="78">
        <v>52309.118999999999</v>
      </c>
      <c r="I1335" s="78">
        <v>1843.3489999999999</v>
      </c>
      <c r="J1335" s="78">
        <f>(K1335/I1335)*1000</f>
        <v>29349.691241322183</v>
      </c>
      <c r="K1335" s="78">
        <v>54101.724000000002</v>
      </c>
      <c r="L1335" s="92" t="s">
        <v>385</v>
      </c>
    </row>
    <row r="1339" spans="2:22">
      <c r="B1339" s="38" t="s">
        <v>137</v>
      </c>
      <c r="L1339" s="53" t="s">
        <v>138</v>
      </c>
    </row>
    <row r="1340" spans="2:22">
      <c r="B1340" s="38" t="s">
        <v>233</v>
      </c>
      <c r="L1340" s="53" t="s">
        <v>234</v>
      </c>
    </row>
    <row r="1341" spans="2:22" ht="21.75" customHeight="1" thickBot="1">
      <c r="B1341" s="32" t="s">
        <v>131</v>
      </c>
      <c r="L1341" s="53" t="s">
        <v>132</v>
      </c>
    </row>
    <row r="1342" spans="2:22" ht="15.75" thickBot="1">
      <c r="B1342" s="134" t="s">
        <v>43</v>
      </c>
      <c r="C1342" s="131">
        <v>2016</v>
      </c>
      <c r="D1342" s="132"/>
      <c r="E1342" s="133"/>
      <c r="F1342" s="131">
        <v>2017</v>
      </c>
      <c r="G1342" s="132"/>
      <c r="H1342" s="133"/>
      <c r="I1342" s="131">
        <v>2018</v>
      </c>
      <c r="J1342" s="132"/>
      <c r="K1342" s="133"/>
      <c r="L1342" s="126" t="s">
        <v>44</v>
      </c>
    </row>
    <row r="1343" spans="2:22">
      <c r="B1343" s="135"/>
      <c r="C1343" s="68" t="s">
        <v>8</v>
      </c>
      <c r="D1343" s="68" t="s">
        <v>9</v>
      </c>
      <c r="E1343" s="68" t="s">
        <v>10</v>
      </c>
      <c r="F1343" s="68" t="s">
        <v>8</v>
      </c>
      <c r="G1343" s="68" t="s">
        <v>9</v>
      </c>
      <c r="H1343" s="69" t="s">
        <v>10</v>
      </c>
      <c r="I1343" s="68" t="s">
        <v>8</v>
      </c>
      <c r="J1343" s="68" t="s">
        <v>9</v>
      </c>
      <c r="K1343" s="69" t="s">
        <v>10</v>
      </c>
      <c r="L1343" s="127"/>
    </row>
    <row r="1344" spans="2:22" ht="15.75" thickBot="1">
      <c r="B1344" s="136"/>
      <c r="C1344" s="70" t="s">
        <v>11</v>
      </c>
      <c r="D1344" s="70" t="s">
        <v>12</v>
      </c>
      <c r="E1344" s="70" t="s">
        <v>13</v>
      </c>
      <c r="F1344" s="70" t="s">
        <v>11</v>
      </c>
      <c r="G1344" s="70" t="s">
        <v>12</v>
      </c>
      <c r="H1344" s="71" t="s">
        <v>13</v>
      </c>
      <c r="I1344" s="70" t="s">
        <v>11</v>
      </c>
      <c r="J1344" s="70" t="s">
        <v>12</v>
      </c>
      <c r="K1344" s="71" t="s">
        <v>13</v>
      </c>
      <c r="L1344" s="128"/>
      <c r="V1344" s="53">
        <v>2017</v>
      </c>
    </row>
    <row r="1345" spans="2:22">
      <c r="B1345" s="72" t="s">
        <v>45</v>
      </c>
      <c r="C1345" s="4">
        <v>1.9228000000000001</v>
      </c>
      <c r="D1345" s="4">
        <f t="shared" ref="D1345:D1368" si="168">E1345/C1345*1000</f>
        <v>2024.8699812773041</v>
      </c>
      <c r="E1345" s="4">
        <v>3.8934200000000003</v>
      </c>
      <c r="F1345" s="4">
        <v>4.0378800000000004</v>
      </c>
      <c r="G1345" s="4">
        <f t="shared" ref="G1345:G1368" si="169">H1345/F1345*1000</f>
        <v>1012.434990638652</v>
      </c>
      <c r="H1345" s="4">
        <v>4.0880910000000004</v>
      </c>
      <c r="I1345" s="107">
        <v>0.36</v>
      </c>
      <c r="J1345" s="4">
        <f>(K1345/I1345)*1000</f>
        <v>6027.7777777777774</v>
      </c>
      <c r="K1345" s="107">
        <v>2.17</v>
      </c>
      <c r="L1345" s="75" t="s">
        <v>46</v>
      </c>
      <c r="V1345" s="3">
        <v>1.6943333333333328</v>
      </c>
    </row>
    <row r="1346" spans="2:22">
      <c r="B1346" s="73" t="s">
        <v>47</v>
      </c>
      <c r="C1346" s="4"/>
      <c r="D1346" s="4"/>
      <c r="E1346" s="4"/>
      <c r="F1346" s="4"/>
      <c r="G1346" s="4"/>
      <c r="H1346" s="4"/>
      <c r="I1346" s="4">
        <v>0</v>
      </c>
      <c r="J1346" s="4"/>
      <c r="K1346" s="4">
        <v>0</v>
      </c>
      <c r="L1346" s="76" t="s">
        <v>464</v>
      </c>
      <c r="V1346" s="3">
        <v>1.0139999999998963</v>
      </c>
    </row>
    <row r="1347" spans="2:22">
      <c r="B1347" s="73" t="s">
        <v>48</v>
      </c>
      <c r="C1347" s="4"/>
      <c r="D1347" s="4"/>
      <c r="E1347" s="4"/>
      <c r="F1347" s="4"/>
      <c r="G1347" s="4"/>
      <c r="H1347" s="4"/>
      <c r="I1347" s="4">
        <v>0</v>
      </c>
      <c r="J1347" s="4"/>
      <c r="K1347" s="4">
        <v>0</v>
      </c>
      <c r="L1347" s="76" t="s">
        <v>49</v>
      </c>
      <c r="V1347" s="3" t="e">
        <v>#DIV/0!</v>
      </c>
    </row>
    <row r="1348" spans="2:22">
      <c r="B1348" s="73" t="s">
        <v>50</v>
      </c>
      <c r="C1348" s="4">
        <v>13.316000000000001</v>
      </c>
      <c r="D1348" s="4">
        <f t="shared" si="168"/>
        <v>3795.6593571643134</v>
      </c>
      <c r="E1348" s="4">
        <v>50.542999999999999</v>
      </c>
      <c r="F1348" s="4">
        <v>14.141999999999999</v>
      </c>
      <c r="G1348" s="4">
        <f t="shared" si="169"/>
        <v>3789.2094470371944</v>
      </c>
      <c r="H1348" s="4">
        <v>53.587000000000003</v>
      </c>
      <c r="I1348" s="4">
        <v>8.9890000000000008</v>
      </c>
      <c r="J1348" s="4">
        <f t="shared" ref="J1348:J1368" si="170">(K1348/I1348)*1000</f>
        <v>4029.3692290577374</v>
      </c>
      <c r="K1348" s="4">
        <v>36.22</v>
      </c>
      <c r="L1348" s="76" t="s">
        <v>51</v>
      </c>
      <c r="V1348" s="3" t="e">
        <v>#DIV/0!</v>
      </c>
    </row>
    <row r="1349" spans="2:22">
      <c r="B1349" s="73">
        <v>35.896999999999998</v>
      </c>
      <c r="C1349" s="4">
        <v>32.377000000000002</v>
      </c>
      <c r="D1349" s="4">
        <f t="shared" si="168"/>
        <v>3916.1132902986683</v>
      </c>
      <c r="E1349" s="4">
        <v>126.792</v>
      </c>
      <c r="F1349" s="4">
        <v>34.268000000000001</v>
      </c>
      <c r="G1349" s="4">
        <f t="shared" si="169"/>
        <v>3834.8896930080537</v>
      </c>
      <c r="H1349" s="4">
        <v>131.41399999999999</v>
      </c>
      <c r="I1349" s="107">
        <v>35.896999999999998</v>
      </c>
      <c r="J1349" s="4">
        <f t="shared" si="170"/>
        <v>5187.1465582082074</v>
      </c>
      <c r="K1349" s="107">
        <v>186.203</v>
      </c>
      <c r="L1349" s="76" t="s">
        <v>53</v>
      </c>
      <c r="V1349" s="3" t="e">
        <v>#DIV/0!</v>
      </c>
    </row>
    <row r="1350" spans="2:22">
      <c r="B1350" s="73" t="s">
        <v>54</v>
      </c>
      <c r="C1350" s="4"/>
      <c r="D1350" s="4"/>
      <c r="E1350" s="4"/>
      <c r="F1350" s="4"/>
      <c r="G1350" s="4"/>
      <c r="H1350" s="4"/>
      <c r="I1350" s="4">
        <v>0</v>
      </c>
      <c r="J1350" s="4"/>
      <c r="K1350" s="4">
        <v>0</v>
      </c>
      <c r="L1350" s="76" t="s">
        <v>55</v>
      </c>
      <c r="V1350" s="3">
        <v>146.30666666666366</v>
      </c>
    </row>
    <row r="1351" spans="2:22">
      <c r="B1351" s="73" t="s">
        <v>56</v>
      </c>
      <c r="C1351" s="4"/>
      <c r="D1351" s="4"/>
      <c r="E1351" s="4"/>
      <c r="F1351" s="4"/>
      <c r="G1351" s="4"/>
      <c r="H1351" s="4"/>
      <c r="I1351" s="4">
        <v>0</v>
      </c>
      <c r="J1351" s="4"/>
      <c r="K1351" s="4">
        <v>0</v>
      </c>
      <c r="L1351" s="76" t="s">
        <v>57</v>
      </c>
      <c r="V1351" s="3">
        <v>415.35533333334024</v>
      </c>
    </row>
    <row r="1352" spans="2:22">
      <c r="B1352" s="73" t="s">
        <v>58</v>
      </c>
      <c r="C1352" s="4"/>
      <c r="D1352" s="4"/>
      <c r="E1352" s="4"/>
      <c r="F1352" s="4"/>
      <c r="G1352" s="4"/>
      <c r="H1352" s="4"/>
      <c r="I1352" s="4">
        <v>0</v>
      </c>
      <c r="J1352" s="4"/>
      <c r="K1352" s="4">
        <v>0</v>
      </c>
      <c r="L1352" s="76" t="s">
        <v>59</v>
      </c>
      <c r="V1352" s="3">
        <v>7.2533333333333019</v>
      </c>
    </row>
    <row r="1353" spans="2:22">
      <c r="B1353" s="73" t="s">
        <v>60</v>
      </c>
      <c r="C1353" s="4">
        <v>1.26</v>
      </c>
      <c r="D1353" s="4">
        <f t="shared" si="168"/>
        <v>7142.8571428571431</v>
      </c>
      <c r="E1353" s="4">
        <v>9</v>
      </c>
      <c r="F1353" s="4">
        <v>1.2637799999999999</v>
      </c>
      <c r="G1353" s="4">
        <f t="shared" si="169"/>
        <v>7142.8571428571413</v>
      </c>
      <c r="H1353" s="4">
        <v>9.0269999999999975</v>
      </c>
      <c r="I1353" s="4">
        <v>0</v>
      </c>
      <c r="J1353" s="4"/>
      <c r="K1353" s="4">
        <v>0</v>
      </c>
      <c r="L1353" s="76" t="s">
        <v>61</v>
      </c>
      <c r="V1353" s="3">
        <v>28.874666666666599</v>
      </c>
    </row>
    <row r="1354" spans="2:22">
      <c r="B1354" s="73" t="s">
        <v>62</v>
      </c>
      <c r="C1354" s="4">
        <v>1.323</v>
      </c>
      <c r="D1354" s="4">
        <f t="shared" si="168"/>
        <v>7312.9251700680279</v>
      </c>
      <c r="E1354" s="4">
        <v>9.6750000000000007</v>
      </c>
      <c r="F1354" s="4">
        <v>1.054</v>
      </c>
      <c r="G1354" s="4">
        <f t="shared" si="169"/>
        <v>6747.6280834914605</v>
      </c>
      <c r="H1354" s="4">
        <v>7.1120000000000001</v>
      </c>
      <c r="I1354" s="4">
        <v>2.08</v>
      </c>
      <c r="J1354" s="4">
        <f t="shared" si="170"/>
        <v>7197.5961538461534</v>
      </c>
      <c r="K1354" s="4">
        <v>14.971</v>
      </c>
      <c r="L1354" s="76" t="s">
        <v>465</v>
      </c>
      <c r="V1354" s="3" t="e">
        <v>#DIV/0!</v>
      </c>
    </row>
    <row r="1355" spans="2:22">
      <c r="B1355" s="73" t="s">
        <v>63</v>
      </c>
      <c r="C1355" s="4"/>
      <c r="D1355" s="4"/>
      <c r="E1355" s="4"/>
      <c r="F1355" s="4"/>
      <c r="G1355" s="4"/>
      <c r="H1355" s="4"/>
      <c r="I1355" s="4">
        <v>0</v>
      </c>
      <c r="J1355" s="4"/>
      <c r="K1355" s="4">
        <v>0</v>
      </c>
      <c r="L1355" s="76" t="s">
        <v>64</v>
      </c>
      <c r="V1355" s="3" t="e">
        <v>#DIV/0!</v>
      </c>
    </row>
    <row r="1356" spans="2:22">
      <c r="B1356" s="73" t="s">
        <v>65</v>
      </c>
      <c r="C1356" s="4">
        <v>0.25</v>
      </c>
      <c r="D1356" s="4">
        <f t="shared" si="168"/>
        <v>4000</v>
      </c>
      <c r="E1356" s="4">
        <v>1</v>
      </c>
      <c r="F1356" s="4"/>
      <c r="G1356" s="4"/>
      <c r="H1356" s="4"/>
      <c r="I1356" s="108">
        <v>0</v>
      </c>
      <c r="J1356" s="4"/>
      <c r="K1356" s="108">
        <v>7.0000000000000007E-2</v>
      </c>
      <c r="L1356" s="76" t="s">
        <v>66</v>
      </c>
      <c r="V1356" s="3" t="e">
        <v>#DIV/0!</v>
      </c>
    </row>
    <row r="1357" spans="2:22">
      <c r="B1357" s="73" t="s">
        <v>67</v>
      </c>
      <c r="C1357" s="4"/>
      <c r="D1357" s="4"/>
      <c r="E1357" s="4"/>
      <c r="F1357" s="4"/>
      <c r="G1357" s="4"/>
      <c r="H1357" s="4"/>
      <c r="I1357" s="4">
        <v>0</v>
      </c>
      <c r="J1357" s="4"/>
      <c r="K1357" s="4">
        <v>0</v>
      </c>
      <c r="L1357" s="76" t="s">
        <v>68</v>
      </c>
      <c r="V1357" s="3" t="e">
        <v>#DIV/0!</v>
      </c>
    </row>
    <row r="1358" spans="2:22">
      <c r="B1358" s="73" t="s">
        <v>69</v>
      </c>
      <c r="C1358" s="4">
        <v>0.23765000000000003</v>
      </c>
      <c r="D1358" s="4">
        <f t="shared" si="168"/>
        <v>6418.3042289080577</v>
      </c>
      <c r="E1358" s="4">
        <v>1.5253100000000002</v>
      </c>
      <c r="F1358" s="4">
        <v>0.42499999999999999</v>
      </c>
      <c r="G1358" s="4">
        <f t="shared" si="169"/>
        <v>5623.5294117647063</v>
      </c>
      <c r="H1358" s="4">
        <v>2.39</v>
      </c>
      <c r="I1358" s="4">
        <v>0.41</v>
      </c>
      <c r="J1358" s="4">
        <f t="shared" si="170"/>
        <v>4870.7317073170734</v>
      </c>
      <c r="K1358" s="4">
        <v>1.9970000000000001</v>
      </c>
      <c r="L1358" s="76" t="s">
        <v>70</v>
      </c>
      <c r="V1358" s="3" t="e">
        <v>#DIV/0!</v>
      </c>
    </row>
    <row r="1359" spans="2:22">
      <c r="B1359" s="73" t="s">
        <v>71</v>
      </c>
      <c r="C1359" s="4">
        <v>0.23</v>
      </c>
      <c r="D1359" s="4">
        <f t="shared" si="168"/>
        <v>5191.304347826087</v>
      </c>
      <c r="E1359" s="4">
        <v>1.194</v>
      </c>
      <c r="F1359" s="4"/>
      <c r="G1359" s="4"/>
      <c r="H1359" s="4"/>
      <c r="I1359" s="4">
        <v>0</v>
      </c>
      <c r="J1359" s="4"/>
      <c r="K1359" s="4">
        <v>0</v>
      </c>
      <c r="L1359" s="76" t="s">
        <v>72</v>
      </c>
      <c r="M1359" s="98"/>
      <c r="V1359" s="3" t="e">
        <v>#DIV/0!</v>
      </c>
    </row>
    <row r="1360" spans="2:22">
      <c r="B1360" s="73" t="s">
        <v>73</v>
      </c>
      <c r="C1360" s="4"/>
      <c r="D1360" s="4"/>
      <c r="E1360" s="4"/>
      <c r="F1360" s="4"/>
      <c r="G1360" s="4"/>
      <c r="H1360" s="4"/>
      <c r="I1360" s="4">
        <v>0</v>
      </c>
      <c r="J1360" s="4"/>
      <c r="K1360" s="4">
        <v>0</v>
      </c>
      <c r="L1360" s="76" t="s">
        <v>74</v>
      </c>
      <c r="V1360" s="3">
        <v>-10</v>
      </c>
    </row>
    <row r="1361" spans="2:22">
      <c r="B1361" s="73" t="s">
        <v>75</v>
      </c>
      <c r="C1361" s="4">
        <v>2.1549999999999998</v>
      </c>
      <c r="D1361" s="4">
        <f t="shared" si="168"/>
        <v>6344.7795823665892</v>
      </c>
      <c r="E1361" s="4">
        <v>13.673</v>
      </c>
      <c r="F1361" s="4">
        <v>1.0409999999999999</v>
      </c>
      <c r="G1361" s="4">
        <f t="shared" si="169"/>
        <v>4040.3458213256486</v>
      </c>
      <c r="H1361" s="4">
        <v>4.2060000000000004</v>
      </c>
      <c r="I1361" s="4">
        <v>1.4490000000000001</v>
      </c>
      <c r="J1361" s="4">
        <f t="shared" si="170"/>
        <v>6738.4403036576941</v>
      </c>
      <c r="K1361" s="4">
        <v>9.7639999999999993</v>
      </c>
      <c r="L1361" s="76" t="s">
        <v>76</v>
      </c>
      <c r="V1361" s="3">
        <v>0.26933333333333564</v>
      </c>
    </row>
    <row r="1362" spans="2:22">
      <c r="B1362" s="73" t="s">
        <v>77</v>
      </c>
      <c r="C1362" s="4">
        <v>1.2989999999999999</v>
      </c>
      <c r="D1362" s="4">
        <f t="shared" si="168"/>
        <v>5260.2001539645889</v>
      </c>
      <c r="E1362" s="4">
        <v>6.8330000000000002</v>
      </c>
      <c r="F1362" s="4">
        <v>1.3180000000000001</v>
      </c>
      <c r="G1362" s="4">
        <f t="shared" si="169"/>
        <v>5207.8907435508345</v>
      </c>
      <c r="H1362" s="4">
        <v>6.8639999999999999</v>
      </c>
      <c r="I1362" s="4">
        <v>1.1399999999999999</v>
      </c>
      <c r="J1362" s="4">
        <f t="shared" si="170"/>
        <v>5214.0350877192986</v>
      </c>
      <c r="K1362" s="4">
        <v>5.944</v>
      </c>
      <c r="L1362" s="76" t="s">
        <v>78</v>
      </c>
      <c r="V1362" s="3" t="e">
        <v>#DIV/0!</v>
      </c>
    </row>
    <row r="1363" spans="2:22">
      <c r="B1363" s="73" t="s">
        <v>79</v>
      </c>
      <c r="C1363" s="4">
        <v>17.571000000000002</v>
      </c>
      <c r="D1363" s="4">
        <f t="shared" si="168"/>
        <v>10499.459336406577</v>
      </c>
      <c r="E1363" s="4">
        <v>184.48599999999999</v>
      </c>
      <c r="F1363" s="4">
        <v>20.000360000000001</v>
      </c>
      <c r="G1363" s="4">
        <f t="shared" si="169"/>
        <v>10054.119025857533</v>
      </c>
      <c r="H1363" s="4">
        <v>201.08599999999998</v>
      </c>
      <c r="I1363" s="4">
        <v>16.062999999999999</v>
      </c>
      <c r="J1363" s="4">
        <f t="shared" si="170"/>
        <v>11053.539189441573</v>
      </c>
      <c r="K1363" s="4">
        <v>177.553</v>
      </c>
      <c r="L1363" s="76" t="s">
        <v>80</v>
      </c>
      <c r="V1363" s="3">
        <v>18.721999999999753</v>
      </c>
    </row>
    <row r="1364" spans="2:22">
      <c r="B1364" s="73" t="s">
        <v>81</v>
      </c>
      <c r="C1364" s="4">
        <v>98.667000000000002</v>
      </c>
      <c r="D1364" s="4">
        <f t="shared" si="168"/>
        <v>1218.1783169651455</v>
      </c>
      <c r="E1364" s="4">
        <v>120.194</v>
      </c>
      <c r="F1364" s="4">
        <v>19.516999999999999</v>
      </c>
      <c r="G1364" s="4">
        <f t="shared" si="169"/>
        <v>4162.9861146692629</v>
      </c>
      <c r="H1364" s="4">
        <v>81.248999999999995</v>
      </c>
      <c r="I1364" s="4">
        <v>20.995999999999999</v>
      </c>
      <c r="J1364" s="4">
        <f t="shared" si="170"/>
        <v>5868.6892741474567</v>
      </c>
      <c r="K1364" s="4">
        <v>123.21899999999999</v>
      </c>
      <c r="L1364" s="76" t="s">
        <v>82</v>
      </c>
      <c r="V1364" s="3">
        <v>1</v>
      </c>
    </row>
    <row r="1365" spans="2:22">
      <c r="B1365" s="73" t="s">
        <v>83</v>
      </c>
      <c r="C1365" s="4"/>
      <c r="D1365" s="4"/>
      <c r="E1365" s="4"/>
      <c r="F1365" s="4"/>
      <c r="G1365" s="4"/>
      <c r="H1365" s="4"/>
      <c r="I1365" s="4">
        <v>0</v>
      </c>
      <c r="J1365" s="4">
        <v>0</v>
      </c>
      <c r="K1365" s="4">
        <v>0</v>
      </c>
      <c r="L1365" s="76" t="s">
        <v>84</v>
      </c>
      <c r="V1365" s="3" t="e">
        <v>#DIV/0!</v>
      </c>
    </row>
    <row r="1366" spans="2:22" ht="15.75" thickBot="1">
      <c r="B1366" s="74" t="s">
        <v>85</v>
      </c>
      <c r="C1366" s="4"/>
      <c r="D1366" s="4"/>
      <c r="E1366" s="4"/>
      <c r="F1366" s="4"/>
      <c r="G1366" s="4"/>
      <c r="H1366" s="4"/>
      <c r="I1366" s="4">
        <v>0</v>
      </c>
      <c r="J1366" s="4">
        <v>0</v>
      </c>
      <c r="K1366" s="4">
        <v>0</v>
      </c>
      <c r="L1366" s="77" t="s">
        <v>86</v>
      </c>
      <c r="V1366" s="3" t="e">
        <v>#DIV/0!</v>
      </c>
    </row>
    <row r="1367" spans="2:22" ht="15.75" thickBot="1">
      <c r="B1367" s="92" t="s">
        <v>386</v>
      </c>
      <c r="C1367" s="78">
        <f>SUM(C1345:C1366)</f>
        <v>170.60845</v>
      </c>
      <c r="D1367" s="78">
        <f t="shared" si="168"/>
        <v>3099.5459486326727</v>
      </c>
      <c r="E1367" s="78">
        <f>SUM(E1345:E1366)</f>
        <v>528.80872999999997</v>
      </c>
      <c r="F1367" s="78">
        <f>SUM(F1345:F1366)</f>
        <v>97.067019999999985</v>
      </c>
      <c r="G1367" s="78">
        <f t="shared" si="169"/>
        <v>5161.6201980858168</v>
      </c>
      <c r="H1367" s="78">
        <f>SUM(H1345:H1366)</f>
        <v>501.02309099999991</v>
      </c>
      <c r="I1367" s="78">
        <f>SUM(I1345:I1366)</f>
        <v>87.383999999999986</v>
      </c>
      <c r="J1367" s="78">
        <f t="shared" si="170"/>
        <v>6386.878604778909</v>
      </c>
      <c r="K1367" s="78">
        <f>SUM(K1345:K1366)</f>
        <v>558.1110000000001</v>
      </c>
      <c r="L1367" s="92" t="s">
        <v>388</v>
      </c>
    </row>
    <row r="1368" spans="2:22" ht="15.75" thickBot="1">
      <c r="B1368" s="92" t="s">
        <v>387</v>
      </c>
      <c r="C1368" s="78">
        <v>2591.66</v>
      </c>
      <c r="D1368" s="78">
        <f t="shared" si="168"/>
        <v>7663.7568199532343</v>
      </c>
      <c r="E1368" s="78">
        <v>19861.851999999999</v>
      </c>
      <c r="F1368" s="78">
        <v>2669.3049999999998</v>
      </c>
      <c r="G1368" s="78">
        <f t="shared" si="169"/>
        <v>7754.7286653267429</v>
      </c>
      <c r="H1368" s="78">
        <v>20699.736000000001</v>
      </c>
      <c r="I1368" s="78">
        <v>2713.93</v>
      </c>
      <c r="J1368" s="78">
        <f t="shared" si="170"/>
        <v>7794.1840799136307</v>
      </c>
      <c r="K1368" s="78">
        <v>21152.87</v>
      </c>
      <c r="L1368" s="92" t="s">
        <v>385</v>
      </c>
    </row>
    <row r="1374" spans="2:22">
      <c r="B1374" s="38" t="s">
        <v>143</v>
      </c>
      <c r="L1374" s="53" t="s">
        <v>144</v>
      </c>
    </row>
    <row r="1375" spans="2:22">
      <c r="B1375" s="38" t="s">
        <v>237</v>
      </c>
      <c r="L1375" s="53" t="s">
        <v>400</v>
      </c>
    </row>
    <row r="1376" spans="2:22" ht="24" customHeight="1" thickBot="1">
      <c r="B1376" s="32" t="s">
        <v>131</v>
      </c>
      <c r="L1376" s="53" t="s">
        <v>132</v>
      </c>
    </row>
    <row r="1377" spans="2:22" ht="15.75" thickBot="1">
      <c r="B1377" s="134" t="s">
        <v>43</v>
      </c>
      <c r="C1377" s="131">
        <v>2016</v>
      </c>
      <c r="D1377" s="132"/>
      <c r="E1377" s="133"/>
      <c r="F1377" s="131">
        <v>2017</v>
      </c>
      <c r="G1377" s="132"/>
      <c r="H1377" s="133"/>
      <c r="I1377" s="131">
        <v>2018</v>
      </c>
      <c r="J1377" s="132"/>
      <c r="K1377" s="133"/>
      <c r="L1377" s="126" t="s">
        <v>44</v>
      </c>
      <c r="V1377" s="53">
        <v>2017</v>
      </c>
    </row>
    <row r="1378" spans="2:22">
      <c r="B1378" s="135"/>
      <c r="C1378" s="68" t="s">
        <v>8</v>
      </c>
      <c r="D1378" s="68" t="s">
        <v>9</v>
      </c>
      <c r="E1378" s="68" t="s">
        <v>10</v>
      </c>
      <c r="F1378" s="68" t="s">
        <v>8</v>
      </c>
      <c r="G1378" s="68" t="s">
        <v>9</v>
      </c>
      <c r="H1378" s="69" t="s">
        <v>10</v>
      </c>
      <c r="I1378" s="68" t="s">
        <v>8</v>
      </c>
      <c r="J1378" s="68" t="s">
        <v>9</v>
      </c>
      <c r="K1378" s="69" t="s">
        <v>10</v>
      </c>
      <c r="L1378" s="127"/>
      <c r="V1378" s="3">
        <v>1.6943333333333328</v>
      </c>
    </row>
    <row r="1379" spans="2:22" ht="15.75" thickBot="1">
      <c r="B1379" s="136"/>
      <c r="C1379" s="70" t="s">
        <v>11</v>
      </c>
      <c r="D1379" s="70" t="s">
        <v>12</v>
      </c>
      <c r="E1379" s="70" t="s">
        <v>13</v>
      </c>
      <c r="F1379" s="70" t="s">
        <v>11</v>
      </c>
      <c r="G1379" s="70" t="s">
        <v>12</v>
      </c>
      <c r="H1379" s="71" t="s">
        <v>13</v>
      </c>
      <c r="I1379" s="70" t="s">
        <v>11</v>
      </c>
      <c r="J1379" s="70" t="s">
        <v>12</v>
      </c>
      <c r="K1379" s="71" t="s">
        <v>13</v>
      </c>
      <c r="L1379" s="128"/>
      <c r="V1379" s="3">
        <v>1.0139999999998963</v>
      </c>
    </row>
    <row r="1380" spans="2:22">
      <c r="B1380" s="72" t="s">
        <v>45</v>
      </c>
      <c r="C1380" s="4">
        <v>4.3540000000000001</v>
      </c>
      <c r="D1380" s="4">
        <f t="shared" ref="D1380:D1403" si="171">E1380/C1380*1000</f>
        <v>1843.5920992191086</v>
      </c>
      <c r="E1380" s="4">
        <v>8.0269999999999992</v>
      </c>
      <c r="F1380" s="4">
        <v>9.1433999999999997</v>
      </c>
      <c r="G1380" s="4">
        <f t="shared" ref="G1380:G1403" si="172">H1380/F1380*1000</f>
        <v>921.79604960955464</v>
      </c>
      <c r="H1380" s="4">
        <v>8.4283500000000018</v>
      </c>
      <c r="I1380" s="4">
        <v>9.6820000000000004</v>
      </c>
      <c r="J1380" s="4">
        <f>(K1380/I1380)*1000</f>
        <v>4804.0694071472835</v>
      </c>
      <c r="K1380" s="4">
        <v>46.512999999999998</v>
      </c>
      <c r="L1380" s="75" t="s">
        <v>46</v>
      </c>
      <c r="V1380" s="3" t="e">
        <v>#DIV/0!</v>
      </c>
    </row>
    <row r="1381" spans="2:22">
      <c r="B1381" s="73" t="s">
        <v>47</v>
      </c>
      <c r="C1381" s="4">
        <v>0.4248433240992972</v>
      </c>
      <c r="D1381" s="4">
        <f t="shared" si="171"/>
        <v>9112.2609710306988</v>
      </c>
      <c r="E1381" s="4">
        <v>3.8712832409929718</v>
      </c>
      <c r="F1381" s="4">
        <v>0.60940657150502131</v>
      </c>
      <c r="G1381" s="4">
        <f t="shared" si="172"/>
        <v>10503.27648952416</v>
      </c>
      <c r="H1381" s="4">
        <v>6.4007657150502135</v>
      </c>
      <c r="I1381" s="4">
        <v>0.24299999999999999</v>
      </c>
      <c r="J1381" s="4">
        <f t="shared" ref="J1381:J1403" si="173">(K1381/I1381)*1000</f>
        <v>26748.971193415637</v>
      </c>
      <c r="K1381" s="4">
        <v>6.5</v>
      </c>
      <c r="L1381" s="76" t="s">
        <v>464</v>
      </c>
      <c r="V1381" s="3" t="e">
        <v>#DIV/0!</v>
      </c>
    </row>
    <row r="1382" spans="2:22">
      <c r="B1382" s="73" t="s">
        <v>48</v>
      </c>
      <c r="C1382" s="4">
        <v>1.4E-2</v>
      </c>
      <c r="D1382" s="4">
        <f t="shared" si="171"/>
        <v>42500</v>
      </c>
      <c r="E1382" s="4">
        <v>0.59499999999999997</v>
      </c>
      <c r="F1382" s="4">
        <v>1.2E-2</v>
      </c>
      <c r="G1382" s="4">
        <f t="shared" si="172"/>
        <v>41416.666666666664</v>
      </c>
      <c r="H1382" s="4">
        <v>0.497</v>
      </c>
      <c r="I1382" s="4">
        <v>3.2000000000000001E-2</v>
      </c>
      <c r="J1382" s="4">
        <f t="shared" si="173"/>
        <v>35000</v>
      </c>
      <c r="K1382" s="4">
        <v>1.1200000000000001</v>
      </c>
      <c r="L1382" s="76" t="s">
        <v>49</v>
      </c>
      <c r="V1382" s="3" t="e">
        <v>#DIV/0!</v>
      </c>
    </row>
    <row r="1383" spans="2:22">
      <c r="B1383" s="73" t="s">
        <v>50</v>
      </c>
      <c r="C1383" s="4">
        <v>1.2929999999999999</v>
      </c>
      <c r="D1383" s="4">
        <f t="shared" si="171"/>
        <v>11097.447795823668</v>
      </c>
      <c r="E1383" s="4">
        <v>14.349</v>
      </c>
      <c r="F1383" s="4">
        <v>1.405</v>
      </c>
      <c r="G1383" s="4">
        <f t="shared" si="172"/>
        <v>9612.8113879003558</v>
      </c>
      <c r="H1383" s="4">
        <v>13.506</v>
      </c>
      <c r="I1383" s="4">
        <v>1.591</v>
      </c>
      <c r="J1383" s="4">
        <f t="shared" si="173"/>
        <v>9125.0785669390334</v>
      </c>
      <c r="K1383" s="4">
        <v>14.518000000000001</v>
      </c>
      <c r="L1383" s="76" t="s">
        <v>51</v>
      </c>
      <c r="V1383" s="3">
        <v>146.30666666666366</v>
      </c>
    </row>
    <row r="1384" spans="2:22">
      <c r="B1384" s="73" t="s">
        <v>52</v>
      </c>
      <c r="C1384" s="4">
        <v>8.7007399999999997</v>
      </c>
      <c r="D1384" s="4">
        <f t="shared" si="171"/>
        <v>23578.247022667038</v>
      </c>
      <c r="E1384" s="4">
        <v>205.14819700000001</v>
      </c>
      <c r="F1384" s="4">
        <v>7.2450000000000001</v>
      </c>
      <c r="G1384" s="4">
        <f t="shared" si="172"/>
        <v>24162.870945479641</v>
      </c>
      <c r="H1384" s="4">
        <v>175.06</v>
      </c>
      <c r="I1384" s="4">
        <v>8.09</v>
      </c>
      <c r="J1384" s="4">
        <f t="shared" si="173"/>
        <v>25673.300370828183</v>
      </c>
      <c r="K1384" s="4">
        <v>207.697</v>
      </c>
      <c r="L1384" s="76" t="s">
        <v>53</v>
      </c>
      <c r="V1384" s="3">
        <v>415.35533333334024</v>
      </c>
    </row>
    <row r="1385" spans="2:22">
      <c r="B1385" s="73" t="s">
        <v>54</v>
      </c>
      <c r="C1385" s="4"/>
      <c r="D1385" s="4"/>
      <c r="E1385" s="4"/>
      <c r="F1385" s="4"/>
      <c r="G1385" s="4"/>
      <c r="H1385" s="4"/>
      <c r="I1385" s="4">
        <v>0</v>
      </c>
      <c r="J1385" s="4"/>
      <c r="K1385" s="4">
        <v>0</v>
      </c>
      <c r="L1385" s="76" t="s">
        <v>55</v>
      </c>
      <c r="V1385" s="3">
        <v>7.2533333333333019</v>
      </c>
    </row>
    <row r="1386" spans="2:22">
      <c r="B1386" s="73" t="s">
        <v>56</v>
      </c>
      <c r="C1386" s="4"/>
      <c r="D1386" s="4"/>
      <c r="E1386" s="4"/>
      <c r="F1386" s="4"/>
      <c r="G1386" s="4"/>
      <c r="H1386" s="4"/>
      <c r="I1386" s="4">
        <v>0</v>
      </c>
      <c r="J1386" s="4"/>
      <c r="K1386" s="4">
        <v>0</v>
      </c>
      <c r="L1386" s="76" t="s">
        <v>57</v>
      </c>
      <c r="V1386" s="3">
        <v>28.874666666666599</v>
      </c>
    </row>
    <row r="1387" spans="2:22">
      <c r="B1387" s="73" t="s">
        <v>58</v>
      </c>
      <c r="C1387" s="4"/>
      <c r="D1387" s="4"/>
      <c r="E1387" s="4"/>
      <c r="F1387" s="4"/>
      <c r="G1387" s="4"/>
      <c r="H1387" s="4"/>
      <c r="I1387" s="4">
        <v>0</v>
      </c>
      <c r="J1387" s="4"/>
      <c r="K1387" s="4">
        <v>0</v>
      </c>
      <c r="L1387" s="76" t="s">
        <v>59</v>
      </c>
      <c r="V1387" s="3" t="e">
        <v>#DIV/0!</v>
      </c>
    </row>
    <row r="1388" spans="2:22">
      <c r="B1388" s="73" t="s">
        <v>60</v>
      </c>
      <c r="C1388" s="4">
        <v>0.21</v>
      </c>
      <c r="D1388" s="4">
        <f t="shared" si="171"/>
        <v>71428.571428571435</v>
      </c>
      <c r="E1388" s="4">
        <v>15</v>
      </c>
      <c r="F1388" s="4">
        <v>0.21020999999999998</v>
      </c>
      <c r="G1388" s="4">
        <f t="shared" si="172"/>
        <v>71499.928642785788</v>
      </c>
      <c r="H1388" s="4">
        <v>15.03</v>
      </c>
      <c r="I1388" s="108">
        <v>0.21</v>
      </c>
      <c r="J1388" s="4">
        <f t="shared" si="173"/>
        <v>74428.571428571435</v>
      </c>
      <c r="K1388" s="108">
        <v>15.63</v>
      </c>
      <c r="L1388" s="76" t="s">
        <v>61</v>
      </c>
      <c r="V1388" s="3" t="e">
        <v>#DIV/0!</v>
      </c>
    </row>
    <row r="1389" spans="2:22">
      <c r="B1389" s="73" t="s">
        <v>62</v>
      </c>
      <c r="C1389" s="4">
        <v>1.724</v>
      </c>
      <c r="D1389" s="4">
        <f t="shared" si="171"/>
        <v>20528.422273781904</v>
      </c>
      <c r="E1389" s="4">
        <v>35.390999999999998</v>
      </c>
      <c r="F1389" s="4">
        <v>1.157</v>
      </c>
      <c r="G1389" s="4">
        <f t="shared" si="172"/>
        <v>16971.477960242006</v>
      </c>
      <c r="H1389" s="4">
        <v>19.635999999999999</v>
      </c>
      <c r="I1389" s="4">
        <v>1.6459999999999999</v>
      </c>
      <c r="J1389" s="4">
        <f t="shared" si="173"/>
        <v>17329.283110571083</v>
      </c>
      <c r="K1389" s="4">
        <v>28.524000000000001</v>
      </c>
      <c r="L1389" s="76" t="s">
        <v>465</v>
      </c>
      <c r="V1389" s="3" t="e">
        <v>#DIV/0!</v>
      </c>
    </row>
    <row r="1390" spans="2:22">
      <c r="B1390" s="73" t="s">
        <v>63</v>
      </c>
      <c r="C1390" s="4"/>
      <c r="D1390" s="4"/>
      <c r="E1390" s="4"/>
      <c r="F1390" s="4"/>
      <c r="G1390" s="4"/>
      <c r="H1390" s="4"/>
      <c r="I1390" s="4">
        <v>0</v>
      </c>
      <c r="J1390" s="4"/>
      <c r="K1390" s="4">
        <v>0</v>
      </c>
      <c r="L1390" s="76" t="s">
        <v>64</v>
      </c>
      <c r="V1390" s="3" t="e">
        <v>#DIV/0!</v>
      </c>
    </row>
    <row r="1391" spans="2:22">
      <c r="B1391" s="73" t="s">
        <v>65</v>
      </c>
      <c r="C1391" s="4">
        <v>1.196</v>
      </c>
      <c r="D1391" s="4">
        <f t="shared" si="171"/>
        <v>11273.41137123746</v>
      </c>
      <c r="E1391" s="4">
        <v>13.483000000000001</v>
      </c>
      <c r="F1391" s="4">
        <v>1.159</v>
      </c>
      <c r="G1391" s="4">
        <f t="shared" si="172"/>
        <v>7150.1294219154443</v>
      </c>
      <c r="H1391" s="4">
        <v>8.2870000000000008</v>
      </c>
      <c r="I1391" s="4">
        <v>0.84199999999999997</v>
      </c>
      <c r="J1391" s="4">
        <f t="shared" si="173"/>
        <v>8627.0783847981002</v>
      </c>
      <c r="K1391" s="4">
        <v>7.2640000000000002</v>
      </c>
      <c r="L1391" s="76" t="s">
        <v>66</v>
      </c>
      <c r="V1391" s="3" t="e">
        <v>#DIV/0!</v>
      </c>
    </row>
    <row r="1392" spans="2:22">
      <c r="B1392" s="73" t="s">
        <v>67</v>
      </c>
      <c r="C1392" s="4">
        <v>1.14611</v>
      </c>
      <c r="D1392" s="4">
        <f t="shared" si="171"/>
        <v>19683.974487614629</v>
      </c>
      <c r="E1392" s="4">
        <v>22.56</v>
      </c>
      <c r="F1392" s="4">
        <v>1.2430000000000001</v>
      </c>
      <c r="G1392" s="4">
        <f t="shared" si="172"/>
        <v>23476.267095736119</v>
      </c>
      <c r="H1392" s="4">
        <v>29.181000000000001</v>
      </c>
      <c r="I1392" s="4">
        <v>1.2549999999999999</v>
      </c>
      <c r="J1392" s="4">
        <f t="shared" si="173"/>
        <v>22335.458167330678</v>
      </c>
      <c r="K1392" s="4">
        <v>28.030999999999999</v>
      </c>
      <c r="L1392" s="76" t="s">
        <v>68</v>
      </c>
      <c r="V1392" s="3" t="e">
        <v>#DIV/0!</v>
      </c>
    </row>
    <row r="1393" spans="2:22">
      <c r="B1393" s="73" t="s">
        <v>69</v>
      </c>
      <c r="C1393" s="4">
        <v>1.1169800000000001</v>
      </c>
      <c r="D1393" s="4">
        <f t="shared" si="171"/>
        <v>29079.893999892571</v>
      </c>
      <c r="E1393" s="4">
        <v>32.481660000000005</v>
      </c>
      <c r="F1393" s="4">
        <v>0.78200000000000003</v>
      </c>
      <c r="G1393" s="4">
        <f t="shared" si="172"/>
        <v>28934.782608695648</v>
      </c>
      <c r="H1393" s="4">
        <v>22.626999999999999</v>
      </c>
      <c r="I1393" s="4">
        <v>0.95199999999999996</v>
      </c>
      <c r="J1393" s="4">
        <f t="shared" si="173"/>
        <v>31970.588235294119</v>
      </c>
      <c r="K1393" s="4">
        <v>30.436</v>
      </c>
      <c r="L1393" s="76" t="s">
        <v>70</v>
      </c>
      <c r="V1393" s="3">
        <v>-10</v>
      </c>
    </row>
    <row r="1394" spans="2:22">
      <c r="B1394" s="73" t="s">
        <v>71</v>
      </c>
      <c r="C1394" s="4">
        <v>0.20799999999999999</v>
      </c>
      <c r="D1394" s="4">
        <f t="shared" si="171"/>
        <v>12000</v>
      </c>
      <c r="E1394" s="4">
        <v>2.496</v>
      </c>
      <c r="F1394" s="4">
        <v>0.17699999999999999</v>
      </c>
      <c r="G1394" s="4">
        <f t="shared" si="172"/>
        <v>12039.54802259887</v>
      </c>
      <c r="H1394" s="4">
        <v>2.1309999999999998</v>
      </c>
      <c r="I1394" s="4">
        <v>0.121</v>
      </c>
      <c r="J1394" s="4">
        <f t="shared" si="173"/>
        <v>12024.793388429753</v>
      </c>
      <c r="K1394" s="4">
        <v>1.4550000000000001</v>
      </c>
      <c r="L1394" s="76" t="s">
        <v>72</v>
      </c>
      <c r="V1394" s="3">
        <v>0.26933333333333564</v>
      </c>
    </row>
    <row r="1395" spans="2:22">
      <c r="B1395" s="73" t="s">
        <v>73</v>
      </c>
      <c r="C1395" s="4">
        <v>6.5000000000000002E-2</v>
      </c>
      <c r="D1395" s="4">
        <f t="shared" si="171"/>
        <v>46061.538461538461</v>
      </c>
      <c r="E1395" s="4">
        <v>2.9940000000000002</v>
      </c>
      <c r="F1395" s="4">
        <v>0.252</v>
      </c>
      <c r="G1395" s="4">
        <f t="shared" si="172"/>
        <v>42257.936507936509</v>
      </c>
      <c r="H1395" s="4">
        <v>10.648999999999999</v>
      </c>
      <c r="I1395" s="4">
        <v>0.315</v>
      </c>
      <c r="J1395" s="4">
        <f t="shared" si="173"/>
        <v>42069.841269841272</v>
      </c>
      <c r="K1395" s="4">
        <v>13.252000000000001</v>
      </c>
      <c r="L1395" s="76" t="s">
        <v>74</v>
      </c>
      <c r="V1395" s="3" t="e">
        <v>#DIV/0!</v>
      </c>
    </row>
    <row r="1396" spans="2:22">
      <c r="B1396" s="73" t="s">
        <v>75</v>
      </c>
      <c r="C1396" s="4">
        <v>0.747</v>
      </c>
      <c r="D1396" s="4">
        <f t="shared" si="171"/>
        <v>18965.194109772423</v>
      </c>
      <c r="E1396" s="4">
        <v>14.167</v>
      </c>
      <c r="F1396" s="4">
        <v>0.88300000000000001</v>
      </c>
      <c r="G1396" s="4">
        <f t="shared" si="172"/>
        <v>23737.259343148358</v>
      </c>
      <c r="H1396" s="4">
        <v>20.96</v>
      </c>
      <c r="I1396" s="4">
        <v>0.76500000000000001</v>
      </c>
      <c r="J1396" s="4">
        <f t="shared" si="173"/>
        <v>26287.581699346403</v>
      </c>
      <c r="K1396" s="4">
        <v>20.11</v>
      </c>
      <c r="L1396" s="76" t="s">
        <v>76</v>
      </c>
      <c r="V1396" s="3">
        <v>18.721999999999753</v>
      </c>
    </row>
    <row r="1397" spans="2:22">
      <c r="B1397" s="73" t="s">
        <v>77</v>
      </c>
      <c r="C1397" s="4">
        <v>0.627</v>
      </c>
      <c r="D1397" s="4">
        <f t="shared" si="171"/>
        <v>8239.2344497607646</v>
      </c>
      <c r="E1397" s="4">
        <v>5.1660000000000004</v>
      </c>
      <c r="F1397" s="4">
        <v>0.64300000000000002</v>
      </c>
      <c r="G1397" s="4">
        <f t="shared" si="172"/>
        <v>8093.3125972006219</v>
      </c>
      <c r="H1397" s="4">
        <v>5.2039999999999997</v>
      </c>
      <c r="I1397" s="4">
        <v>0.878</v>
      </c>
      <c r="J1397" s="4">
        <f t="shared" si="173"/>
        <v>8802.961275626425</v>
      </c>
      <c r="K1397" s="4">
        <v>7.7290000000000001</v>
      </c>
      <c r="L1397" s="76" t="s">
        <v>78</v>
      </c>
      <c r="V1397" s="3">
        <v>1</v>
      </c>
    </row>
    <row r="1398" spans="2:22">
      <c r="B1398" s="73" t="s">
        <v>79</v>
      </c>
      <c r="C1398" s="4">
        <v>3.6633999999999998</v>
      </c>
      <c r="D1398" s="4">
        <f t="shared" si="171"/>
        <v>28168.095212098047</v>
      </c>
      <c r="E1398" s="4">
        <v>103.19099999999999</v>
      </c>
      <c r="F1398" s="4">
        <v>4.4000000000000004</v>
      </c>
      <c r="G1398" s="4">
        <f t="shared" si="172"/>
        <v>24922.5</v>
      </c>
      <c r="H1398" s="4">
        <v>109.65900000000001</v>
      </c>
      <c r="I1398" s="4">
        <v>3.4159999999999999</v>
      </c>
      <c r="J1398" s="4">
        <f t="shared" si="173"/>
        <v>29441.744730679155</v>
      </c>
      <c r="K1398" s="4">
        <v>100.57299999999999</v>
      </c>
      <c r="L1398" s="76" t="s">
        <v>80</v>
      </c>
      <c r="V1398" s="3" t="e">
        <v>#DIV/0!</v>
      </c>
    </row>
    <row r="1399" spans="2:22">
      <c r="B1399" s="73" t="s">
        <v>81</v>
      </c>
      <c r="C1399" s="4">
        <v>2.6509999999999998</v>
      </c>
      <c r="D1399" s="4">
        <f t="shared" si="171"/>
        <v>22797.812146359862</v>
      </c>
      <c r="E1399" s="4">
        <v>60.436999999999998</v>
      </c>
      <c r="F1399" s="4">
        <v>2.2799999999999998</v>
      </c>
      <c r="G1399" s="4">
        <f t="shared" si="172"/>
        <v>22923.245614035088</v>
      </c>
      <c r="H1399" s="4">
        <v>52.265000000000001</v>
      </c>
      <c r="I1399" s="4">
        <v>2.633</v>
      </c>
      <c r="J1399" s="4">
        <f t="shared" si="173"/>
        <v>22429.168249145459</v>
      </c>
      <c r="K1399" s="4">
        <v>59.055999999999997</v>
      </c>
      <c r="L1399" s="76" t="s">
        <v>82</v>
      </c>
      <c r="V1399" s="3" t="e">
        <v>#DIV/0!</v>
      </c>
    </row>
    <row r="1400" spans="2:22">
      <c r="B1400" s="73" t="s">
        <v>83</v>
      </c>
      <c r="C1400" s="4"/>
      <c r="D1400" s="4"/>
      <c r="E1400" s="4"/>
      <c r="F1400" s="4"/>
      <c r="G1400" s="4"/>
      <c r="H1400" s="4"/>
      <c r="I1400" s="4">
        <v>0</v>
      </c>
      <c r="J1400" s="4">
        <v>0</v>
      </c>
      <c r="K1400" s="4">
        <v>0</v>
      </c>
      <c r="L1400" s="76" t="s">
        <v>84</v>
      </c>
    </row>
    <row r="1401" spans="2:22" ht="15.75" thickBot="1">
      <c r="B1401" s="74" t="s">
        <v>85</v>
      </c>
      <c r="C1401" s="4"/>
      <c r="D1401" s="4"/>
      <c r="E1401" s="4"/>
      <c r="F1401" s="4"/>
      <c r="G1401" s="4"/>
      <c r="H1401" s="4"/>
      <c r="I1401" s="4">
        <v>0</v>
      </c>
      <c r="J1401" s="4">
        <v>0</v>
      </c>
      <c r="K1401" s="4">
        <v>0</v>
      </c>
      <c r="L1401" s="77" t="s">
        <v>86</v>
      </c>
    </row>
    <row r="1402" spans="2:22" ht="15.75" thickBot="1">
      <c r="B1402" s="92" t="s">
        <v>386</v>
      </c>
      <c r="C1402" s="78">
        <f>SUM(C1380:C1401)</f>
        <v>28.141073324099299</v>
      </c>
      <c r="D1402" s="78">
        <f t="shared" si="171"/>
        <v>19166.189364181115</v>
      </c>
      <c r="E1402" s="78">
        <f>SUM(E1380:E1401)</f>
        <v>539.35714024099286</v>
      </c>
      <c r="F1402" s="78">
        <f>SUM(F1380:F1401)</f>
        <v>31.601016571505021</v>
      </c>
      <c r="G1402" s="78">
        <f t="shared" si="172"/>
        <v>15807.121729288725</v>
      </c>
      <c r="H1402" s="78">
        <f>SUM(H1380:H1401)</f>
        <v>499.52111571505014</v>
      </c>
      <c r="I1402" s="78">
        <f>SUM(I1380:I1401)</f>
        <v>32.670999999999999</v>
      </c>
      <c r="J1402" s="78">
        <f t="shared" si="173"/>
        <v>18010.100700927429</v>
      </c>
      <c r="K1402" s="78">
        <f>SUM(K1380:K1401)</f>
        <v>588.40800000000002</v>
      </c>
      <c r="L1402" s="92" t="s">
        <v>388</v>
      </c>
    </row>
    <row r="1403" spans="2:22" ht="15.75" thickBot="1">
      <c r="B1403" s="92" t="s">
        <v>387</v>
      </c>
      <c r="C1403" s="78">
        <v>1340.002</v>
      </c>
      <c r="D1403" s="78">
        <f t="shared" si="171"/>
        <v>18697.749704851187</v>
      </c>
      <c r="E1403" s="78">
        <v>25055.022000000001</v>
      </c>
      <c r="F1403" s="78">
        <v>1395.152</v>
      </c>
      <c r="G1403" s="78">
        <f t="shared" si="172"/>
        <v>18625.037271924495</v>
      </c>
      <c r="H1403" s="78">
        <v>25984.758000000002</v>
      </c>
      <c r="I1403" s="78">
        <v>1409.2360000000001</v>
      </c>
      <c r="J1403" s="78">
        <f t="shared" si="173"/>
        <v>18599.358091902275</v>
      </c>
      <c r="K1403" s="78">
        <v>26210.884999999998</v>
      </c>
      <c r="L1403" s="92" t="s">
        <v>385</v>
      </c>
    </row>
    <row r="1407" spans="2:22">
      <c r="B1407" s="38" t="s">
        <v>145</v>
      </c>
      <c r="L1407" s="53" t="s">
        <v>146</v>
      </c>
    </row>
    <row r="1408" spans="2:22">
      <c r="B1408" s="38" t="s">
        <v>240</v>
      </c>
      <c r="L1408" s="53" t="s">
        <v>401</v>
      </c>
    </row>
    <row r="1409" spans="2:13" ht="21" customHeight="1" thickBot="1">
      <c r="B1409" s="32" t="s">
        <v>131</v>
      </c>
      <c r="L1409" s="53" t="s">
        <v>132</v>
      </c>
    </row>
    <row r="1410" spans="2:13" ht="15.75" thickBot="1">
      <c r="B1410" s="134" t="s">
        <v>43</v>
      </c>
      <c r="C1410" s="131">
        <v>2016</v>
      </c>
      <c r="D1410" s="132"/>
      <c r="E1410" s="133"/>
      <c r="F1410" s="131">
        <v>2017</v>
      </c>
      <c r="G1410" s="132"/>
      <c r="H1410" s="133"/>
      <c r="I1410" s="131">
        <v>2018</v>
      </c>
      <c r="J1410" s="132"/>
      <c r="K1410" s="133"/>
      <c r="L1410" s="126" t="s">
        <v>44</v>
      </c>
    </row>
    <row r="1411" spans="2:13">
      <c r="B1411" s="135"/>
      <c r="C1411" s="68" t="s">
        <v>8</v>
      </c>
      <c r="D1411" s="68" t="s">
        <v>9</v>
      </c>
      <c r="E1411" s="68" t="s">
        <v>10</v>
      </c>
      <c r="F1411" s="68" t="s">
        <v>8</v>
      </c>
      <c r="G1411" s="68" t="s">
        <v>9</v>
      </c>
      <c r="H1411" s="69" t="s">
        <v>10</v>
      </c>
      <c r="I1411" s="68" t="s">
        <v>8</v>
      </c>
      <c r="J1411" s="68" t="s">
        <v>9</v>
      </c>
      <c r="K1411" s="69" t="s">
        <v>10</v>
      </c>
      <c r="L1411" s="127"/>
    </row>
    <row r="1412" spans="2:13" ht="15.75" thickBot="1">
      <c r="B1412" s="136"/>
      <c r="C1412" s="70" t="s">
        <v>11</v>
      </c>
      <c r="D1412" s="70" t="s">
        <v>12</v>
      </c>
      <c r="E1412" s="70" t="s">
        <v>13</v>
      </c>
      <c r="F1412" s="70" t="s">
        <v>11</v>
      </c>
      <c r="G1412" s="70" t="s">
        <v>12</v>
      </c>
      <c r="H1412" s="71" t="s">
        <v>13</v>
      </c>
      <c r="I1412" s="70" t="s">
        <v>11</v>
      </c>
      <c r="J1412" s="70" t="s">
        <v>12</v>
      </c>
      <c r="K1412" s="71" t="s">
        <v>13</v>
      </c>
      <c r="L1412" s="128"/>
    </row>
    <row r="1413" spans="2:13">
      <c r="B1413" s="72" t="s">
        <v>45</v>
      </c>
      <c r="C1413" s="4">
        <v>3.1859999999999999</v>
      </c>
      <c r="D1413" s="4">
        <f t="shared" ref="D1413:D1436" si="174">E1413/C1413*1000</f>
        <v>19793.785310734464</v>
      </c>
      <c r="E1413" s="4">
        <v>63.063000000000002</v>
      </c>
      <c r="F1413" s="4">
        <v>6.6905999999999999</v>
      </c>
      <c r="G1413" s="4">
        <f t="shared" ref="G1413:G1436" si="175">H1413/F1413*1000</f>
        <v>9896.8926553672318</v>
      </c>
      <c r="H1413" s="4">
        <v>66.216149999999999</v>
      </c>
      <c r="I1413" s="107">
        <v>0.97</v>
      </c>
      <c r="J1413" s="4">
        <f>(K1413/I1413)*1000</f>
        <v>53876.288659793812</v>
      </c>
      <c r="K1413" s="107">
        <v>52.26</v>
      </c>
      <c r="L1413" s="75" t="s">
        <v>46</v>
      </c>
    </row>
    <row r="1414" spans="2:13">
      <c r="B1414" s="73" t="s">
        <v>47</v>
      </c>
      <c r="C1414" s="4">
        <v>0.90267066459893452</v>
      </c>
      <c r="D1414" s="4">
        <f t="shared" si="174"/>
        <v>15111.433782162279</v>
      </c>
      <c r="E1414" s="4">
        <v>13.640647975187216</v>
      </c>
      <c r="F1414" s="4">
        <v>0.74110599705817159</v>
      </c>
      <c r="G1414" s="4">
        <f t="shared" si="175"/>
        <v>15779.621283755627</v>
      </c>
      <c r="H1414" s="4">
        <v>11.69437196469806</v>
      </c>
      <c r="I1414" s="4">
        <v>0.33</v>
      </c>
      <c r="J1414" s="4">
        <f t="shared" ref="J1414:J1436" si="176">(K1414/I1414)*1000</f>
        <v>42590.909090909088</v>
      </c>
      <c r="K1414" s="4">
        <v>14.055</v>
      </c>
      <c r="L1414" s="76" t="s">
        <v>464</v>
      </c>
    </row>
    <row r="1415" spans="2:13">
      <c r="B1415" s="73" t="s">
        <v>48</v>
      </c>
      <c r="C1415" s="4">
        <v>0.22</v>
      </c>
      <c r="D1415" s="4">
        <f t="shared" si="174"/>
        <v>3590.9090909090914</v>
      </c>
      <c r="E1415" s="4">
        <v>0.79</v>
      </c>
      <c r="F1415" s="4">
        <v>2.1000000000000001E-2</v>
      </c>
      <c r="G1415" s="4">
        <f t="shared" si="175"/>
        <v>37904.761904761908</v>
      </c>
      <c r="H1415" s="4">
        <v>0.79600000000000004</v>
      </c>
      <c r="I1415" s="4">
        <v>2.4E-2</v>
      </c>
      <c r="J1415" s="4">
        <f t="shared" si="176"/>
        <v>31250</v>
      </c>
      <c r="K1415" s="4">
        <v>0.75</v>
      </c>
      <c r="L1415" s="76" t="s">
        <v>49</v>
      </c>
    </row>
    <row r="1416" spans="2:13">
      <c r="B1416" s="73" t="s">
        <v>50</v>
      </c>
      <c r="C1416" s="4">
        <v>2.5990000000000002</v>
      </c>
      <c r="D1416" s="4">
        <f t="shared" si="174"/>
        <v>11778.376298576373</v>
      </c>
      <c r="E1416" s="4">
        <v>30.611999999999998</v>
      </c>
      <c r="F1416" s="4">
        <v>2.6429999999999998</v>
      </c>
      <c r="G1416" s="4">
        <f t="shared" si="175"/>
        <v>11744.60839954597</v>
      </c>
      <c r="H1416" s="4">
        <v>31.041</v>
      </c>
      <c r="I1416" s="4">
        <v>1.43</v>
      </c>
      <c r="J1416" s="4">
        <f t="shared" si="176"/>
        <v>31237.762237762239</v>
      </c>
      <c r="K1416" s="4">
        <v>44.67</v>
      </c>
      <c r="L1416" s="76" t="s">
        <v>51</v>
      </c>
    </row>
    <row r="1417" spans="2:13">
      <c r="B1417" s="73" t="s">
        <v>52</v>
      </c>
      <c r="C1417" s="4">
        <v>4.1609999999999996</v>
      </c>
      <c r="D1417" s="4">
        <f t="shared" si="174"/>
        <v>25205.719778899303</v>
      </c>
      <c r="E1417" s="4">
        <v>104.881</v>
      </c>
      <c r="F1417" s="4">
        <v>3.6989999999999998</v>
      </c>
      <c r="G1417" s="4">
        <f t="shared" si="175"/>
        <v>24855.907001892399</v>
      </c>
      <c r="H1417" s="4">
        <v>91.941999999999993</v>
      </c>
      <c r="I1417" s="107">
        <v>4.07</v>
      </c>
      <c r="J1417" s="4">
        <f t="shared" si="176"/>
        <v>26390.663390663387</v>
      </c>
      <c r="K1417" s="107">
        <v>107.41</v>
      </c>
      <c r="L1417" s="76" t="s">
        <v>53</v>
      </c>
    </row>
    <row r="1418" spans="2:13">
      <c r="B1418" s="73" t="s">
        <v>54</v>
      </c>
      <c r="C1418" s="4"/>
      <c r="D1418" s="4"/>
      <c r="E1418" s="4"/>
      <c r="F1418" s="4"/>
      <c r="G1418" s="4"/>
      <c r="H1418" s="4"/>
      <c r="I1418" s="4">
        <v>0</v>
      </c>
      <c r="J1418" s="4"/>
      <c r="K1418" s="4">
        <v>0</v>
      </c>
      <c r="L1418" s="76" t="s">
        <v>55</v>
      </c>
      <c r="M1418" s="109"/>
    </row>
    <row r="1419" spans="2:13">
      <c r="B1419" s="73" t="s">
        <v>56</v>
      </c>
      <c r="C1419" s="4">
        <v>6.7911714770797966E-4</v>
      </c>
      <c r="D1419" s="4">
        <f t="shared" si="174"/>
        <v>11780</v>
      </c>
      <c r="E1419" s="4">
        <v>8.0000000000000002E-3</v>
      </c>
      <c r="F1419" s="4">
        <v>6.7911714770797966E-4</v>
      </c>
      <c r="G1419" s="4">
        <f t="shared" si="175"/>
        <v>11780</v>
      </c>
      <c r="H1419" s="4">
        <v>8.0000000000000002E-3</v>
      </c>
      <c r="I1419" s="4">
        <v>0</v>
      </c>
      <c r="J1419" s="4"/>
      <c r="K1419" s="4">
        <v>8.0000000000000002E-3</v>
      </c>
      <c r="L1419" s="76" t="s">
        <v>57</v>
      </c>
    </row>
    <row r="1420" spans="2:13">
      <c r="B1420" s="73" t="s">
        <v>58</v>
      </c>
      <c r="C1420" s="4">
        <v>8.7579999999999991</v>
      </c>
      <c r="D1420" s="4">
        <f t="shared" si="174"/>
        <v>1141.9273806805209</v>
      </c>
      <c r="E1420" s="4">
        <v>10.000999999999999</v>
      </c>
      <c r="F1420" s="4">
        <v>8.5879999999999992</v>
      </c>
      <c r="G1420" s="4">
        <f t="shared" si="175"/>
        <v>1151.7233348858872</v>
      </c>
      <c r="H1420" s="4">
        <v>9.891</v>
      </c>
      <c r="I1420" s="4">
        <v>10.218999999999999</v>
      </c>
      <c r="J1420" s="4">
        <f t="shared" si="176"/>
        <v>1076.4262648008612</v>
      </c>
      <c r="K1420" s="4">
        <v>11</v>
      </c>
      <c r="L1420" s="76" t="s">
        <v>59</v>
      </c>
    </row>
    <row r="1421" spans="2:13">
      <c r="B1421" s="73" t="s">
        <v>60</v>
      </c>
      <c r="C1421" s="4">
        <v>0.42</v>
      </c>
      <c r="D1421" s="4">
        <f t="shared" si="174"/>
        <v>7619.0476190476193</v>
      </c>
      <c r="E1421" s="4">
        <v>3.2</v>
      </c>
      <c r="F1421" s="4">
        <v>0.42083999999999999</v>
      </c>
      <c r="G1421" s="4">
        <f t="shared" si="175"/>
        <v>7619.0476190476184</v>
      </c>
      <c r="H1421" s="4">
        <v>3.2063999999999999</v>
      </c>
      <c r="I1421" s="108">
        <v>0.42</v>
      </c>
      <c r="J1421" s="4">
        <f t="shared" si="176"/>
        <v>7928.5714285714284</v>
      </c>
      <c r="K1421" s="108">
        <v>3.33</v>
      </c>
      <c r="L1421" s="76" t="s">
        <v>61</v>
      </c>
    </row>
    <row r="1422" spans="2:13">
      <c r="B1422" s="73" t="s">
        <v>62</v>
      </c>
      <c r="C1422" s="4">
        <v>2.2709999999999999</v>
      </c>
      <c r="D1422" s="4">
        <f t="shared" si="174"/>
        <v>22713.78247468076</v>
      </c>
      <c r="E1422" s="4">
        <v>51.582999999999998</v>
      </c>
      <c r="F1422" s="4">
        <v>2.2240000000000002</v>
      </c>
      <c r="G1422" s="4">
        <f t="shared" si="175"/>
        <v>18174.460431654676</v>
      </c>
      <c r="H1422" s="4">
        <v>40.42</v>
      </c>
      <c r="I1422" s="4">
        <v>2.3460000000000001</v>
      </c>
      <c r="J1422" s="4">
        <f t="shared" si="176"/>
        <v>20605.711849957373</v>
      </c>
      <c r="K1422" s="4">
        <v>48.341000000000001</v>
      </c>
      <c r="L1422" s="76" t="s">
        <v>465</v>
      </c>
    </row>
    <row r="1423" spans="2:13">
      <c r="B1423" s="73" t="s">
        <v>63</v>
      </c>
      <c r="C1423" s="4"/>
      <c r="D1423" s="4"/>
      <c r="E1423" s="4"/>
      <c r="F1423" s="4"/>
      <c r="G1423" s="4"/>
      <c r="H1423" s="4"/>
      <c r="I1423" s="4">
        <v>0</v>
      </c>
      <c r="J1423" s="4"/>
      <c r="K1423" s="4">
        <v>0</v>
      </c>
      <c r="L1423" s="76" t="s">
        <v>64</v>
      </c>
    </row>
    <row r="1424" spans="2:13">
      <c r="B1424" s="73" t="s">
        <v>65</v>
      </c>
      <c r="C1424" s="4">
        <v>1.4045000000000001</v>
      </c>
      <c r="D1424" s="4">
        <f t="shared" si="174"/>
        <v>11508.72196511214</v>
      </c>
      <c r="E1424" s="4">
        <v>16.164000000000001</v>
      </c>
      <c r="F1424" s="4">
        <v>0.89800000000000002</v>
      </c>
      <c r="G1424" s="4">
        <f t="shared" si="175"/>
        <v>8013.3630289532293</v>
      </c>
      <c r="H1424" s="4">
        <v>7.1959999999999997</v>
      </c>
      <c r="I1424" s="4">
        <v>0.82899999999999996</v>
      </c>
      <c r="J1424" s="4">
        <f t="shared" si="176"/>
        <v>7394.4511459589876</v>
      </c>
      <c r="K1424" s="4">
        <v>6.13</v>
      </c>
      <c r="L1424" s="76" t="s">
        <v>66</v>
      </c>
    </row>
    <row r="1425" spans="2:12">
      <c r="B1425" s="73" t="s">
        <v>67</v>
      </c>
      <c r="C1425" s="4">
        <v>0.42362</v>
      </c>
      <c r="D1425" s="4">
        <f t="shared" si="174"/>
        <v>23936.546905245268</v>
      </c>
      <c r="E1425" s="4">
        <v>10.14</v>
      </c>
      <c r="F1425" s="4">
        <v>0.64500000000000002</v>
      </c>
      <c r="G1425" s="4">
        <f t="shared" si="175"/>
        <v>32415.503875968996</v>
      </c>
      <c r="H1425" s="4">
        <v>20.908000000000001</v>
      </c>
      <c r="I1425" s="4">
        <v>0.66300000000000003</v>
      </c>
      <c r="J1425" s="4">
        <f t="shared" si="176"/>
        <v>30220.21116138763</v>
      </c>
      <c r="K1425" s="4">
        <v>20.036000000000001</v>
      </c>
      <c r="L1425" s="76" t="s">
        <v>68</v>
      </c>
    </row>
    <row r="1426" spans="2:12">
      <c r="B1426" s="73" t="s">
        <v>69</v>
      </c>
      <c r="C1426" s="4">
        <v>0.69871000000000005</v>
      </c>
      <c r="D1426" s="4">
        <f t="shared" si="174"/>
        <v>32124.629674686203</v>
      </c>
      <c r="E1426" s="4">
        <v>22.445799999999998</v>
      </c>
      <c r="F1426" s="4">
        <v>0.58499999999999996</v>
      </c>
      <c r="G1426" s="4">
        <f t="shared" si="175"/>
        <v>34237.606837606843</v>
      </c>
      <c r="H1426" s="4">
        <v>20.029</v>
      </c>
      <c r="I1426" s="4">
        <v>0.70299999999999996</v>
      </c>
      <c r="J1426" s="4">
        <f t="shared" si="176"/>
        <v>24270.270270270274</v>
      </c>
      <c r="K1426" s="4">
        <v>17.062000000000001</v>
      </c>
      <c r="L1426" s="76" t="s">
        <v>70</v>
      </c>
    </row>
    <row r="1427" spans="2:12">
      <c r="B1427" s="73" t="s">
        <v>71</v>
      </c>
      <c r="C1427" s="4">
        <v>0.11600000000000001</v>
      </c>
      <c r="D1427" s="4">
        <f t="shared" si="174"/>
        <v>15034.482758620688</v>
      </c>
      <c r="E1427" s="4">
        <v>1.744</v>
      </c>
      <c r="F1427" s="4">
        <v>0.11600000000000001</v>
      </c>
      <c r="G1427" s="4">
        <f t="shared" si="175"/>
        <v>15086.206896551725</v>
      </c>
      <c r="H1427" s="4">
        <v>1.75</v>
      </c>
      <c r="I1427" s="4">
        <v>0.14299999999999999</v>
      </c>
      <c r="J1427" s="4">
        <f t="shared" si="176"/>
        <v>14979.020979020979</v>
      </c>
      <c r="K1427" s="4">
        <v>2.1419999999999999</v>
      </c>
      <c r="L1427" s="76" t="s">
        <v>72</v>
      </c>
    </row>
    <row r="1428" spans="2:12">
      <c r="B1428" s="73" t="s">
        <v>73</v>
      </c>
      <c r="C1428" s="4">
        <v>0.16300000000000001</v>
      </c>
      <c r="D1428" s="4">
        <f t="shared" si="174"/>
        <v>54226.993865030679</v>
      </c>
      <c r="E1428" s="4">
        <v>8.8390000000000004</v>
      </c>
      <c r="F1428" s="4">
        <v>0.192</v>
      </c>
      <c r="G1428" s="4">
        <f t="shared" si="175"/>
        <v>57276.041666666664</v>
      </c>
      <c r="H1428" s="4">
        <v>10.997</v>
      </c>
      <c r="I1428" s="4">
        <v>0.192</v>
      </c>
      <c r="J1428" s="4">
        <f t="shared" si="176"/>
        <v>57270.833333333336</v>
      </c>
      <c r="K1428" s="4">
        <v>10.996</v>
      </c>
      <c r="L1428" s="76" t="s">
        <v>74</v>
      </c>
    </row>
    <row r="1429" spans="2:12">
      <c r="B1429" s="73" t="s">
        <v>75</v>
      </c>
      <c r="C1429" s="4">
        <v>1.2221</v>
      </c>
      <c r="D1429" s="4">
        <f t="shared" si="174"/>
        <v>34047.131985925866</v>
      </c>
      <c r="E1429" s="4">
        <v>41.609000000000002</v>
      </c>
      <c r="F1429" s="4">
        <v>1.387</v>
      </c>
      <c r="G1429" s="4">
        <f t="shared" si="175"/>
        <v>45592.645998558044</v>
      </c>
      <c r="H1429" s="4">
        <v>63.237000000000002</v>
      </c>
      <c r="I1429" s="4">
        <v>1.64</v>
      </c>
      <c r="J1429" s="4">
        <f t="shared" si="176"/>
        <v>37776.21951219513</v>
      </c>
      <c r="K1429" s="4">
        <v>61.953000000000003</v>
      </c>
      <c r="L1429" s="76" t="s">
        <v>76</v>
      </c>
    </row>
    <row r="1430" spans="2:12">
      <c r="B1430" s="73" t="s">
        <v>77</v>
      </c>
      <c r="C1430" s="4">
        <v>0.317</v>
      </c>
      <c r="D1430" s="4">
        <f t="shared" si="174"/>
        <v>14501.577287066248</v>
      </c>
      <c r="E1430" s="4">
        <v>4.5970000000000004</v>
      </c>
      <c r="F1430" s="4">
        <v>0.32700000000000001</v>
      </c>
      <c r="G1430" s="4">
        <f t="shared" si="175"/>
        <v>14412.844036697248</v>
      </c>
      <c r="H1430" s="4">
        <v>4.7130000000000001</v>
      </c>
      <c r="I1430" s="4">
        <v>0.317</v>
      </c>
      <c r="J1430" s="4">
        <f t="shared" si="176"/>
        <v>14851.735015772871</v>
      </c>
      <c r="K1430" s="4">
        <v>4.7080000000000002</v>
      </c>
      <c r="L1430" s="76" t="s">
        <v>78</v>
      </c>
    </row>
    <row r="1431" spans="2:12">
      <c r="B1431" s="73" t="s">
        <v>79</v>
      </c>
      <c r="C1431" s="4">
        <v>17.230160000000001</v>
      </c>
      <c r="D1431" s="4">
        <f t="shared" si="174"/>
        <v>30082.715424581082</v>
      </c>
      <c r="E1431" s="4">
        <v>518.33000000000004</v>
      </c>
      <c r="F1431" s="4">
        <v>16.354499999999998</v>
      </c>
      <c r="G1431" s="4">
        <f t="shared" si="175"/>
        <v>29706.747378397391</v>
      </c>
      <c r="H1431" s="4">
        <v>485.83900000000006</v>
      </c>
      <c r="I1431" s="4">
        <v>15.116</v>
      </c>
      <c r="J1431" s="4">
        <f t="shared" si="176"/>
        <v>29876.290023815825</v>
      </c>
      <c r="K1431" s="4">
        <v>451.61</v>
      </c>
      <c r="L1431" s="76" t="s">
        <v>80</v>
      </c>
    </row>
    <row r="1432" spans="2:12">
      <c r="B1432" s="73" t="s">
        <v>81</v>
      </c>
      <c r="C1432" s="4">
        <v>1.6180000000000001</v>
      </c>
      <c r="D1432" s="4">
        <f t="shared" si="174"/>
        <v>22349.814585908527</v>
      </c>
      <c r="E1432" s="4">
        <v>36.161999999999999</v>
      </c>
      <c r="F1432" s="4">
        <v>1.8620000000000001</v>
      </c>
      <c r="G1432" s="4">
        <f t="shared" si="175"/>
        <v>27467.77658431794</v>
      </c>
      <c r="H1432" s="4">
        <v>51.145000000000003</v>
      </c>
      <c r="I1432" s="4">
        <v>1.9490000000000001</v>
      </c>
      <c r="J1432" s="4">
        <f t="shared" si="176"/>
        <v>26194.971780400207</v>
      </c>
      <c r="K1432" s="4">
        <v>51.054000000000002</v>
      </c>
      <c r="L1432" s="76" t="s">
        <v>82</v>
      </c>
    </row>
    <row r="1433" spans="2:12">
      <c r="B1433" s="73" t="s">
        <v>83</v>
      </c>
      <c r="C1433" s="4"/>
      <c r="D1433" s="4"/>
      <c r="E1433" s="4"/>
      <c r="F1433" s="4"/>
      <c r="G1433" s="4"/>
      <c r="H1433" s="4"/>
      <c r="I1433" s="4">
        <v>0</v>
      </c>
      <c r="J1433" s="4"/>
      <c r="K1433" s="4">
        <v>0</v>
      </c>
      <c r="L1433" s="76" t="s">
        <v>84</v>
      </c>
    </row>
    <row r="1434" spans="2:12" ht="15.75" thickBot="1">
      <c r="B1434" s="74" t="s">
        <v>85</v>
      </c>
      <c r="C1434" s="4">
        <v>0.63200000000000001</v>
      </c>
      <c r="D1434" s="4">
        <f t="shared" si="174"/>
        <v>12892.405063291139</v>
      </c>
      <c r="E1434" s="4">
        <v>8.1479999999999997</v>
      </c>
      <c r="F1434" s="4">
        <v>0.625</v>
      </c>
      <c r="G1434" s="4">
        <f t="shared" si="175"/>
        <v>12800</v>
      </c>
      <c r="H1434" s="4">
        <v>8</v>
      </c>
      <c r="I1434" s="4">
        <v>0.6</v>
      </c>
      <c r="J1434" s="4">
        <f t="shared" si="176"/>
        <v>13038.333333333334</v>
      </c>
      <c r="K1434" s="4">
        <v>7.8230000000000004</v>
      </c>
      <c r="L1434" s="77" t="s">
        <v>86</v>
      </c>
    </row>
    <row r="1435" spans="2:12" ht="15.75" thickBot="1">
      <c r="B1435" s="92" t="s">
        <v>386</v>
      </c>
      <c r="C1435" s="78">
        <f>SUM(C1413:C1434)</f>
        <v>46.343439781746639</v>
      </c>
      <c r="D1435" s="78">
        <f t="shared" si="174"/>
        <v>20411.895457699131</v>
      </c>
      <c r="E1435" s="78">
        <f>SUM(E1413:E1434)</f>
        <v>945.95744797518739</v>
      </c>
      <c r="F1435" s="78">
        <f>SUM(F1413:F1434)</f>
        <v>48.019725114205876</v>
      </c>
      <c r="G1435" s="78">
        <f t="shared" si="175"/>
        <v>19346.818828203988</v>
      </c>
      <c r="H1435" s="78">
        <f>SUM(H1413:H1434)</f>
        <v>929.02892196469816</v>
      </c>
      <c r="I1435" s="78">
        <f>SUM(I1413:I1434)</f>
        <v>41.961000000000006</v>
      </c>
      <c r="J1435" s="78">
        <f t="shared" si="176"/>
        <v>21814.017778413283</v>
      </c>
      <c r="K1435" s="78">
        <f>SUM(K1413:K1434)</f>
        <v>915.33799999999997</v>
      </c>
      <c r="L1435" s="92" t="s">
        <v>388</v>
      </c>
    </row>
    <row r="1436" spans="2:12" ht="15.75" thickBot="1">
      <c r="B1436" s="92" t="s">
        <v>387</v>
      </c>
      <c r="C1436" s="78">
        <v>2490.0610000000001</v>
      </c>
      <c r="D1436" s="78">
        <f t="shared" si="174"/>
        <v>28539.812880086069</v>
      </c>
      <c r="E1436" s="78">
        <v>71065.875</v>
      </c>
      <c r="F1436" s="78">
        <v>2513.7069999999999</v>
      </c>
      <c r="G1436" s="78">
        <f t="shared" si="175"/>
        <v>28424.608755117446</v>
      </c>
      <c r="H1436" s="78">
        <v>71451.138000000006</v>
      </c>
      <c r="I1436" s="78">
        <v>2421.7739999999999</v>
      </c>
      <c r="J1436" s="78">
        <f t="shared" si="176"/>
        <v>28598.930783797332</v>
      </c>
      <c r="K1436" s="78">
        <v>69260.146999999997</v>
      </c>
      <c r="L1436" s="92" t="s">
        <v>385</v>
      </c>
    </row>
    <row r="1439" spans="2:12">
      <c r="B1439" s="38" t="s">
        <v>149</v>
      </c>
      <c r="L1439" s="53" t="s">
        <v>150</v>
      </c>
    </row>
    <row r="1440" spans="2:12">
      <c r="B1440" s="38" t="s">
        <v>243</v>
      </c>
      <c r="L1440" s="53" t="s">
        <v>244</v>
      </c>
    </row>
    <row r="1441" spans="2:13" ht="25.5" customHeight="1" thickBot="1">
      <c r="B1441" s="32" t="s">
        <v>131</v>
      </c>
      <c r="L1441" s="53" t="s">
        <v>132</v>
      </c>
    </row>
    <row r="1442" spans="2:13" ht="15.75" thickBot="1">
      <c r="B1442" s="134" t="s">
        <v>43</v>
      </c>
      <c r="C1442" s="131">
        <v>2016</v>
      </c>
      <c r="D1442" s="132"/>
      <c r="E1442" s="133"/>
      <c r="F1442" s="131">
        <v>2017</v>
      </c>
      <c r="G1442" s="132"/>
      <c r="H1442" s="133"/>
      <c r="I1442" s="131">
        <v>2018</v>
      </c>
      <c r="J1442" s="132"/>
      <c r="K1442" s="133"/>
      <c r="L1442" s="126" t="s">
        <v>44</v>
      </c>
    </row>
    <row r="1443" spans="2:13">
      <c r="B1443" s="135"/>
      <c r="C1443" s="68" t="s">
        <v>8</v>
      </c>
      <c r="D1443" s="68" t="s">
        <v>9</v>
      </c>
      <c r="E1443" s="68" t="s">
        <v>10</v>
      </c>
      <c r="F1443" s="68" t="s">
        <v>8</v>
      </c>
      <c r="G1443" s="68" t="s">
        <v>9</v>
      </c>
      <c r="H1443" s="69" t="s">
        <v>10</v>
      </c>
      <c r="I1443" s="68" t="s">
        <v>8</v>
      </c>
      <c r="J1443" s="68" t="s">
        <v>9</v>
      </c>
      <c r="K1443" s="69" t="s">
        <v>10</v>
      </c>
      <c r="L1443" s="127"/>
    </row>
    <row r="1444" spans="2:13" ht="15.75" thickBot="1">
      <c r="B1444" s="136"/>
      <c r="C1444" s="70" t="s">
        <v>11</v>
      </c>
      <c r="D1444" s="70" t="s">
        <v>12</v>
      </c>
      <c r="E1444" s="70" t="s">
        <v>13</v>
      </c>
      <c r="F1444" s="70" t="s">
        <v>11</v>
      </c>
      <c r="G1444" s="70" t="s">
        <v>12</v>
      </c>
      <c r="H1444" s="71" t="s">
        <v>13</v>
      </c>
      <c r="I1444" s="70" t="s">
        <v>11</v>
      </c>
      <c r="J1444" s="70" t="s">
        <v>12</v>
      </c>
      <c r="K1444" s="71" t="s">
        <v>13</v>
      </c>
      <c r="L1444" s="128"/>
    </row>
    <row r="1445" spans="2:13">
      <c r="B1445" s="72" t="s">
        <v>45</v>
      </c>
      <c r="C1445" s="4">
        <v>9.0915999999999997</v>
      </c>
      <c r="D1445" s="4">
        <f t="shared" ref="D1445:D1468" si="177">E1445/C1445*1000</f>
        <v>37187.414756478509</v>
      </c>
      <c r="E1445" s="4">
        <v>338.09309999999999</v>
      </c>
      <c r="F1445" s="4">
        <v>18.215399999999999</v>
      </c>
      <c r="G1445" s="4">
        <f t="shared" ref="G1445:G1468" si="178">H1445/F1445*1000</f>
        <v>19488.880562600876</v>
      </c>
      <c r="H1445" s="4">
        <v>354.99775499999998</v>
      </c>
      <c r="I1445" s="107">
        <v>1.95</v>
      </c>
      <c r="J1445" s="4">
        <f>(K1445/I1445)*1000</f>
        <v>106779.48717948717</v>
      </c>
      <c r="K1445" s="107">
        <v>208.22</v>
      </c>
      <c r="L1445" s="75" t="s">
        <v>46</v>
      </c>
    </row>
    <row r="1446" spans="2:13">
      <c r="B1446" s="73" t="s">
        <v>47</v>
      </c>
      <c r="C1446" s="4">
        <v>1.8522321051562347</v>
      </c>
      <c r="D1446" s="4">
        <f t="shared" si="177"/>
        <v>19126.409359586753</v>
      </c>
      <c r="E1446" s="4">
        <v>35.426549472187283</v>
      </c>
      <c r="F1446" s="4">
        <v>2.6058176757498095</v>
      </c>
      <c r="G1446" s="4">
        <f t="shared" si="178"/>
        <v>20690.374103987473</v>
      </c>
      <c r="H1446" s="4">
        <v>53.915342558046689</v>
      </c>
      <c r="I1446" s="4">
        <v>0.76400000000000001</v>
      </c>
      <c r="J1446" s="4">
        <f t="shared" ref="J1446:J1468" si="179">(K1446/I1446)*1000</f>
        <v>93390.052356020926</v>
      </c>
      <c r="K1446" s="4">
        <v>71.349999999999994</v>
      </c>
      <c r="L1446" s="76" t="s">
        <v>464</v>
      </c>
    </row>
    <row r="1447" spans="2:13">
      <c r="B1447" s="73" t="s">
        <v>48</v>
      </c>
      <c r="C1447" s="4">
        <v>2.5000000000000001E-2</v>
      </c>
      <c r="D1447" s="4">
        <f t="shared" si="177"/>
        <v>29759.999999999996</v>
      </c>
      <c r="E1447" s="4">
        <v>0.74399999999999999</v>
      </c>
      <c r="F1447" s="4">
        <v>5.0000000000000001E-3</v>
      </c>
      <c r="G1447" s="4">
        <f t="shared" si="178"/>
        <v>108000</v>
      </c>
      <c r="H1447" s="4">
        <v>0.54</v>
      </c>
      <c r="I1447" s="4">
        <v>2.5999999999999999E-2</v>
      </c>
      <c r="J1447" s="4">
        <f t="shared" si="179"/>
        <v>101961.53846153845</v>
      </c>
      <c r="K1447" s="4">
        <v>2.6509999999999998</v>
      </c>
      <c r="L1447" s="76" t="s">
        <v>49</v>
      </c>
    </row>
    <row r="1448" spans="2:13">
      <c r="B1448" s="73" t="s">
        <v>50</v>
      </c>
      <c r="C1448" s="4">
        <v>3.1520000000000001</v>
      </c>
      <c r="D1448" s="4">
        <f t="shared" si="177"/>
        <v>22725.888324873096</v>
      </c>
      <c r="E1448" s="4">
        <v>71.632000000000005</v>
      </c>
      <c r="F1448" s="4">
        <v>3.222</v>
      </c>
      <c r="G1448" s="4">
        <f t="shared" si="178"/>
        <v>22875.543140906269</v>
      </c>
      <c r="H1448" s="4">
        <v>73.704999999999998</v>
      </c>
      <c r="I1448" s="4">
        <v>1.87</v>
      </c>
      <c r="J1448" s="4">
        <f t="shared" si="179"/>
        <v>23449.197860962566</v>
      </c>
      <c r="K1448" s="4">
        <v>43.85</v>
      </c>
      <c r="L1448" s="76" t="s">
        <v>51</v>
      </c>
    </row>
    <row r="1449" spans="2:13">
      <c r="B1449" s="73" t="s">
        <v>52</v>
      </c>
      <c r="C1449" s="4">
        <v>4.0612000000000004</v>
      </c>
      <c r="D1449" s="4">
        <f t="shared" si="177"/>
        <v>34098.542302767644</v>
      </c>
      <c r="E1449" s="4">
        <v>138.48099999999999</v>
      </c>
      <c r="F1449" s="4">
        <v>4.5679999999999996</v>
      </c>
      <c r="G1449" s="4">
        <f t="shared" si="178"/>
        <v>37567.863397548164</v>
      </c>
      <c r="H1449" s="4">
        <v>171.61</v>
      </c>
      <c r="I1449" s="4">
        <v>4.2830000000000004</v>
      </c>
      <c r="J1449" s="4">
        <f t="shared" si="179"/>
        <v>45212.934858743865</v>
      </c>
      <c r="K1449" s="4">
        <v>193.64699999999999</v>
      </c>
      <c r="L1449" s="76" t="s">
        <v>53</v>
      </c>
    </row>
    <row r="1450" spans="2:13">
      <c r="B1450" s="73" t="s">
        <v>54</v>
      </c>
      <c r="C1450" s="4"/>
      <c r="D1450" s="4"/>
      <c r="E1450" s="4"/>
      <c r="F1450" s="4"/>
      <c r="G1450" s="4"/>
      <c r="H1450" s="4"/>
      <c r="I1450" s="4">
        <v>0</v>
      </c>
      <c r="J1450" s="4"/>
      <c r="K1450" s="4">
        <v>0</v>
      </c>
      <c r="L1450" s="76" t="s">
        <v>55</v>
      </c>
    </row>
    <row r="1451" spans="2:13">
      <c r="B1451" s="73" t="s">
        <v>56</v>
      </c>
      <c r="C1451" s="4">
        <v>1E-3</v>
      </c>
      <c r="D1451" s="4">
        <f t="shared" si="177"/>
        <v>7000</v>
      </c>
      <c r="E1451" s="4">
        <v>7.0000000000000001E-3</v>
      </c>
      <c r="F1451" s="4">
        <v>1E-3</v>
      </c>
      <c r="G1451" s="4">
        <f t="shared" si="178"/>
        <v>7000</v>
      </c>
      <c r="H1451" s="4">
        <v>7.0000000000000001E-3</v>
      </c>
      <c r="I1451" s="4">
        <v>0</v>
      </c>
      <c r="J1451" s="4"/>
      <c r="K1451" s="4">
        <v>7.0000000000000001E-3</v>
      </c>
      <c r="L1451" s="76" t="s">
        <v>57</v>
      </c>
    </row>
    <row r="1452" spans="2:13">
      <c r="B1452" s="73" t="s">
        <v>58</v>
      </c>
      <c r="C1452" s="4">
        <v>2.5680000000000001</v>
      </c>
      <c r="D1452" s="4">
        <f t="shared" si="177"/>
        <v>79768.30218068535</v>
      </c>
      <c r="E1452" s="4">
        <v>204.845</v>
      </c>
      <c r="F1452" s="4">
        <v>3.016</v>
      </c>
      <c r="G1452" s="4">
        <f t="shared" si="178"/>
        <v>36946.618037135282</v>
      </c>
      <c r="H1452" s="4">
        <v>111.431</v>
      </c>
      <c r="I1452" s="4">
        <v>1.64</v>
      </c>
      <c r="J1452" s="4">
        <f t="shared" si="179"/>
        <v>42881.707317073175</v>
      </c>
      <c r="K1452" s="4">
        <v>70.325999999999993</v>
      </c>
      <c r="L1452" s="76" t="s">
        <v>59</v>
      </c>
    </row>
    <row r="1453" spans="2:13">
      <c r="B1453" s="73" t="s">
        <v>60</v>
      </c>
      <c r="C1453" s="4">
        <v>11.00541372</v>
      </c>
      <c r="D1453" s="4">
        <f t="shared" si="177"/>
        <v>19445.48432659922</v>
      </c>
      <c r="E1453" s="4">
        <v>214.00560000000002</v>
      </c>
      <c r="F1453" s="4">
        <v>11.226180000000001</v>
      </c>
      <c r="G1453" s="4">
        <f t="shared" si="178"/>
        <v>19255.57936893939</v>
      </c>
      <c r="H1453" s="4">
        <v>216.16660000000002</v>
      </c>
      <c r="I1453" s="108">
        <v>11.24</v>
      </c>
      <c r="J1453" s="4">
        <f t="shared" si="179"/>
        <v>20094.306049822066</v>
      </c>
      <c r="K1453" s="4">
        <v>225.86</v>
      </c>
      <c r="L1453" s="76" t="s">
        <v>61</v>
      </c>
    </row>
    <row r="1454" spans="2:13">
      <c r="B1454" s="73" t="s">
        <v>62</v>
      </c>
      <c r="C1454" s="4">
        <v>8.0050000000000008</v>
      </c>
      <c r="D1454" s="4">
        <f t="shared" si="177"/>
        <v>14471.080574640848</v>
      </c>
      <c r="E1454" s="4">
        <v>115.84099999999999</v>
      </c>
      <c r="F1454" s="4">
        <v>7.976</v>
      </c>
      <c r="G1454" s="4">
        <f t="shared" si="178"/>
        <v>13609.327983951856</v>
      </c>
      <c r="H1454" s="4">
        <v>108.548</v>
      </c>
      <c r="I1454" s="4">
        <v>8.3610000000000007</v>
      </c>
      <c r="J1454" s="4">
        <f t="shared" si="179"/>
        <v>15539.887573256787</v>
      </c>
      <c r="K1454" s="4">
        <v>129.929</v>
      </c>
      <c r="L1454" s="76" t="s">
        <v>465</v>
      </c>
    </row>
    <row r="1455" spans="2:13">
      <c r="B1455" s="73" t="s">
        <v>63</v>
      </c>
      <c r="C1455" s="4"/>
      <c r="D1455" s="4"/>
      <c r="E1455" s="4"/>
      <c r="F1455" s="4"/>
      <c r="G1455" s="4"/>
      <c r="H1455" s="4"/>
      <c r="I1455" s="4">
        <v>0</v>
      </c>
      <c r="J1455" s="4"/>
      <c r="K1455" s="4">
        <v>0</v>
      </c>
      <c r="L1455" s="76" t="s">
        <v>64</v>
      </c>
    </row>
    <row r="1456" spans="2:13">
      <c r="B1456" s="73" t="s">
        <v>65</v>
      </c>
      <c r="C1456" s="4">
        <v>12.87275</v>
      </c>
      <c r="D1456" s="4">
        <f t="shared" si="177"/>
        <v>7107.0284127323221</v>
      </c>
      <c r="E1456" s="4">
        <v>91.486999999999995</v>
      </c>
      <c r="F1456" s="4">
        <v>13.02</v>
      </c>
      <c r="G1456" s="4">
        <f t="shared" si="178"/>
        <v>7424.2703533026124</v>
      </c>
      <c r="H1456" s="4">
        <v>96.664000000000001</v>
      </c>
      <c r="I1456" s="4">
        <v>13.759</v>
      </c>
      <c r="J1456" s="4">
        <f t="shared" si="179"/>
        <v>10055.454611527</v>
      </c>
      <c r="K1456" s="4">
        <v>138.35300000000001</v>
      </c>
      <c r="L1456" s="76" t="s">
        <v>66</v>
      </c>
      <c r="M1456" s="98"/>
    </row>
    <row r="1457" spans="2:12">
      <c r="B1457" s="73" t="s">
        <v>67</v>
      </c>
      <c r="C1457" s="4">
        <v>3.3000000000000002E-2</v>
      </c>
      <c r="D1457" s="4">
        <f t="shared" si="177"/>
        <v>140969.69696969696</v>
      </c>
      <c r="E1457" s="4">
        <v>4.6520000000000001</v>
      </c>
      <c r="F1457" s="4">
        <v>3.9E-2</v>
      </c>
      <c r="G1457" s="4">
        <f t="shared" si="178"/>
        <v>133333.33333333334</v>
      </c>
      <c r="H1457" s="4">
        <v>5.2</v>
      </c>
      <c r="I1457" s="4">
        <v>0.64600000000000002</v>
      </c>
      <c r="J1457" s="4">
        <f t="shared" si="179"/>
        <v>113416.40866873064</v>
      </c>
      <c r="K1457" s="4">
        <v>73.266999999999996</v>
      </c>
      <c r="L1457" s="76" t="s">
        <v>68</v>
      </c>
    </row>
    <row r="1458" spans="2:12">
      <c r="B1458" s="73" t="s">
        <v>69</v>
      </c>
      <c r="C1458" s="4">
        <v>2.3825569999999998</v>
      </c>
      <c r="D1458" s="4">
        <f t="shared" si="177"/>
        <v>53567.786395036928</v>
      </c>
      <c r="E1458" s="4">
        <v>127.62830444999999</v>
      </c>
      <c r="F1458" s="4">
        <v>2.8490000000000002</v>
      </c>
      <c r="G1458" s="4">
        <f t="shared" si="178"/>
        <v>60093.717093717089</v>
      </c>
      <c r="H1458" s="4">
        <v>171.20699999999999</v>
      </c>
      <c r="I1458" s="4">
        <v>2.3199999999999998</v>
      </c>
      <c r="J1458" s="4">
        <f t="shared" si="179"/>
        <v>49080.172413793109</v>
      </c>
      <c r="K1458" s="4">
        <v>113.866</v>
      </c>
      <c r="L1458" s="76" t="s">
        <v>70</v>
      </c>
    </row>
    <row r="1459" spans="2:12">
      <c r="B1459" s="73" t="s">
        <v>71</v>
      </c>
      <c r="C1459" s="4">
        <v>0.1343</v>
      </c>
      <c r="D1459" s="4">
        <f t="shared" si="177"/>
        <v>97393.894266567382</v>
      </c>
      <c r="E1459" s="4">
        <v>13.08</v>
      </c>
      <c r="F1459" s="4">
        <v>0.123</v>
      </c>
      <c r="G1459" s="4">
        <f t="shared" si="178"/>
        <v>97495.934959349601</v>
      </c>
      <c r="H1459" s="4">
        <v>11.992000000000001</v>
      </c>
      <c r="I1459" s="4">
        <v>0.17</v>
      </c>
      <c r="J1459" s="4">
        <f t="shared" si="179"/>
        <v>103588.23529411764</v>
      </c>
      <c r="K1459" s="4">
        <v>17.61</v>
      </c>
      <c r="L1459" s="76" t="s">
        <v>72</v>
      </c>
    </row>
    <row r="1460" spans="2:12">
      <c r="B1460" s="73" t="s">
        <v>73</v>
      </c>
      <c r="C1460" s="4">
        <v>0.71699999999999997</v>
      </c>
      <c r="D1460" s="4">
        <f t="shared" si="177"/>
        <v>107230.12552301255</v>
      </c>
      <c r="E1460" s="4">
        <v>76.884</v>
      </c>
      <c r="F1460" s="4">
        <v>0.58199999999999996</v>
      </c>
      <c r="G1460" s="4">
        <f t="shared" si="178"/>
        <v>121024.05498281789</v>
      </c>
      <c r="H1460" s="4">
        <v>70.436000000000007</v>
      </c>
      <c r="I1460" s="4">
        <v>0.48699999999999999</v>
      </c>
      <c r="J1460" s="4">
        <f t="shared" si="179"/>
        <v>120308.00821355237</v>
      </c>
      <c r="K1460" s="4">
        <v>58.59</v>
      </c>
      <c r="L1460" s="76" t="s">
        <v>74</v>
      </c>
    </row>
    <row r="1461" spans="2:12">
      <c r="B1461" s="73" t="s">
        <v>75</v>
      </c>
      <c r="C1461" s="4">
        <v>3.5830000000000002</v>
      </c>
      <c r="D1461" s="4">
        <f t="shared" si="177"/>
        <v>26661.735975439573</v>
      </c>
      <c r="E1461" s="4">
        <v>95.528999999999996</v>
      </c>
      <c r="F1461" s="4">
        <v>3.1829999999999998</v>
      </c>
      <c r="G1461" s="4">
        <f t="shared" si="178"/>
        <v>45843.543826578694</v>
      </c>
      <c r="H1461" s="4">
        <v>145.91999999999999</v>
      </c>
      <c r="I1461" s="4">
        <v>3.7170000000000001</v>
      </c>
      <c r="J1461" s="4">
        <f t="shared" si="179"/>
        <v>33488.566047888082</v>
      </c>
      <c r="K1461" s="4">
        <v>124.477</v>
      </c>
      <c r="L1461" s="76" t="s">
        <v>76</v>
      </c>
    </row>
    <row r="1462" spans="2:12">
      <c r="B1462" s="73" t="s">
        <v>77</v>
      </c>
      <c r="C1462" s="4">
        <v>0.625</v>
      </c>
      <c r="D1462" s="4">
        <f t="shared" si="177"/>
        <v>19683.2</v>
      </c>
      <c r="E1462" s="4">
        <v>12.302</v>
      </c>
      <c r="F1462" s="4">
        <v>0.48099999999999998</v>
      </c>
      <c r="G1462" s="4">
        <f t="shared" si="178"/>
        <v>19661.122661122667</v>
      </c>
      <c r="H1462" s="4">
        <v>9.4570000000000007</v>
      </c>
      <c r="I1462" s="4">
        <v>0.38600000000000001</v>
      </c>
      <c r="J1462" s="4">
        <f t="shared" si="179"/>
        <v>19251.295336787563</v>
      </c>
      <c r="K1462" s="4">
        <v>7.431</v>
      </c>
      <c r="L1462" s="76" t="s">
        <v>78</v>
      </c>
    </row>
    <row r="1463" spans="2:12">
      <c r="B1463" s="73" t="s">
        <v>79</v>
      </c>
      <c r="C1463" s="4">
        <v>37.131519999999995</v>
      </c>
      <c r="D1463" s="4">
        <f t="shared" si="177"/>
        <v>17888.413940501228</v>
      </c>
      <c r="E1463" s="4">
        <v>664.22400000000005</v>
      </c>
      <c r="F1463" s="4">
        <v>31.477536000000001</v>
      </c>
      <c r="G1463" s="4">
        <f t="shared" si="178"/>
        <v>17433.861405162079</v>
      </c>
      <c r="H1463" s="4">
        <v>548.77499999999998</v>
      </c>
      <c r="I1463" s="4">
        <v>21.64</v>
      </c>
      <c r="J1463" s="4">
        <f t="shared" si="179"/>
        <v>25705.175600739371</v>
      </c>
      <c r="K1463" s="4">
        <v>556.26</v>
      </c>
      <c r="L1463" s="76" t="s">
        <v>80</v>
      </c>
    </row>
    <row r="1464" spans="2:12">
      <c r="B1464" s="73" t="s">
        <v>81</v>
      </c>
      <c r="C1464" s="4">
        <v>1.0249999999999999</v>
      </c>
      <c r="D1464" s="4">
        <f t="shared" si="177"/>
        <v>41349.268292682937</v>
      </c>
      <c r="E1464" s="4">
        <v>42.383000000000003</v>
      </c>
      <c r="F1464" s="4">
        <v>1.1759999999999999</v>
      </c>
      <c r="G1464" s="4">
        <f t="shared" si="178"/>
        <v>41441.326530612241</v>
      </c>
      <c r="H1464" s="4">
        <v>48.734999999999999</v>
      </c>
      <c r="I1464" s="4">
        <v>1.2050000000000001</v>
      </c>
      <c r="J1464" s="4">
        <f t="shared" si="179"/>
        <v>39657.261410788378</v>
      </c>
      <c r="K1464" s="4">
        <v>47.786999999999999</v>
      </c>
      <c r="L1464" s="76" t="s">
        <v>82</v>
      </c>
    </row>
    <row r="1465" spans="2:12">
      <c r="B1465" s="73" t="s">
        <v>83</v>
      </c>
      <c r="C1465" s="4"/>
      <c r="D1465" s="4"/>
      <c r="E1465" s="4"/>
      <c r="F1465" s="4"/>
      <c r="G1465" s="4"/>
      <c r="H1465" s="4"/>
      <c r="I1465" s="4">
        <v>0</v>
      </c>
      <c r="J1465" s="4"/>
      <c r="K1465" s="4">
        <v>0</v>
      </c>
      <c r="L1465" s="76" t="s">
        <v>84</v>
      </c>
    </row>
    <row r="1466" spans="2:12" ht="15.75" thickBot="1">
      <c r="B1466" s="74" t="s">
        <v>85</v>
      </c>
      <c r="C1466" s="4">
        <v>0.99399999999999999</v>
      </c>
      <c r="D1466" s="4">
        <f t="shared" si="177"/>
        <v>16461.770623742454</v>
      </c>
      <c r="E1466" s="4">
        <v>16.363</v>
      </c>
      <c r="F1466" s="4">
        <v>0.94</v>
      </c>
      <c r="G1466" s="4">
        <f t="shared" si="178"/>
        <v>15045.744680851065</v>
      </c>
      <c r="H1466" s="4">
        <v>14.143000000000001</v>
      </c>
      <c r="I1466" s="4">
        <v>0.98099999999999998</v>
      </c>
      <c r="J1466" s="4">
        <f t="shared" si="179"/>
        <v>15090.723751274212</v>
      </c>
      <c r="K1466" s="4">
        <v>14.804</v>
      </c>
      <c r="L1466" s="77" t="s">
        <v>86</v>
      </c>
    </row>
    <row r="1467" spans="2:12" ht="15.75" thickBot="1">
      <c r="B1467" s="92" t="s">
        <v>386</v>
      </c>
      <c r="C1467" s="78">
        <f>SUM(C1445:C1466)</f>
        <v>99.259572825156241</v>
      </c>
      <c r="D1467" s="78">
        <f t="shared" si="177"/>
        <v>22804.929433954814</v>
      </c>
      <c r="E1467" s="78">
        <f>SUM(E1445:E1466)</f>
        <v>2263.607553922187</v>
      </c>
      <c r="F1467" s="78">
        <f>SUM(F1445:F1466)</f>
        <v>104.7059336757498</v>
      </c>
      <c r="G1467" s="78">
        <f t="shared" si="178"/>
        <v>21139.677760885945</v>
      </c>
      <c r="H1467" s="78">
        <f>SUM(H1445:H1466)</f>
        <v>2213.4496975580469</v>
      </c>
      <c r="I1467" s="78">
        <f>SUM(I1445:I1466)</f>
        <v>75.445000000000007</v>
      </c>
      <c r="J1467" s="78">
        <f t="shared" si="179"/>
        <v>27812.114785605401</v>
      </c>
      <c r="K1467" s="78">
        <f>SUM(K1445:K1466)</f>
        <v>2098.2849999999999</v>
      </c>
      <c r="L1467" s="92" t="s">
        <v>388</v>
      </c>
    </row>
    <row r="1468" spans="2:12" ht="15.75" thickBot="1">
      <c r="B1468" s="92" t="s">
        <v>387</v>
      </c>
      <c r="C1468" s="78">
        <v>2218.587</v>
      </c>
      <c r="D1468" s="78">
        <f t="shared" si="177"/>
        <v>36296.518008984996</v>
      </c>
      <c r="E1468" s="78">
        <v>80526.982999999993</v>
      </c>
      <c r="F1468" s="78">
        <v>2271.2600000000002</v>
      </c>
      <c r="G1468" s="78">
        <f t="shared" si="178"/>
        <v>36875.505666458266</v>
      </c>
      <c r="H1468" s="78">
        <v>83753.861000000004</v>
      </c>
      <c r="I1468" s="78">
        <v>2153.2539999999999</v>
      </c>
      <c r="J1468" s="78">
        <f t="shared" si="179"/>
        <v>39397.254573775324</v>
      </c>
      <c r="K1468" s="78">
        <v>84832.296000000002</v>
      </c>
      <c r="L1468" s="92" t="s">
        <v>385</v>
      </c>
    </row>
    <row r="1473" spans="2:12">
      <c r="B1473" s="38" t="s">
        <v>153</v>
      </c>
      <c r="L1473" s="53" t="s">
        <v>154</v>
      </c>
    </row>
    <row r="1474" spans="2:12">
      <c r="B1474" s="38" t="s">
        <v>247</v>
      </c>
      <c r="L1474" s="53" t="s">
        <v>248</v>
      </c>
    </row>
    <row r="1475" spans="2:12" ht="15.75" thickBot="1">
      <c r="B1475" s="39" t="s">
        <v>131</v>
      </c>
      <c r="L1475" s="53" t="s">
        <v>132</v>
      </c>
    </row>
    <row r="1476" spans="2:12" ht="15.75" thickBot="1">
      <c r="B1476" s="134" t="s">
        <v>43</v>
      </c>
      <c r="C1476" s="131">
        <v>2016</v>
      </c>
      <c r="D1476" s="132"/>
      <c r="E1476" s="133"/>
      <c r="F1476" s="131">
        <v>2017</v>
      </c>
      <c r="G1476" s="132"/>
      <c r="H1476" s="133"/>
      <c r="I1476" s="131">
        <v>2018</v>
      </c>
      <c r="J1476" s="132"/>
      <c r="K1476" s="133"/>
      <c r="L1476" s="126" t="s">
        <v>44</v>
      </c>
    </row>
    <row r="1477" spans="2:12">
      <c r="B1477" s="135"/>
      <c r="C1477" s="68" t="s">
        <v>8</v>
      </c>
      <c r="D1477" s="68" t="s">
        <v>9</v>
      </c>
      <c r="E1477" s="68" t="s">
        <v>10</v>
      </c>
      <c r="F1477" s="68" t="s">
        <v>8</v>
      </c>
      <c r="G1477" s="68" t="s">
        <v>9</v>
      </c>
      <c r="H1477" s="69" t="s">
        <v>10</v>
      </c>
      <c r="I1477" s="68" t="s">
        <v>8</v>
      </c>
      <c r="J1477" s="68" t="s">
        <v>9</v>
      </c>
      <c r="K1477" s="69" t="s">
        <v>10</v>
      </c>
      <c r="L1477" s="127"/>
    </row>
    <row r="1478" spans="2:12" ht="15.75" thickBot="1">
      <c r="B1478" s="136"/>
      <c r="C1478" s="70" t="s">
        <v>11</v>
      </c>
      <c r="D1478" s="70" t="s">
        <v>12</v>
      </c>
      <c r="E1478" s="70" t="s">
        <v>13</v>
      </c>
      <c r="F1478" s="70" t="s">
        <v>11</v>
      </c>
      <c r="G1478" s="70" t="s">
        <v>12</v>
      </c>
      <c r="H1478" s="71" t="s">
        <v>13</v>
      </c>
      <c r="I1478" s="70" t="s">
        <v>11</v>
      </c>
      <c r="J1478" s="70" t="s">
        <v>12</v>
      </c>
      <c r="K1478" s="71" t="s">
        <v>13</v>
      </c>
      <c r="L1478" s="128"/>
    </row>
    <row r="1479" spans="2:12">
      <c r="B1479" s="72" t="s">
        <v>45</v>
      </c>
      <c r="C1479" s="4">
        <v>2.1120000000000001</v>
      </c>
      <c r="D1479" s="4">
        <f t="shared" ref="D1479:D1502" si="180">E1479/C1479*1000</f>
        <v>1843.4753787878788</v>
      </c>
      <c r="E1479" s="4">
        <v>3.8934200000000003</v>
      </c>
      <c r="F1479" s="4">
        <v>0.46451999999999999</v>
      </c>
      <c r="G1479" s="4">
        <f t="shared" ref="G1479:G1502" si="181">H1479/F1479*1000</f>
        <v>8800.678119349006</v>
      </c>
      <c r="H1479" s="4">
        <v>4.0880910000000004</v>
      </c>
      <c r="I1479" s="107">
        <v>0.377</v>
      </c>
      <c r="J1479" s="4">
        <f>(K1479/I1479)*1000</f>
        <v>28748.010610079571</v>
      </c>
      <c r="K1479" s="107">
        <v>10.837999999999999</v>
      </c>
      <c r="L1479" s="75" t="s">
        <v>46</v>
      </c>
    </row>
    <row r="1480" spans="2:12">
      <c r="B1480" s="73" t="s">
        <v>47</v>
      </c>
      <c r="C1480" s="4">
        <v>0.11700000000000001</v>
      </c>
      <c r="D1480" s="4">
        <f t="shared" si="180"/>
        <v>13666.666666666666</v>
      </c>
      <c r="E1480" s="4">
        <v>1.599</v>
      </c>
      <c r="F1480" s="4">
        <v>0.13280898626806728</v>
      </c>
      <c r="G1480" s="4">
        <f t="shared" si="181"/>
        <v>4035.7804011440176</v>
      </c>
      <c r="H1480" s="4">
        <v>0.53598790387647088</v>
      </c>
      <c r="I1480" s="4">
        <v>0.114</v>
      </c>
      <c r="J1480" s="4">
        <f t="shared" ref="J1480:J1502" si="182">(K1480/I1480)*1000</f>
        <v>14087.719298245614</v>
      </c>
      <c r="K1480" s="4">
        <v>1.6060000000000001</v>
      </c>
      <c r="L1480" s="76" t="s">
        <v>464</v>
      </c>
    </row>
    <row r="1481" spans="2:12">
      <c r="B1481" s="73" t="s">
        <v>48</v>
      </c>
      <c r="C1481" s="4"/>
      <c r="D1481" s="4"/>
      <c r="E1481" s="4"/>
      <c r="F1481" s="4"/>
      <c r="G1481" s="4"/>
      <c r="H1481" s="4"/>
      <c r="I1481" s="4">
        <v>0</v>
      </c>
      <c r="J1481" s="4"/>
      <c r="K1481" s="4">
        <v>0</v>
      </c>
      <c r="L1481" s="76" t="s">
        <v>49</v>
      </c>
    </row>
    <row r="1482" spans="2:12">
      <c r="B1482" s="73" t="s">
        <v>50</v>
      </c>
      <c r="C1482" s="4"/>
      <c r="D1482" s="4"/>
      <c r="E1482" s="4"/>
      <c r="F1482" s="4">
        <v>0.29899999999999999</v>
      </c>
      <c r="G1482" s="4">
        <f t="shared" si="181"/>
        <v>2668.8963210702345</v>
      </c>
      <c r="H1482" s="4">
        <v>0.79800000000000004</v>
      </c>
      <c r="I1482" s="4">
        <v>0.27900000000000003</v>
      </c>
      <c r="J1482" s="4">
        <f t="shared" si="182"/>
        <v>2476.7025089605731</v>
      </c>
      <c r="K1482" s="4">
        <v>0.69099999999999995</v>
      </c>
      <c r="L1482" s="76" t="s">
        <v>51</v>
      </c>
    </row>
    <row r="1483" spans="2:12">
      <c r="B1483" s="73" t="s">
        <v>52</v>
      </c>
      <c r="C1483" s="4">
        <v>10.694879999999999</v>
      </c>
      <c r="D1483" s="4">
        <f t="shared" si="180"/>
        <v>7395.9860232185865</v>
      </c>
      <c r="E1483" s="4">
        <v>79.099182999999996</v>
      </c>
      <c r="F1483" s="4">
        <v>11.433999999999999</v>
      </c>
      <c r="G1483" s="4">
        <f t="shared" si="181"/>
        <v>8571.1911841875117</v>
      </c>
      <c r="H1483" s="4">
        <v>98.003</v>
      </c>
      <c r="I1483" s="107">
        <v>22.786000000000001</v>
      </c>
      <c r="J1483" s="4">
        <f t="shared" si="182"/>
        <v>4089.4847713508293</v>
      </c>
      <c r="K1483" s="107">
        <v>93.183000000000007</v>
      </c>
      <c r="L1483" s="76" t="s">
        <v>53</v>
      </c>
    </row>
    <row r="1484" spans="2:12">
      <c r="B1484" s="73" t="s">
        <v>54</v>
      </c>
      <c r="C1484" s="4"/>
      <c r="D1484" s="4"/>
      <c r="E1484" s="4"/>
      <c r="F1484" s="4"/>
      <c r="G1484" s="4"/>
      <c r="H1484" s="4"/>
      <c r="I1484" s="4">
        <v>0</v>
      </c>
      <c r="J1484" s="4"/>
      <c r="K1484" s="4">
        <v>0</v>
      </c>
      <c r="L1484" s="76" t="s">
        <v>55</v>
      </c>
    </row>
    <row r="1485" spans="2:12">
      <c r="B1485" s="73" t="s">
        <v>56</v>
      </c>
      <c r="C1485" s="4"/>
      <c r="D1485" s="4"/>
      <c r="E1485" s="4"/>
      <c r="F1485" s="4"/>
      <c r="G1485" s="4"/>
      <c r="H1485" s="4"/>
      <c r="I1485" s="4">
        <v>0</v>
      </c>
      <c r="J1485" s="4"/>
      <c r="K1485" s="4">
        <v>0</v>
      </c>
      <c r="L1485" s="76" t="s">
        <v>57</v>
      </c>
    </row>
    <row r="1486" spans="2:12">
      <c r="B1486" s="73" t="s">
        <v>58</v>
      </c>
      <c r="C1486" s="4"/>
      <c r="D1486" s="4"/>
      <c r="E1486" s="4"/>
      <c r="F1486" s="4"/>
      <c r="G1486" s="4"/>
      <c r="H1486" s="4"/>
      <c r="I1486" s="4">
        <v>0</v>
      </c>
      <c r="J1486" s="4"/>
      <c r="K1486" s="4">
        <v>0</v>
      </c>
      <c r="L1486" s="76" t="s">
        <v>59</v>
      </c>
    </row>
    <row r="1487" spans="2:12">
      <c r="B1487" s="73" t="s">
        <v>60</v>
      </c>
      <c r="C1487" s="4">
        <v>0.126</v>
      </c>
      <c r="D1487" s="4">
        <f t="shared" si="180"/>
        <v>4761.9047619047615</v>
      </c>
      <c r="E1487" s="4">
        <v>0.6</v>
      </c>
      <c r="F1487" s="4">
        <v>0.12637799999999999</v>
      </c>
      <c r="G1487" s="4">
        <f t="shared" si="181"/>
        <v>4766.6524236813366</v>
      </c>
      <c r="H1487" s="4">
        <v>0.60239999999999994</v>
      </c>
      <c r="I1487" s="108">
        <v>0.13</v>
      </c>
      <c r="J1487" s="4">
        <f t="shared" si="182"/>
        <v>4846.1538461538457</v>
      </c>
      <c r="K1487" s="108">
        <v>0.63</v>
      </c>
      <c r="L1487" s="76" t="s">
        <v>61</v>
      </c>
    </row>
    <row r="1488" spans="2:12">
      <c r="B1488" s="73" t="s">
        <v>62</v>
      </c>
      <c r="C1488" s="4">
        <v>3.03</v>
      </c>
      <c r="D1488" s="4">
        <f t="shared" si="180"/>
        <v>8033.0033003300332</v>
      </c>
      <c r="E1488" s="4">
        <v>24.34</v>
      </c>
      <c r="F1488" s="4">
        <v>3.7330000000000001</v>
      </c>
      <c r="G1488" s="4">
        <f t="shared" si="181"/>
        <v>8907.5810340208955</v>
      </c>
      <c r="H1488" s="4">
        <v>33.252000000000002</v>
      </c>
      <c r="I1488" s="4">
        <v>3.5459999999999998</v>
      </c>
      <c r="J1488" s="4">
        <f t="shared" si="182"/>
        <v>7282.5719120135373</v>
      </c>
      <c r="K1488" s="4">
        <v>25.824000000000002</v>
      </c>
      <c r="L1488" s="76" t="s">
        <v>465</v>
      </c>
    </row>
    <row r="1489" spans="2:13">
      <c r="B1489" s="73" t="s">
        <v>63</v>
      </c>
      <c r="C1489" s="4"/>
      <c r="D1489" s="4"/>
      <c r="E1489" s="4"/>
      <c r="F1489" s="4"/>
      <c r="G1489" s="4"/>
      <c r="H1489" s="4"/>
      <c r="I1489" s="4">
        <v>0</v>
      </c>
      <c r="J1489" s="4"/>
      <c r="K1489" s="4">
        <v>0</v>
      </c>
      <c r="L1489" s="76" t="s">
        <v>64</v>
      </c>
    </row>
    <row r="1490" spans="2:13">
      <c r="B1490" s="73" t="s">
        <v>65</v>
      </c>
      <c r="C1490" s="4">
        <v>0.24975</v>
      </c>
      <c r="D1490" s="4">
        <f t="shared" si="180"/>
        <v>5001.0010010010019</v>
      </c>
      <c r="E1490" s="4">
        <v>1.2490000000000001</v>
      </c>
      <c r="F1490" s="4">
        <v>0.39</v>
      </c>
      <c r="G1490" s="4">
        <f t="shared" si="181"/>
        <v>5228.2051282051279</v>
      </c>
      <c r="H1490" s="4">
        <v>2.0390000000000001</v>
      </c>
      <c r="I1490" s="108">
        <v>0.35</v>
      </c>
      <c r="J1490" s="4">
        <f t="shared" si="182"/>
        <v>2114.2857142857142</v>
      </c>
      <c r="K1490" s="108">
        <v>0.74</v>
      </c>
      <c r="L1490" s="76" t="s">
        <v>66</v>
      </c>
    </row>
    <row r="1491" spans="2:13">
      <c r="B1491" s="73" t="s">
        <v>67</v>
      </c>
      <c r="C1491" s="4">
        <v>0.20585999999999999</v>
      </c>
      <c r="D1491" s="4">
        <f t="shared" si="180"/>
        <v>28500</v>
      </c>
      <c r="E1491" s="4">
        <v>5.8670099999999996</v>
      </c>
      <c r="F1491" s="4"/>
      <c r="G1491" s="4"/>
      <c r="H1491" s="4"/>
      <c r="I1491" s="4">
        <v>0</v>
      </c>
      <c r="J1491" s="4"/>
      <c r="K1491" s="4">
        <v>0</v>
      </c>
      <c r="L1491" s="76" t="s">
        <v>68</v>
      </c>
    </row>
    <row r="1492" spans="2:13">
      <c r="B1492" s="73" t="s">
        <v>69</v>
      </c>
      <c r="C1492" s="4">
        <v>0.42599500000000001</v>
      </c>
      <c r="D1492" s="4">
        <f t="shared" si="180"/>
        <v>20466.906888578502</v>
      </c>
      <c r="E1492" s="4">
        <v>8.7187999999999999</v>
      </c>
      <c r="F1492" s="4">
        <v>0.42099999999999999</v>
      </c>
      <c r="G1492" s="4">
        <f t="shared" si="181"/>
        <v>17306.413301662709</v>
      </c>
      <c r="H1492" s="4">
        <v>7.2859999999999996</v>
      </c>
      <c r="I1492" s="4">
        <v>0.4</v>
      </c>
      <c r="J1492" s="4">
        <f t="shared" si="182"/>
        <v>24300</v>
      </c>
      <c r="K1492" s="4">
        <v>9.7200000000000006</v>
      </c>
      <c r="L1492" s="76" t="s">
        <v>70</v>
      </c>
    </row>
    <row r="1493" spans="2:13">
      <c r="B1493" s="73" t="s">
        <v>71</v>
      </c>
      <c r="C1493" s="4">
        <v>3.1E-2</v>
      </c>
      <c r="D1493" s="4">
        <f t="shared" si="180"/>
        <v>31193.548387096773</v>
      </c>
      <c r="E1493" s="4">
        <v>0.96699999999999997</v>
      </c>
      <c r="F1493" s="4">
        <v>3.4000000000000002E-2</v>
      </c>
      <c r="G1493" s="4">
        <f t="shared" si="181"/>
        <v>34117.647058823524</v>
      </c>
      <c r="H1493" s="4">
        <v>1.1599999999999999</v>
      </c>
      <c r="I1493" s="4">
        <v>5.0999999999999997E-2</v>
      </c>
      <c r="J1493" s="4">
        <f t="shared" si="182"/>
        <v>21764.705882352944</v>
      </c>
      <c r="K1493" s="4">
        <v>1.1100000000000001</v>
      </c>
      <c r="L1493" s="76" t="s">
        <v>72</v>
      </c>
      <c r="M1493" s="109"/>
    </row>
    <row r="1494" spans="2:13">
      <c r="B1494" s="73" t="s">
        <v>73</v>
      </c>
      <c r="C1494" s="4">
        <v>0.05</v>
      </c>
      <c r="D1494" s="4">
        <f t="shared" si="180"/>
        <v>13999.999999999998</v>
      </c>
      <c r="E1494" s="4">
        <v>0.7</v>
      </c>
      <c r="F1494" s="4">
        <v>0.1</v>
      </c>
      <c r="G1494" s="4">
        <f t="shared" si="181"/>
        <v>21250</v>
      </c>
      <c r="H1494" s="4">
        <v>2.125</v>
      </c>
      <c r="I1494" s="4">
        <v>9.8000000000000004E-2</v>
      </c>
      <c r="J1494" s="4">
        <f t="shared" si="182"/>
        <v>20387.755102040817</v>
      </c>
      <c r="K1494" s="4">
        <v>1.998</v>
      </c>
      <c r="L1494" s="76" t="s">
        <v>74</v>
      </c>
    </row>
    <row r="1495" spans="2:13">
      <c r="B1495" s="73" t="s">
        <v>75</v>
      </c>
      <c r="C1495" s="4">
        <v>0.81799999999999995</v>
      </c>
      <c r="D1495" s="4">
        <f t="shared" si="180"/>
        <v>4314.1809290953552</v>
      </c>
      <c r="E1495" s="4">
        <v>3.5289999999999999</v>
      </c>
      <c r="F1495" s="4">
        <v>2.9420000000000002</v>
      </c>
      <c r="G1495" s="4">
        <f t="shared" si="181"/>
        <v>9012.5764785859956</v>
      </c>
      <c r="H1495" s="4">
        <v>26.515000000000001</v>
      </c>
      <c r="I1495" s="4">
        <v>1.5580000000000001</v>
      </c>
      <c r="J1495" s="4">
        <f t="shared" si="182"/>
        <v>8198.331193838254</v>
      </c>
      <c r="K1495" s="4">
        <v>12.773</v>
      </c>
      <c r="L1495" s="76" t="s">
        <v>76</v>
      </c>
    </row>
    <row r="1496" spans="2:13">
      <c r="B1496" s="73" t="s">
        <v>77</v>
      </c>
      <c r="C1496" s="4">
        <v>1.5009999999999999</v>
      </c>
      <c r="D1496" s="4">
        <f t="shared" si="180"/>
        <v>13317.121918720854</v>
      </c>
      <c r="E1496" s="4">
        <v>19.989000000000001</v>
      </c>
      <c r="F1496" s="4"/>
      <c r="G1496" s="4"/>
      <c r="H1496" s="4"/>
      <c r="I1496" s="4">
        <v>0</v>
      </c>
      <c r="J1496" s="4"/>
      <c r="K1496" s="4">
        <v>0</v>
      </c>
      <c r="L1496" s="76" t="s">
        <v>78</v>
      </c>
    </row>
    <row r="1497" spans="2:13">
      <c r="B1497" s="73" t="s">
        <v>79</v>
      </c>
      <c r="C1497" s="4">
        <v>23.682639999999999</v>
      </c>
      <c r="D1497" s="4">
        <f t="shared" si="180"/>
        <v>8734.6680944354175</v>
      </c>
      <c r="E1497" s="4">
        <v>206.85999999999999</v>
      </c>
      <c r="F1497" s="4">
        <v>18.88937</v>
      </c>
      <c r="G1497" s="4">
        <f t="shared" si="181"/>
        <v>9730.9756757371997</v>
      </c>
      <c r="H1497" s="4">
        <v>183.81199999999998</v>
      </c>
      <c r="I1497" s="4">
        <v>17.510000000000002</v>
      </c>
      <c r="J1497" s="4">
        <f t="shared" si="182"/>
        <v>9823.1296402055941</v>
      </c>
      <c r="K1497" s="4">
        <v>172.00299999999999</v>
      </c>
      <c r="L1497" s="76" t="s">
        <v>80</v>
      </c>
    </row>
    <row r="1498" spans="2:13">
      <c r="B1498" s="73" t="s">
        <v>81</v>
      </c>
      <c r="C1498" s="4">
        <v>7.149</v>
      </c>
      <c r="D1498" s="4">
        <f t="shared" si="180"/>
        <v>23198.209539795775</v>
      </c>
      <c r="E1498" s="4">
        <v>165.84399999999999</v>
      </c>
      <c r="F1498" s="4">
        <v>7.476</v>
      </c>
      <c r="G1498" s="4">
        <f t="shared" si="181"/>
        <v>22590.556447298019</v>
      </c>
      <c r="H1498" s="4">
        <v>168.887</v>
      </c>
      <c r="I1498" s="4">
        <v>9.1780000000000008</v>
      </c>
      <c r="J1498" s="4">
        <f t="shared" si="182"/>
        <v>22880.801917629109</v>
      </c>
      <c r="K1498" s="4">
        <v>210</v>
      </c>
      <c r="L1498" s="76" t="s">
        <v>82</v>
      </c>
    </row>
    <row r="1499" spans="2:13">
      <c r="B1499" s="73" t="s">
        <v>83</v>
      </c>
      <c r="C1499" s="4"/>
      <c r="D1499" s="4"/>
      <c r="E1499" s="4"/>
      <c r="F1499" s="4"/>
      <c r="G1499" s="4"/>
      <c r="H1499" s="4"/>
      <c r="I1499" s="4">
        <v>0</v>
      </c>
      <c r="J1499" s="4"/>
      <c r="K1499" s="4">
        <v>0</v>
      </c>
      <c r="L1499" s="76" t="s">
        <v>84</v>
      </c>
    </row>
    <row r="1500" spans="2:13" ht="15.75" thickBot="1">
      <c r="B1500" s="74" t="s">
        <v>85</v>
      </c>
      <c r="C1500" s="4">
        <v>0.71599999999999997</v>
      </c>
      <c r="D1500" s="4">
        <f t="shared" si="180"/>
        <v>6871.5083798882679</v>
      </c>
      <c r="E1500" s="4">
        <v>4.92</v>
      </c>
      <c r="F1500" s="4">
        <v>0.42899999999999999</v>
      </c>
      <c r="G1500" s="4">
        <f t="shared" si="181"/>
        <v>8002.3310023310032</v>
      </c>
      <c r="H1500" s="4">
        <v>3.4329999999999998</v>
      </c>
      <c r="I1500" s="4">
        <v>0.34799999999999998</v>
      </c>
      <c r="J1500" s="4">
        <f t="shared" si="182"/>
        <v>7336.2068965517246</v>
      </c>
      <c r="K1500" s="4">
        <v>2.5529999999999999</v>
      </c>
      <c r="L1500" s="77" t="s">
        <v>86</v>
      </c>
    </row>
    <row r="1501" spans="2:13" ht="15.75" thickBot="1">
      <c r="B1501" s="92" t="s">
        <v>386</v>
      </c>
      <c r="C1501" s="78">
        <f>SUM(C1479:C1500)</f>
        <v>50.909125000000003</v>
      </c>
      <c r="D1501" s="78">
        <f t="shared" si="180"/>
        <v>10374.86723647283</v>
      </c>
      <c r="E1501" s="78">
        <f>SUM(E1479:E1500)</f>
        <v>528.17541299999993</v>
      </c>
      <c r="F1501" s="78">
        <f>SUM(F1479:F1500)</f>
        <v>46.871076986268065</v>
      </c>
      <c r="G1501" s="78">
        <f t="shared" si="181"/>
        <v>11361.729090626508</v>
      </c>
      <c r="H1501" s="78">
        <f>SUM(H1479:H1500)</f>
        <v>532.53647890387651</v>
      </c>
      <c r="I1501" s="78">
        <f>SUM(I1479:I1500)</f>
        <v>56.724999999999994</v>
      </c>
      <c r="J1501" s="78">
        <f t="shared" si="182"/>
        <v>11610.841780520055</v>
      </c>
      <c r="K1501" s="78">
        <v>658.625</v>
      </c>
      <c r="L1501" s="92" t="s">
        <v>388</v>
      </c>
    </row>
    <row r="1502" spans="2:13" ht="15.75" thickBot="1">
      <c r="B1502" s="92" t="s">
        <v>387</v>
      </c>
      <c r="C1502" s="78">
        <v>1569.835</v>
      </c>
      <c r="D1502" s="78">
        <f t="shared" si="180"/>
        <v>15031.716072071267</v>
      </c>
      <c r="E1502" s="78">
        <v>23597.313999999998</v>
      </c>
      <c r="F1502" s="78">
        <v>1579.971</v>
      </c>
      <c r="G1502" s="78">
        <f t="shared" si="181"/>
        <v>15330.187705976883</v>
      </c>
      <c r="H1502" s="78">
        <v>24221.252</v>
      </c>
      <c r="I1502" s="78">
        <v>1632.5809999999999</v>
      </c>
      <c r="J1502" s="78">
        <f t="shared" si="182"/>
        <v>16090.633175321776</v>
      </c>
      <c r="K1502" s="78">
        <v>26269.261999999999</v>
      </c>
      <c r="L1502" s="92" t="s">
        <v>385</v>
      </c>
    </row>
    <row r="1506" spans="2:12">
      <c r="B1506" s="38" t="s">
        <v>157</v>
      </c>
      <c r="L1506" s="53" t="s">
        <v>158</v>
      </c>
    </row>
    <row r="1507" spans="2:12">
      <c r="B1507" s="38" t="s">
        <v>251</v>
      </c>
      <c r="L1507" s="53" t="s">
        <v>402</v>
      </c>
    </row>
    <row r="1508" spans="2:12" ht="18.75" customHeight="1" thickBot="1">
      <c r="B1508" s="32" t="s">
        <v>131</v>
      </c>
      <c r="L1508" s="53" t="s">
        <v>132</v>
      </c>
    </row>
    <row r="1509" spans="2:12" ht="15.75" thickBot="1">
      <c r="B1509" s="134" t="s">
        <v>43</v>
      </c>
      <c r="C1509" s="131">
        <v>2016</v>
      </c>
      <c r="D1509" s="132"/>
      <c r="E1509" s="133"/>
      <c r="F1509" s="131">
        <v>2017</v>
      </c>
      <c r="G1509" s="132"/>
      <c r="H1509" s="133"/>
      <c r="I1509" s="131">
        <v>2018</v>
      </c>
      <c r="J1509" s="132"/>
      <c r="K1509" s="133"/>
      <c r="L1509" s="126" t="s">
        <v>44</v>
      </c>
    </row>
    <row r="1510" spans="2:12">
      <c r="B1510" s="135"/>
      <c r="C1510" s="68" t="s">
        <v>8</v>
      </c>
      <c r="D1510" s="68" t="s">
        <v>9</v>
      </c>
      <c r="E1510" s="68" t="s">
        <v>10</v>
      </c>
      <c r="F1510" s="68" t="s">
        <v>8</v>
      </c>
      <c r="G1510" s="68" t="s">
        <v>9</v>
      </c>
      <c r="H1510" s="69" t="s">
        <v>10</v>
      </c>
      <c r="I1510" s="68" t="s">
        <v>8</v>
      </c>
      <c r="J1510" s="68" t="s">
        <v>9</v>
      </c>
      <c r="K1510" s="69" t="s">
        <v>10</v>
      </c>
      <c r="L1510" s="127"/>
    </row>
    <row r="1511" spans="2:12" ht="15.75" thickBot="1">
      <c r="B1511" s="136"/>
      <c r="C1511" s="70" t="s">
        <v>11</v>
      </c>
      <c r="D1511" s="70" t="s">
        <v>12</v>
      </c>
      <c r="E1511" s="70" t="s">
        <v>13</v>
      </c>
      <c r="F1511" s="70" t="s">
        <v>11</v>
      </c>
      <c r="G1511" s="70" t="s">
        <v>12</v>
      </c>
      <c r="H1511" s="71" t="s">
        <v>13</v>
      </c>
      <c r="I1511" s="70" t="s">
        <v>11</v>
      </c>
      <c r="J1511" s="70" t="s">
        <v>12</v>
      </c>
      <c r="K1511" s="71" t="s">
        <v>13</v>
      </c>
      <c r="L1511" s="128"/>
    </row>
    <row r="1512" spans="2:12">
      <c r="B1512" s="72" t="s">
        <v>45</v>
      </c>
      <c r="C1512" s="4">
        <v>0.77700000000000002</v>
      </c>
      <c r="D1512" s="4">
        <f t="shared" ref="D1512:D1535" si="183">E1512/C1512*1000</f>
        <v>11003.861003861004</v>
      </c>
      <c r="E1512" s="4">
        <v>8.5500000000000007</v>
      </c>
      <c r="F1512" s="4">
        <v>1.631</v>
      </c>
      <c r="G1512" s="4">
        <f t="shared" ref="G1512:G1535" si="184">H1512/F1512*1000</f>
        <v>7455.5487431023912</v>
      </c>
      <c r="H1512" s="4">
        <v>12.16</v>
      </c>
      <c r="I1512" s="107">
        <v>0.34</v>
      </c>
      <c r="J1512" s="4">
        <f>(K1512/I1512)*1000</f>
        <v>46382.352941176461</v>
      </c>
      <c r="K1512" s="107">
        <v>15.77</v>
      </c>
      <c r="L1512" s="75" t="s">
        <v>46</v>
      </c>
    </row>
    <row r="1513" spans="2:12">
      <c r="B1513" s="73" t="s">
        <v>47</v>
      </c>
      <c r="C1513" s="4">
        <v>2.7749999999999999</v>
      </c>
      <c r="D1513" s="4">
        <f t="shared" si="183"/>
        <v>14103.783783783783</v>
      </c>
      <c r="E1513" s="4">
        <v>39.137999999999998</v>
      </c>
      <c r="F1513" s="4">
        <v>2.13</v>
      </c>
      <c r="G1513" s="4">
        <f t="shared" si="184"/>
        <v>12316.43192488263</v>
      </c>
      <c r="H1513" s="4">
        <v>26.234000000000002</v>
      </c>
      <c r="I1513" s="4">
        <v>3.1560000000000001</v>
      </c>
      <c r="J1513" s="4">
        <f t="shared" ref="J1513:J1535" si="185">(K1513/I1513)*1000</f>
        <v>13315.272496831432</v>
      </c>
      <c r="K1513" s="4">
        <v>42.023000000000003</v>
      </c>
      <c r="L1513" s="76" t="s">
        <v>464</v>
      </c>
    </row>
    <row r="1514" spans="2:12">
      <c r="B1514" s="73" t="s">
        <v>48</v>
      </c>
      <c r="C1514" s="4">
        <v>1.2E-2</v>
      </c>
      <c r="D1514" s="4">
        <f t="shared" si="183"/>
        <v>14583.333333333332</v>
      </c>
      <c r="E1514" s="4">
        <v>0.17499999999999999</v>
      </c>
      <c r="F1514" s="4">
        <v>1.2E-2</v>
      </c>
      <c r="G1514" s="4">
        <f t="shared" si="184"/>
        <v>35500</v>
      </c>
      <c r="H1514" s="4">
        <v>0.42599999999999999</v>
      </c>
      <c r="I1514" s="4">
        <v>2E-3</v>
      </c>
      <c r="J1514" s="4">
        <f t="shared" si="185"/>
        <v>17000</v>
      </c>
      <c r="K1514" s="4">
        <v>3.4000000000000002E-2</v>
      </c>
      <c r="L1514" s="76" t="s">
        <v>49</v>
      </c>
    </row>
    <row r="1515" spans="2:12">
      <c r="B1515" s="73" t="s">
        <v>50</v>
      </c>
      <c r="C1515" s="4">
        <v>11.788</v>
      </c>
      <c r="D1515" s="4">
        <f t="shared" si="183"/>
        <v>16600.271462504243</v>
      </c>
      <c r="E1515" s="4">
        <v>195.684</v>
      </c>
      <c r="F1515" s="4">
        <v>12.032</v>
      </c>
      <c r="G1515" s="4">
        <f t="shared" si="184"/>
        <v>17343.66688829787</v>
      </c>
      <c r="H1515" s="4">
        <v>208.679</v>
      </c>
      <c r="I1515" s="4">
        <v>5.7</v>
      </c>
      <c r="J1515" s="4">
        <f t="shared" si="185"/>
        <v>35350.877192982451</v>
      </c>
      <c r="K1515" s="4">
        <v>201.5</v>
      </c>
      <c r="L1515" s="76" t="s">
        <v>51</v>
      </c>
    </row>
    <row r="1516" spans="2:12">
      <c r="B1516" s="73" t="s">
        <v>52</v>
      </c>
      <c r="C1516" s="4">
        <v>18.03762</v>
      </c>
      <c r="D1516" s="4">
        <f t="shared" si="183"/>
        <v>23315.004085904904</v>
      </c>
      <c r="E1516" s="4">
        <v>420.54718400000002</v>
      </c>
      <c r="F1516" s="4">
        <v>16.963000000000001</v>
      </c>
      <c r="G1516" s="4">
        <f t="shared" si="184"/>
        <v>23956.493544773919</v>
      </c>
      <c r="H1516" s="4">
        <v>406.37400000000002</v>
      </c>
      <c r="I1516" s="107">
        <v>17.940999999999999</v>
      </c>
      <c r="J1516" s="4">
        <f t="shared" si="185"/>
        <v>24072.426286160193</v>
      </c>
      <c r="K1516" s="107">
        <v>431.88340000000005</v>
      </c>
      <c r="L1516" s="76" t="s">
        <v>53</v>
      </c>
    </row>
    <row r="1517" spans="2:12">
      <c r="B1517" s="73" t="s">
        <v>54</v>
      </c>
      <c r="C1517" s="4"/>
      <c r="D1517" s="4"/>
      <c r="E1517" s="4"/>
      <c r="F1517" s="4"/>
      <c r="G1517" s="4"/>
      <c r="H1517" s="4"/>
      <c r="I1517" s="4">
        <v>0</v>
      </c>
      <c r="J1517" s="4"/>
      <c r="K1517" s="4">
        <v>0</v>
      </c>
      <c r="L1517" s="76" t="s">
        <v>55</v>
      </c>
    </row>
    <row r="1518" spans="2:12">
      <c r="B1518" s="73" t="s">
        <v>56</v>
      </c>
      <c r="C1518" s="4">
        <v>1E-3</v>
      </c>
      <c r="D1518" s="4">
        <f t="shared" si="183"/>
        <v>13000</v>
      </c>
      <c r="E1518" s="4">
        <v>1.2999999999999999E-2</v>
      </c>
      <c r="F1518" s="4">
        <v>1E-3</v>
      </c>
      <c r="G1518" s="4">
        <f t="shared" si="184"/>
        <v>13000</v>
      </c>
      <c r="H1518" s="4">
        <v>1.2999999999999999E-2</v>
      </c>
      <c r="I1518" s="4">
        <v>0</v>
      </c>
      <c r="J1518" s="4"/>
      <c r="K1518" s="4">
        <v>1.4E-2</v>
      </c>
      <c r="L1518" s="76" t="s">
        <v>57</v>
      </c>
    </row>
    <row r="1519" spans="2:12">
      <c r="B1519" s="73" t="s">
        <v>58</v>
      </c>
      <c r="C1519" s="4">
        <v>2.589</v>
      </c>
      <c r="D1519" s="4">
        <f t="shared" si="183"/>
        <v>17645.036693704133</v>
      </c>
      <c r="E1519" s="4">
        <v>45.683</v>
      </c>
      <c r="F1519" s="4">
        <v>0.93700000000000006</v>
      </c>
      <c r="G1519" s="4">
        <f t="shared" si="184"/>
        <v>16667.022411953043</v>
      </c>
      <c r="H1519" s="4">
        <v>15.617000000000001</v>
      </c>
      <c r="I1519" s="4">
        <v>0.98899999999999999</v>
      </c>
      <c r="J1519" s="4">
        <f t="shared" si="185"/>
        <v>11168.857431749242</v>
      </c>
      <c r="K1519" s="4">
        <v>11.045999999999999</v>
      </c>
      <c r="L1519" s="76" t="s">
        <v>59</v>
      </c>
    </row>
    <row r="1520" spans="2:12">
      <c r="B1520" s="73" t="s">
        <v>60</v>
      </c>
      <c r="C1520" s="4">
        <v>8.1479999999999997</v>
      </c>
      <c r="D1520" s="4">
        <f t="shared" si="183"/>
        <v>5829.6514482081502</v>
      </c>
      <c r="E1520" s="4">
        <v>47.5</v>
      </c>
      <c r="F1520" s="4">
        <v>8.2294799999999988</v>
      </c>
      <c r="G1520" s="4">
        <f t="shared" si="184"/>
        <v>5806.5637197003953</v>
      </c>
      <c r="H1520" s="4">
        <v>47.784999999999997</v>
      </c>
      <c r="I1520" s="108">
        <v>8.24</v>
      </c>
      <c r="J1520" s="4">
        <f t="shared" si="185"/>
        <v>6031.5533980582532</v>
      </c>
      <c r="K1520" s="108">
        <v>49.7</v>
      </c>
      <c r="L1520" s="76" t="s">
        <v>61</v>
      </c>
    </row>
    <row r="1521" spans="2:12">
      <c r="B1521" s="73" t="s">
        <v>62</v>
      </c>
      <c r="C1521" s="4">
        <v>0.78800000000000003</v>
      </c>
      <c r="D1521" s="4">
        <f t="shared" si="183"/>
        <v>25961.92893401015</v>
      </c>
      <c r="E1521" s="4">
        <v>20.457999999999998</v>
      </c>
      <c r="F1521" s="4">
        <v>0.77</v>
      </c>
      <c r="G1521" s="4">
        <f t="shared" si="184"/>
        <v>25857.142857142859</v>
      </c>
      <c r="H1521" s="4">
        <v>19.91</v>
      </c>
      <c r="I1521" s="4">
        <v>0.51400000000000001</v>
      </c>
      <c r="J1521" s="4">
        <f t="shared" si="185"/>
        <v>25834.630350194551</v>
      </c>
      <c r="K1521" s="4">
        <v>13.279</v>
      </c>
      <c r="L1521" s="76" t="s">
        <v>465</v>
      </c>
    </row>
    <row r="1522" spans="2:12">
      <c r="B1522" s="73" t="s">
        <v>63</v>
      </c>
      <c r="C1522" s="4"/>
      <c r="D1522" s="4"/>
      <c r="E1522" s="4"/>
      <c r="F1522" s="4"/>
      <c r="G1522" s="4"/>
      <c r="H1522" s="4"/>
      <c r="I1522" s="4">
        <v>0</v>
      </c>
      <c r="J1522" s="4"/>
      <c r="K1522" s="4">
        <v>0</v>
      </c>
      <c r="L1522" s="76" t="s">
        <v>64</v>
      </c>
    </row>
    <row r="1523" spans="2:12">
      <c r="B1523" s="73" t="s">
        <v>65</v>
      </c>
      <c r="C1523" s="4">
        <v>0.45924999999999999</v>
      </c>
      <c r="D1523" s="4">
        <f t="shared" si="183"/>
        <v>6197.0604246053354</v>
      </c>
      <c r="E1523" s="4">
        <v>2.8460000000000001</v>
      </c>
      <c r="F1523" s="4">
        <v>0.29199999999999998</v>
      </c>
      <c r="G1523" s="4">
        <f t="shared" si="184"/>
        <v>5616.4383561643835</v>
      </c>
      <c r="H1523" s="4">
        <v>1.64</v>
      </c>
      <c r="I1523" s="108">
        <v>0.25</v>
      </c>
      <c r="J1523" s="4">
        <f t="shared" si="185"/>
        <v>9760</v>
      </c>
      <c r="K1523" s="108">
        <v>2.44</v>
      </c>
      <c r="L1523" s="76" t="s">
        <v>66</v>
      </c>
    </row>
    <row r="1524" spans="2:12">
      <c r="B1524" s="73" t="s">
        <v>67</v>
      </c>
      <c r="C1524" s="4">
        <v>0.24525</v>
      </c>
      <c r="D1524" s="4">
        <f t="shared" si="183"/>
        <v>12558.613659531091</v>
      </c>
      <c r="E1524" s="4">
        <v>3.08</v>
      </c>
      <c r="F1524" s="4">
        <v>0.53500000000000003</v>
      </c>
      <c r="G1524" s="4">
        <f t="shared" si="184"/>
        <v>30829.906542056073</v>
      </c>
      <c r="H1524" s="4">
        <v>16.494</v>
      </c>
      <c r="I1524" s="4">
        <v>0.57499999999999996</v>
      </c>
      <c r="J1524" s="4">
        <f t="shared" si="185"/>
        <v>31493.913043478264</v>
      </c>
      <c r="K1524" s="4">
        <v>18.109000000000002</v>
      </c>
      <c r="L1524" s="76" t="s">
        <v>68</v>
      </c>
    </row>
    <row r="1525" spans="2:12">
      <c r="B1525" s="73" t="s">
        <v>69</v>
      </c>
      <c r="C1525" s="4">
        <v>0.19900000000000001</v>
      </c>
      <c r="D1525" s="4">
        <f t="shared" si="183"/>
        <v>25854.271356783916</v>
      </c>
      <c r="E1525" s="4">
        <v>5.1449999999999996</v>
      </c>
      <c r="F1525" s="4">
        <v>0.20399999999999999</v>
      </c>
      <c r="G1525" s="4">
        <f t="shared" si="184"/>
        <v>25524.50980392157</v>
      </c>
      <c r="H1525" s="4">
        <v>5.2069999999999999</v>
      </c>
      <c r="I1525" s="4">
        <v>0.21</v>
      </c>
      <c r="J1525" s="4">
        <f t="shared" si="185"/>
        <v>24338.09523809524</v>
      </c>
      <c r="K1525" s="4">
        <v>5.1109999999999998</v>
      </c>
      <c r="L1525" s="76" t="s">
        <v>70</v>
      </c>
    </row>
    <row r="1526" spans="2:12">
      <c r="B1526" s="73" t="s">
        <v>71</v>
      </c>
      <c r="C1526" s="4">
        <v>7.0000000000000001E-3</v>
      </c>
      <c r="D1526" s="4">
        <f t="shared" si="183"/>
        <v>12000</v>
      </c>
      <c r="E1526" s="4">
        <v>8.4000000000000005E-2</v>
      </c>
      <c r="F1526" s="4">
        <v>8.0000000000000002E-3</v>
      </c>
      <c r="G1526" s="4">
        <f t="shared" si="184"/>
        <v>12500</v>
      </c>
      <c r="H1526" s="4">
        <v>0.1</v>
      </c>
      <c r="I1526" s="4">
        <v>8.0999999999999996E-3</v>
      </c>
      <c r="J1526" s="4">
        <f t="shared" si="185"/>
        <v>11975.308641975311</v>
      </c>
      <c r="K1526" s="4">
        <v>9.7000000000000003E-2</v>
      </c>
      <c r="L1526" s="76" t="s">
        <v>72</v>
      </c>
    </row>
    <row r="1527" spans="2:12">
      <c r="B1527" s="73" t="s">
        <v>73</v>
      </c>
      <c r="C1527" s="4">
        <v>6.0000000000000001E-3</v>
      </c>
      <c r="D1527" s="4">
        <f t="shared" si="183"/>
        <v>49333.333333333328</v>
      </c>
      <c r="E1527" s="4">
        <v>0.29599999999999999</v>
      </c>
      <c r="F1527" s="4">
        <v>1.2999999999999999E-2</v>
      </c>
      <c r="G1527" s="4">
        <f t="shared" si="184"/>
        <v>28846.153846153848</v>
      </c>
      <c r="H1527" s="4">
        <v>0.375</v>
      </c>
      <c r="I1527" s="4">
        <v>1.7000000000000001E-2</v>
      </c>
      <c r="J1527" s="4">
        <f t="shared" si="185"/>
        <v>27529.411764705881</v>
      </c>
      <c r="K1527" s="4">
        <v>0.46800000000000003</v>
      </c>
      <c r="L1527" s="76" t="s">
        <v>74</v>
      </c>
    </row>
    <row r="1528" spans="2:12">
      <c r="B1528" s="73" t="s">
        <v>75</v>
      </c>
      <c r="C1528" s="4">
        <v>0.39</v>
      </c>
      <c r="D1528" s="4">
        <f t="shared" si="183"/>
        <v>23141.025641025641</v>
      </c>
      <c r="E1528" s="4">
        <v>9.0250000000000004</v>
      </c>
      <c r="F1528" s="4">
        <v>0.34300000000000003</v>
      </c>
      <c r="G1528" s="4">
        <f t="shared" si="184"/>
        <v>7801.749271137026</v>
      </c>
      <c r="H1528" s="4">
        <v>2.6760000000000002</v>
      </c>
      <c r="I1528" s="4">
        <v>0.41099999999999998</v>
      </c>
      <c r="J1528" s="4">
        <f t="shared" si="185"/>
        <v>25664.233576642338</v>
      </c>
      <c r="K1528" s="4">
        <v>10.548</v>
      </c>
      <c r="L1528" s="76" t="s">
        <v>76</v>
      </c>
    </row>
    <row r="1529" spans="2:12">
      <c r="B1529" s="73" t="s">
        <v>77</v>
      </c>
      <c r="C1529" s="4">
        <v>6.7240000000000002</v>
      </c>
      <c r="D1529" s="4">
        <f t="shared" si="183"/>
        <v>4117.0434265318263</v>
      </c>
      <c r="E1529" s="4">
        <v>27.683</v>
      </c>
      <c r="F1529" s="4">
        <v>6.758</v>
      </c>
      <c r="G1529" s="4">
        <f t="shared" si="184"/>
        <v>4163.8058597218114</v>
      </c>
      <c r="H1529" s="4">
        <v>28.138999999999999</v>
      </c>
      <c r="I1529" s="4">
        <v>7.6109999999999998</v>
      </c>
      <c r="J1529" s="4">
        <f t="shared" si="185"/>
        <v>4352.5160951254766</v>
      </c>
      <c r="K1529" s="4">
        <v>33.127000000000002</v>
      </c>
      <c r="L1529" s="76" t="s">
        <v>78</v>
      </c>
    </row>
    <row r="1530" spans="2:12">
      <c r="B1530" s="73" t="s">
        <v>79</v>
      </c>
      <c r="C1530" s="4">
        <v>6.6740000000000004</v>
      </c>
      <c r="D1530" s="4">
        <f t="shared" si="183"/>
        <v>31007.641594246328</v>
      </c>
      <c r="E1530" s="4">
        <v>206.94499999999999</v>
      </c>
      <c r="F1530" s="4">
        <v>8.2010000000000005</v>
      </c>
      <c r="G1530" s="4">
        <f t="shared" si="184"/>
        <v>31057.55395683453</v>
      </c>
      <c r="H1530" s="4">
        <v>254.703</v>
      </c>
      <c r="I1530" s="4">
        <v>5.97</v>
      </c>
      <c r="J1530" s="4">
        <f t="shared" si="185"/>
        <v>33630.820770519262</v>
      </c>
      <c r="K1530" s="4">
        <v>200.77600000000001</v>
      </c>
      <c r="L1530" s="76" t="s">
        <v>80</v>
      </c>
    </row>
    <row r="1531" spans="2:12">
      <c r="B1531" s="73" t="s">
        <v>81</v>
      </c>
      <c r="C1531" s="4">
        <v>13.032999999999999</v>
      </c>
      <c r="D1531" s="4">
        <f t="shared" si="183"/>
        <v>30208.240619964705</v>
      </c>
      <c r="E1531" s="4">
        <v>393.70400000000001</v>
      </c>
      <c r="F1531" s="4">
        <v>14.081</v>
      </c>
      <c r="G1531" s="4">
        <f t="shared" si="184"/>
        <v>30973.297351040408</v>
      </c>
      <c r="H1531" s="4">
        <v>436.13499999999999</v>
      </c>
      <c r="I1531" s="4">
        <v>14.702</v>
      </c>
      <c r="J1531" s="4">
        <f t="shared" si="185"/>
        <v>32668.616514759899</v>
      </c>
      <c r="K1531" s="4">
        <v>480.29399999999998</v>
      </c>
      <c r="L1531" s="76" t="s">
        <v>82</v>
      </c>
    </row>
    <row r="1532" spans="2:12">
      <c r="B1532" s="73" t="s">
        <v>83</v>
      </c>
      <c r="C1532" s="4"/>
      <c r="D1532" s="4"/>
      <c r="E1532" s="4"/>
      <c r="F1532" s="4"/>
      <c r="G1532" s="4"/>
      <c r="H1532" s="4"/>
      <c r="I1532" s="4">
        <v>0</v>
      </c>
      <c r="J1532" s="4"/>
      <c r="K1532" s="4">
        <v>0</v>
      </c>
      <c r="L1532" s="76" t="s">
        <v>84</v>
      </c>
    </row>
    <row r="1533" spans="2:12" ht="15.75" thickBot="1">
      <c r="B1533" s="74" t="s">
        <v>85</v>
      </c>
      <c r="C1533" s="4">
        <v>1.631</v>
      </c>
      <c r="D1533" s="4">
        <f t="shared" si="183"/>
        <v>10262.41569589209</v>
      </c>
      <c r="E1533" s="4">
        <v>16.738</v>
      </c>
      <c r="F1533" s="4">
        <v>1.7150000000000001</v>
      </c>
      <c r="G1533" s="4">
        <f t="shared" si="184"/>
        <v>9041.3994169096204</v>
      </c>
      <c r="H1533" s="4">
        <v>15.506</v>
      </c>
      <c r="I1533" s="4">
        <v>1.5429999999999999</v>
      </c>
      <c r="J1533" s="4">
        <f t="shared" si="185"/>
        <v>8968.2436811406351</v>
      </c>
      <c r="K1533" s="4">
        <v>13.837999999999999</v>
      </c>
      <c r="L1533" s="77" t="s">
        <v>86</v>
      </c>
    </row>
    <row r="1534" spans="2:12" ht="15.75" thickBot="1">
      <c r="B1534" s="92" t="s">
        <v>386</v>
      </c>
      <c r="C1534" s="78">
        <f>SUM(C1512:C1533)</f>
        <v>74.284119999999973</v>
      </c>
      <c r="D1534" s="78">
        <f t="shared" si="183"/>
        <v>19429.377153555841</v>
      </c>
      <c r="E1534" s="78">
        <f>SUM(E1512:E1533)</f>
        <v>1443.2941840000001</v>
      </c>
      <c r="F1534" s="78">
        <f>SUM(F1512:F1533)</f>
        <v>74.855480000000014</v>
      </c>
      <c r="G1534" s="78">
        <f t="shared" si="184"/>
        <v>20014.206040760138</v>
      </c>
      <c r="H1534" s="78">
        <f>SUM(H1512:H1533)</f>
        <v>1498.1730000000002</v>
      </c>
      <c r="I1534" s="78">
        <f>SUM(I1512:I1533)</f>
        <v>68.17910000000002</v>
      </c>
      <c r="J1534" s="78">
        <f>(K1534/I1534)*1000</f>
        <v>22441.736543896877</v>
      </c>
      <c r="K1534" s="78">
        <f>SUM(K1512:K1533)</f>
        <v>1530.0573999999999</v>
      </c>
      <c r="L1534" s="92" t="s">
        <v>388</v>
      </c>
    </row>
    <row r="1535" spans="2:12" ht="15.75" thickBot="1">
      <c r="B1535" s="92" t="s">
        <v>387</v>
      </c>
      <c r="C1535" s="78">
        <v>1149.6579999999999</v>
      </c>
      <c r="D1535" s="78">
        <f t="shared" si="183"/>
        <v>36505.594707295568</v>
      </c>
      <c r="E1535" s="78">
        <v>41968.949000000001</v>
      </c>
      <c r="F1535" s="78">
        <v>1147.155</v>
      </c>
      <c r="G1535" s="78">
        <f t="shared" si="184"/>
        <v>37337.550723311149</v>
      </c>
      <c r="H1535" s="78">
        <v>42831.957999999999</v>
      </c>
      <c r="I1535" s="78">
        <v>1100.33</v>
      </c>
      <c r="J1535" s="78">
        <f t="shared" si="185"/>
        <v>38083.215944307623</v>
      </c>
      <c r="K1535" s="78">
        <v>41904.105000000003</v>
      </c>
      <c r="L1535" s="92" t="s">
        <v>385</v>
      </c>
    </row>
    <row r="1539" spans="2:12">
      <c r="B1539" s="53" t="s">
        <v>161</v>
      </c>
      <c r="L1539" s="53" t="s">
        <v>162</v>
      </c>
    </row>
    <row r="1540" spans="2:12">
      <c r="B1540" s="53" t="s">
        <v>254</v>
      </c>
      <c r="L1540" s="53" t="s">
        <v>255</v>
      </c>
    </row>
    <row r="1541" spans="2:12" ht="15.75" thickBot="1">
      <c r="B1541" s="53" t="s">
        <v>131</v>
      </c>
      <c r="L1541" s="53" t="s">
        <v>132</v>
      </c>
    </row>
    <row r="1542" spans="2:12" ht="15.75" thickBot="1">
      <c r="B1542" s="134" t="s">
        <v>43</v>
      </c>
      <c r="C1542" s="131">
        <v>2016</v>
      </c>
      <c r="D1542" s="132"/>
      <c r="E1542" s="133"/>
      <c r="F1542" s="131">
        <v>2017</v>
      </c>
      <c r="G1542" s="132"/>
      <c r="H1542" s="133"/>
      <c r="I1542" s="131">
        <v>2018</v>
      </c>
      <c r="J1542" s="132"/>
      <c r="K1542" s="133"/>
      <c r="L1542" s="126" t="s">
        <v>44</v>
      </c>
    </row>
    <row r="1543" spans="2:12">
      <c r="B1543" s="135"/>
      <c r="C1543" s="68" t="s">
        <v>8</v>
      </c>
      <c r="D1543" s="68" t="s">
        <v>9</v>
      </c>
      <c r="E1543" s="68" t="s">
        <v>10</v>
      </c>
      <c r="F1543" s="68" t="s">
        <v>8</v>
      </c>
      <c r="G1543" s="68" t="s">
        <v>9</v>
      </c>
      <c r="H1543" s="69" t="s">
        <v>10</v>
      </c>
      <c r="I1543" s="68" t="s">
        <v>8</v>
      </c>
      <c r="J1543" s="68" t="s">
        <v>9</v>
      </c>
      <c r="K1543" s="69" t="s">
        <v>10</v>
      </c>
      <c r="L1543" s="127"/>
    </row>
    <row r="1544" spans="2:12" ht="15.75" thickBot="1">
      <c r="B1544" s="136"/>
      <c r="C1544" s="70" t="s">
        <v>11</v>
      </c>
      <c r="D1544" s="70" t="s">
        <v>12</v>
      </c>
      <c r="E1544" s="70" t="s">
        <v>13</v>
      </c>
      <c r="F1544" s="70" t="s">
        <v>11</v>
      </c>
      <c r="G1544" s="70" t="s">
        <v>12</v>
      </c>
      <c r="H1544" s="71" t="s">
        <v>13</v>
      </c>
      <c r="I1544" s="70" t="s">
        <v>11</v>
      </c>
      <c r="J1544" s="70" t="s">
        <v>12</v>
      </c>
      <c r="K1544" s="71" t="s">
        <v>13</v>
      </c>
      <c r="L1544" s="128"/>
    </row>
    <row r="1545" spans="2:12">
      <c r="B1545" s="72" t="s">
        <v>45</v>
      </c>
      <c r="C1545" s="4">
        <v>0.65</v>
      </c>
      <c r="D1545" s="4">
        <f>E1545/C1545*1000</f>
        <v>9261.538461538461</v>
      </c>
      <c r="E1545" s="4">
        <v>6.02</v>
      </c>
      <c r="F1545" s="4">
        <v>1.365</v>
      </c>
      <c r="G1545" s="4">
        <f>H1545/F1545*1000</f>
        <v>4630.0366300366304</v>
      </c>
      <c r="H1545" s="4">
        <v>6.32</v>
      </c>
      <c r="I1545" s="107">
        <v>0.16</v>
      </c>
      <c r="J1545" s="4">
        <f>(K1545/I1545)*1000</f>
        <v>43250</v>
      </c>
      <c r="K1545" s="107">
        <v>6.92</v>
      </c>
      <c r="L1545" s="75" t="s">
        <v>46</v>
      </c>
    </row>
    <row r="1546" spans="2:12">
      <c r="B1546" s="73" t="s">
        <v>47</v>
      </c>
      <c r="C1546" s="4"/>
      <c r="D1546" s="4"/>
      <c r="E1546" s="4"/>
      <c r="F1546" s="4"/>
      <c r="G1546" s="4"/>
      <c r="H1546" s="4"/>
      <c r="I1546" s="4">
        <v>0</v>
      </c>
      <c r="J1546" s="4"/>
      <c r="K1546" s="4">
        <v>0</v>
      </c>
      <c r="L1546" s="76" t="s">
        <v>464</v>
      </c>
    </row>
    <row r="1547" spans="2:12">
      <c r="B1547" s="73" t="s">
        <v>48</v>
      </c>
      <c r="C1547" s="4"/>
      <c r="D1547" s="4"/>
      <c r="E1547" s="4"/>
      <c r="F1547" s="4"/>
      <c r="G1547" s="4"/>
      <c r="H1547" s="4"/>
      <c r="I1547" s="4">
        <v>0</v>
      </c>
      <c r="J1547" s="4"/>
      <c r="K1547" s="4">
        <v>0</v>
      </c>
      <c r="L1547" s="76" t="s">
        <v>49</v>
      </c>
    </row>
    <row r="1548" spans="2:12">
      <c r="B1548" s="73" t="s">
        <v>50</v>
      </c>
      <c r="C1548" s="4">
        <v>2.7890000000000001</v>
      </c>
      <c r="D1548" s="4">
        <f>E1548/C1548*1000</f>
        <v>9539.9784869128707</v>
      </c>
      <c r="E1548" s="4">
        <v>26.606999999999999</v>
      </c>
      <c r="F1548" s="4">
        <v>2.673</v>
      </c>
      <c r="G1548" s="4">
        <f>H1548/F1548*1000</f>
        <v>10285.447063224839</v>
      </c>
      <c r="H1548" s="4">
        <v>27.492999999999999</v>
      </c>
      <c r="I1548" s="4">
        <v>2.6259999999999999</v>
      </c>
      <c r="J1548" s="4">
        <f t="shared" ref="J1548:J1568" si="186">(K1548/I1548)*1000</f>
        <v>8240.67022086824</v>
      </c>
      <c r="K1548" s="4">
        <v>21.64</v>
      </c>
      <c r="L1548" s="76" t="s">
        <v>51</v>
      </c>
    </row>
    <row r="1549" spans="2:12">
      <c r="B1549" s="73" t="s">
        <v>52</v>
      </c>
      <c r="C1549" s="4">
        <v>9.4451999999999998</v>
      </c>
      <c r="D1549" s="4">
        <f>E1549/C1549*1000</f>
        <v>10971.350527251938</v>
      </c>
      <c r="E1549" s="4">
        <v>103.6266</v>
      </c>
      <c r="F1549" s="4">
        <v>9.9120000000000008</v>
      </c>
      <c r="G1549" s="4">
        <f>H1549/F1549*1000</f>
        <v>12457.122679580305</v>
      </c>
      <c r="H1549" s="4">
        <v>123.47499999999999</v>
      </c>
      <c r="I1549" s="107">
        <v>12.945</v>
      </c>
      <c r="J1549" s="4">
        <f t="shared" si="186"/>
        <v>15620.934723831593</v>
      </c>
      <c r="K1549" s="107">
        <v>202.21299999999999</v>
      </c>
      <c r="L1549" s="76" t="s">
        <v>53</v>
      </c>
    </row>
    <row r="1550" spans="2:12">
      <c r="B1550" s="73" t="s">
        <v>54</v>
      </c>
      <c r="C1550" s="4"/>
      <c r="D1550" s="4"/>
      <c r="E1550" s="4"/>
      <c r="F1550" s="4"/>
      <c r="G1550" s="4"/>
      <c r="H1550" s="4"/>
      <c r="I1550" s="4">
        <v>0</v>
      </c>
      <c r="J1550" s="4"/>
      <c r="K1550" s="4">
        <v>0</v>
      </c>
      <c r="L1550" s="76" t="s">
        <v>55</v>
      </c>
    </row>
    <row r="1551" spans="2:12">
      <c r="B1551" s="73" t="s">
        <v>56</v>
      </c>
      <c r="C1551" s="4"/>
      <c r="D1551" s="4"/>
      <c r="E1551" s="4"/>
      <c r="F1551" s="4"/>
      <c r="G1551" s="4"/>
      <c r="H1551" s="4"/>
      <c r="I1551" s="4">
        <v>0</v>
      </c>
      <c r="J1551" s="4"/>
      <c r="K1551" s="4">
        <v>0</v>
      </c>
      <c r="L1551" s="76" t="s">
        <v>57</v>
      </c>
    </row>
    <row r="1552" spans="2:12">
      <c r="B1552" s="73" t="s">
        <v>58</v>
      </c>
      <c r="C1552" s="4"/>
      <c r="D1552" s="4"/>
      <c r="E1552" s="4"/>
      <c r="F1552" s="4"/>
      <c r="G1552" s="4"/>
      <c r="H1552" s="4"/>
      <c r="I1552" s="4">
        <v>0</v>
      </c>
      <c r="J1552" s="4"/>
      <c r="K1552" s="4">
        <v>0</v>
      </c>
      <c r="L1552" s="76" t="s">
        <v>59</v>
      </c>
    </row>
    <row r="1553" spans="2:13">
      <c r="B1553" s="73" t="s">
        <v>60</v>
      </c>
      <c r="C1553" s="4">
        <v>6.4260000000000002</v>
      </c>
      <c r="D1553" s="4">
        <f>E1553/C1553*1000</f>
        <v>7142.8571428571422</v>
      </c>
      <c r="E1553" s="4">
        <v>45.9</v>
      </c>
      <c r="F1553" s="4">
        <v>6.4452779999999992</v>
      </c>
      <c r="G1553" s="4">
        <f>H1553/F1553*1000</f>
        <v>7149.9786355220058</v>
      </c>
      <c r="H1553" s="4">
        <v>46.083599999999997</v>
      </c>
      <c r="I1553" s="108">
        <v>6.45</v>
      </c>
      <c r="J1553" s="4">
        <f t="shared" si="186"/>
        <v>7431.0077519379838</v>
      </c>
      <c r="K1553" s="108">
        <v>47.93</v>
      </c>
      <c r="L1553" s="76" t="s">
        <v>61</v>
      </c>
    </row>
    <row r="1554" spans="2:13">
      <c r="B1554" s="73" t="s">
        <v>62</v>
      </c>
      <c r="C1554" s="4">
        <v>2.3140000000000001</v>
      </c>
      <c r="D1554" s="4">
        <f>E1554/C1554*1000</f>
        <v>8942.9559204840098</v>
      </c>
      <c r="E1554" s="4">
        <v>20.693999999999999</v>
      </c>
      <c r="F1554" s="4">
        <v>0.99399999999999999</v>
      </c>
      <c r="G1554" s="4">
        <f>H1554/F1554*1000</f>
        <v>9830.9859154929582</v>
      </c>
      <c r="H1554" s="4">
        <v>9.7720000000000002</v>
      </c>
      <c r="I1554" s="4">
        <v>0.52700000000000002</v>
      </c>
      <c r="J1554" s="4">
        <f t="shared" si="186"/>
        <v>24250.474383301706</v>
      </c>
      <c r="K1554" s="4">
        <v>12.78</v>
      </c>
      <c r="L1554" s="76" t="s">
        <v>465</v>
      </c>
    </row>
    <row r="1555" spans="2:13">
      <c r="B1555" s="73" t="s">
        <v>63</v>
      </c>
      <c r="C1555" s="4"/>
      <c r="D1555" s="4"/>
      <c r="E1555" s="4"/>
      <c r="F1555" s="4"/>
      <c r="G1555" s="4"/>
      <c r="H1555" s="4"/>
      <c r="I1555" s="4">
        <v>0</v>
      </c>
      <c r="J1555" s="4"/>
      <c r="K1555" s="4">
        <v>0</v>
      </c>
      <c r="L1555" s="76" t="s">
        <v>64</v>
      </c>
    </row>
    <row r="1556" spans="2:13">
      <c r="B1556" s="73" t="s">
        <v>65</v>
      </c>
      <c r="C1556" s="4">
        <v>0.53500000000000003</v>
      </c>
      <c r="D1556" s="4">
        <f>E1556/C1556*1000</f>
        <v>5158.8785046728972</v>
      </c>
      <c r="E1556" s="4">
        <v>2.76</v>
      </c>
      <c r="F1556" s="4">
        <v>0.40100000000000002</v>
      </c>
      <c r="G1556" s="4">
        <f>H1556/F1556*1000</f>
        <v>4301.7456359102243</v>
      </c>
      <c r="H1556" s="4">
        <v>1.7250000000000001</v>
      </c>
      <c r="I1556" s="4">
        <v>0.312</v>
      </c>
      <c r="J1556" s="4">
        <f t="shared" si="186"/>
        <v>5801.2820512820508</v>
      </c>
      <c r="K1556" s="4">
        <v>1.81</v>
      </c>
      <c r="L1556" s="76" t="s">
        <v>66</v>
      </c>
    </row>
    <row r="1557" spans="2:13">
      <c r="B1557" s="73" t="s">
        <v>67</v>
      </c>
      <c r="C1557" s="4">
        <v>0.17645</v>
      </c>
      <c r="D1557" s="4">
        <f>E1557/C1557*1000</f>
        <v>9067.7245678662512</v>
      </c>
      <c r="E1557" s="4">
        <v>1.6</v>
      </c>
      <c r="F1557" s="4">
        <v>0.183</v>
      </c>
      <c r="G1557" s="4">
        <f>H1557/F1557*1000</f>
        <v>15928.961748633879</v>
      </c>
      <c r="H1557" s="4">
        <v>2.915</v>
      </c>
      <c r="I1557" s="4">
        <v>0.183</v>
      </c>
      <c r="J1557" s="4">
        <f t="shared" si="186"/>
        <v>13535.519125683059</v>
      </c>
      <c r="K1557" s="4">
        <v>2.4769999999999999</v>
      </c>
      <c r="L1557" s="76" t="s">
        <v>68</v>
      </c>
    </row>
    <row r="1558" spans="2:13">
      <c r="B1558" s="73" t="s">
        <v>69</v>
      </c>
      <c r="C1558" s="4">
        <v>0.1166</v>
      </c>
      <c r="D1558" s="4">
        <f>E1558/C1558*1000</f>
        <v>17454.545454545456</v>
      </c>
      <c r="E1558" s="4">
        <v>2.0352000000000001</v>
      </c>
      <c r="F1558" s="4">
        <v>0.10100000000000001</v>
      </c>
      <c r="G1558" s="4">
        <f>H1558/F1558*1000</f>
        <v>10405.940594059406</v>
      </c>
      <c r="H1558" s="4">
        <v>1.0509999999999999</v>
      </c>
      <c r="I1558" s="4">
        <v>4.9000000000000002E-2</v>
      </c>
      <c r="J1558" s="4">
        <f t="shared" si="186"/>
        <v>12857.142857142855</v>
      </c>
      <c r="K1558" s="4">
        <v>0.63</v>
      </c>
      <c r="L1558" s="76" t="s">
        <v>70</v>
      </c>
    </row>
    <row r="1559" spans="2:13">
      <c r="B1559" s="73" t="s">
        <v>71</v>
      </c>
      <c r="C1559" s="4"/>
      <c r="D1559" s="4"/>
      <c r="E1559" s="4"/>
      <c r="F1559" s="4"/>
      <c r="G1559" s="4"/>
      <c r="H1559" s="4"/>
      <c r="I1559" s="4">
        <v>0</v>
      </c>
      <c r="J1559" s="4"/>
      <c r="K1559" s="4">
        <v>0</v>
      </c>
      <c r="L1559" s="76" t="s">
        <v>72</v>
      </c>
      <c r="M1559" s="98"/>
    </row>
    <row r="1560" spans="2:13">
      <c r="B1560" s="73" t="s">
        <v>73</v>
      </c>
      <c r="C1560" s="4">
        <v>1.2999999999999999E-2</v>
      </c>
      <c r="D1560" s="4">
        <f>E1560/C1560*1000</f>
        <v>18153.846153846152</v>
      </c>
      <c r="E1560" s="4">
        <v>0.23599999999999999</v>
      </c>
      <c r="F1560" s="4">
        <v>2.5000000000000001E-2</v>
      </c>
      <c r="G1560" s="4">
        <f>H1560/F1560*1000</f>
        <v>11200.000000000002</v>
      </c>
      <c r="H1560" s="4">
        <v>0.28000000000000003</v>
      </c>
      <c r="I1560" s="4">
        <v>8.0000000000000002E-3</v>
      </c>
      <c r="J1560" s="4">
        <f t="shared" si="186"/>
        <v>54000</v>
      </c>
      <c r="K1560" s="4">
        <v>0.432</v>
      </c>
      <c r="L1560" s="76" t="s">
        <v>74</v>
      </c>
    </row>
    <row r="1561" spans="2:13">
      <c r="B1561" s="73" t="s">
        <v>75</v>
      </c>
      <c r="C1561" s="4">
        <v>9.5000000000000001E-2</v>
      </c>
      <c r="D1561" s="4">
        <f>E1561/C1561*1000</f>
        <v>11431.578947368422</v>
      </c>
      <c r="E1561" s="4">
        <v>1.0860000000000001</v>
      </c>
      <c r="F1561" s="4">
        <v>0.316</v>
      </c>
      <c r="G1561" s="4">
        <f>H1561/F1561*1000</f>
        <v>7110.7594936708856</v>
      </c>
      <c r="H1561" s="4">
        <v>2.2469999999999999</v>
      </c>
      <c r="I1561" s="4">
        <v>0.36399999999999999</v>
      </c>
      <c r="J1561" s="4">
        <f t="shared" si="186"/>
        <v>11824.175824175825</v>
      </c>
      <c r="K1561" s="4">
        <v>4.3040000000000003</v>
      </c>
      <c r="L1561" s="76" t="s">
        <v>76</v>
      </c>
    </row>
    <row r="1562" spans="2:13">
      <c r="B1562" s="73" t="s">
        <v>77</v>
      </c>
      <c r="C1562" s="4">
        <v>0.79</v>
      </c>
      <c r="D1562" s="4">
        <f>E1562/C1562*1000</f>
        <v>5777.2151898734173</v>
      </c>
      <c r="E1562" s="4">
        <v>4.5640000000000001</v>
      </c>
      <c r="F1562" s="4">
        <v>0.79400000000000004</v>
      </c>
      <c r="G1562" s="4">
        <f>H1562/F1562*1000</f>
        <v>5775.8186397984891</v>
      </c>
      <c r="H1562" s="4">
        <v>4.5860000000000003</v>
      </c>
      <c r="I1562" s="4">
        <v>0.81100000000000005</v>
      </c>
      <c r="J1562" s="4">
        <f t="shared" si="186"/>
        <v>5750.9247842170153</v>
      </c>
      <c r="K1562" s="4">
        <v>4.6639999999999997</v>
      </c>
      <c r="L1562" s="76" t="s">
        <v>78</v>
      </c>
    </row>
    <row r="1563" spans="2:13">
      <c r="B1563" s="73" t="s">
        <v>79</v>
      </c>
      <c r="C1563" s="4">
        <v>12.875</v>
      </c>
      <c r="D1563" s="4">
        <f>E1563/C1563*1000</f>
        <v>20871.067961165045</v>
      </c>
      <c r="E1563" s="4">
        <v>268.71499999999997</v>
      </c>
      <c r="F1563" s="4">
        <v>13.022</v>
      </c>
      <c r="G1563" s="4">
        <f>H1563/F1563*1000</f>
        <v>21987.71310090616</v>
      </c>
      <c r="H1563" s="4">
        <v>286.32400000000001</v>
      </c>
      <c r="I1563" s="4">
        <v>17.004999999999999</v>
      </c>
      <c r="J1563" s="4">
        <f t="shared" si="186"/>
        <v>20348.838576889149</v>
      </c>
      <c r="K1563" s="4">
        <v>346.03199999999998</v>
      </c>
      <c r="L1563" s="76" t="s">
        <v>80</v>
      </c>
    </row>
    <row r="1564" spans="2:13">
      <c r="B1564" s="73" t="s">
        <v>81</v>
      </c>
      <c r="C1564" s="4">
        <v>1.179</v>
      </c>
      <c r="D1564" s="4">
        <f>E1564/C1564*1000</f>
        <v>10654.792196776929</v>
      </c>
      <c r="E1564" s="4">
        <v>12.561999999999999</v>
      </c>
      <c r="F1564" s="4">
        <v>1.3109999999999999</v>
      </c>
      <c r="G1564" s="4">
        <f>H1564/F1564*1000</f>
        <v>10419.527078565981</v>
      </c>
      <c r="H1564" s="4">
        <v>13.66</v>
      </c>
      <c r="I1564" s="4">
        <v>1.365</v>
      </c>
      <c r="J1564" s="4">
        <f t="shared" si="186"/>
        <v>9971.4285714285706</v>
      </c>
      <c r="K1564" s="4">
        <v>13.611000000000001</v>
      </c>
      <c r="L1564" s="76" t="s">
        <v>82</v>
      </c>
    </row>
    <row r="1565" spans="2:13">
      <c r="B1565" s="73" t="s">
        <v>83</v>
      </c>
      <c r="C1565" s="4"/>
      <c r="D1565" s="4"/>
      <c r="E1565" s="4"/>
      <c r="F1565" s="4"/>
      <c r="G1565" s="4"/>
      <c r="H1565" s="4"/>
      <c r="I1565" s="4">
        <v>0</v>
      </c>
      <c r="J1565" s="4"/>
      <c r="K1565" s="4">
        <v>0</v>
      </c>
      <c r="L1565" s="76" t="s">
        <v>84</v>
      </c>
    </row>
    <row r="1566" spans="2:13" ht="15.75" thickBot="1">
      <c r="B1566" s="74" t="s">
        <v>85</v>
      </c>
      <c r="C1566" s="4">
        <v>0.38100000000000001</v>
      </c>
      <c r="D1566" s="4">
        <f>E1566/C1566*1000</f>
        <v>8677.1653543307093</v>
      </c>
      <c r="E1566" s="4">
        <v>3.306</v>
      </c>
      <c r="F1566" s="4">
        <v>0.435</v>
      </c>
      <c r="G1566" s="4">
        <f>H1566/F1566*1000</f>
        <v>7487.3563218390809</v>
      </c>
      <c r="H1566" s="4">
        <v>3.2570000000000001</v>
      </c>
      <c r="I1566" s="4">
        <v>0.435</v>
      </c>
      <c r="J1566" s="4">
        <f t="shared" si="186"/>
        <v>7466.666666666667</v>
      </c>
      <c r="K1566" s="4">
        <v>3.2480000000000002</v>
      </c>
      <c r="L1566" s="77" t="s">
        <v>86</v>
      </c>
    </row>
    <row r="1567" spans="2:13" ht="15.75" thickBot="1">
      <c r="B1567" s="92" t="s">
        <v>386</v>
      </c>
      <c r="C1567" s="78">
        <f>SUM(C1545:C1566)</f>
        <v>37.785250000000005</v>
      </c>
      <c r="D1567" s="78">
        <f>E1567/C1567*1000</f>
        <v>13225.049457129433</v>
      </c>
      <c r="E1567" s="78">
        <f>SUM(E1545:E1566)</f>
        <v>499.71179999999998</v>
      </c>
      <c r="F1567" s="78">
        <f>SUM(F1545:F1566)</f>
        <v>37.977277999999998</v>
      </c>
      <c r="G1567" s="78">
        <f>H1567/F1567*1000</f>
        <v>13934.347796069007</v>
      </c>
      <c r="H1567" s="78">
        <f>SUM(H1545:H1566)</f>
        <v>529.18859999999995</v>
      </c>
      <c r="I1567" s="78">
        <f>SUM(I1545:I1566)</f>
        <v>43.24</v>
      </c>
      <c r="J1567" s="78">
        <f t="shared" si="186"/>
        <v>15464.639222941718</v>
      </c>
      <c r="K1567" s="78">
        <f>SUM(K1545:K1566)</f>
        <v>668.69099999999992</v>
      </c>
      <c r="L1567" s="92" t="s">
        <v>388</v>
      </c>
    </row>
    <row r="1568" spans="2:13" ht="15.75" thickBot="1">
      <c r="B1568" s="92" t="s">
        <v>387</v>
      </c>
      <c r="C1568" s="78">
        <v>1517.8910000000001</v>
      </c>
      <c r="D1568" s="78">
        <f>E1568/C1568*1000</f>
        <v>17953.372804766612</v>
      </c>
      <c r="E1568" s="78">
        <v>27251.262999999999</v>
      </c>
      <c r="F1568" s="78">
        <v>1577.779</v>
      </c>
      <c r="G1568" s="78">
        <f>H1568/F1568*1000</f>
        <v>17850.443566557798</v>
      </c>
      <c r="H1568" s="78">
        <v>28164.055</v>
      </c>
      <c r="I1568" s="78">
        <v>1588.643</v>
      </c>
      <c r="J1568" s="78">
        <f t="shared" si="186"/>
        <v>18135.820319606104</v>
      </c>
      <c r="K1568" s="78">
        <v>28811.344000000001</v>
      </c>
      <c r="L1568" s="92" t="s">
        <v>385</v>
      </c>
    </row>
    <row r="1572" spans="2:12">
      <c r="B1572" s="53" t="s">
        <v>165</v>
      </c>
      <c r="L1572" s="53" t="s">
        <v>166</v>
      </c>
    </row>
    <row r="1573" spans="2:12">
      <c r="B1573" s="53" t="s">
        <v>258</v>
      </c>
      <c r="L1573" s="53" t="s">
        <v>259</v>
      </c>
    </row>
    <row r="1574" spans="2:12" ht="15.75" thickBot="1">
      <c r="B1574" s="53" t="s">
        <v>131</v>
      </c>
      <c r="L1574" s="53" t="s">
        <v>132</v>
      </c>
    </row>
    <row r="1575" spans="2:12" ht="15.75" thickBot="1">
      <c r="B1575" s="134" t="s">
        <v>43</v>
      </c>
      <c r="C1575" s="131">
        <v>2016</v>
      </c>
      <c r="D1575" s="132"/>
      <c r="E1575" s="133"/>
      <c r="F1575" s="131">
        <v>2017</v>
      </c>
      <c r="G1575" s="132"/>
      <c r="H1575" s="133"/>
      <c r="I1575" s="131">
        <v>2018</v>
      </c>
      <c r="J1575" s="132"/>
      <c r="K1575" s="133"/>
      <c r="L1575" s="126" t="s">
        <v>44</v>
      </c>
    </row>
    <row r="1576" spans="2:12">
      <c r="B1576" s="135"/>
      <c r="C1576" s="68" t="s">
        <v>8</v>
      </c>
      <c r="D1576" s="68" t="s">
        <v>9</v>
      </c>
      <c r="E1576" s="68" t="s">
        <v>10</v>
      </c>
      <c r="F1576" s="68" t="s">
        <v>8</v>
      </c>
      <c r="G1576" s="68" t="s">
        <v>9</v>
      </c>
      <c r="H1576" s="69" t="s">
        <v>10</v>
      </c>
      <c r="I1576" s="68" t="s">
        <v>8</v>
      </c>
      <c r="J1576" s="68" t="s">
        <v>9</v>
      </c>
      <c r="K1576" s="69" t="s">
        <v>10</v>
      </c>
      <c r="L1576" s="127"/>
    </row>
    <row r="1577" spans="2:12" ht="15.75" thickBot="1">
      <c r="B1577" s="136"/>
      <c r="C1577" s="70" t="s">
        <v>11</v>
      </c>
      <c r="D1577" s="70" t="s">
        <v>12</v>
      </c>
      <c r="E1577" s="70" t="s">
        <v>13</v>
      </c>
      <c r="F1577" s="70" t="s">
        <v>11</v>
      </c>
      <c r="G1577" s="70" t="s">
        <v>12</v>
      </c>
      <c r="H1577" s="71" t="s">
        <v>13</v>
      </c>
      <c r="I1577" s="70" t="s">
        <v>11</v>
      </c>
      <c r="J1577" s="70" t="s">
        <v>12</v>
      </c>
      <c r="K1577" s="71" t="s">
        <v>13</v>
      </c>
      <c r="L1577" s="128"/>
    </row>
    <row r="1578" spans="2:12">
      <c r="B1578" s="72" t="s">
        <v>45</v>
      </c>
      <c r="C1578" s="4">
        <v>2.4710999999999999</v>
      </c>
      <c r="D1578" s="4">
        <f t="shared" ref="D1578:D1600" si="187">E1578/C1578*1000</f>
        <v>5900</v>
      </c>
      <c r="E1578" s="4">
        <v>14.57949</v>
      </c>
      <c r="F1578" s="4">
        <v>2.4710999999999999</v>
      </c>
      <c r="G1578" s="4">
        <f>H1578/F1578*1000</f>
        <v>5900</v>
      </c>
      <c r="H1578" s="4">
        <v>14.57949</v>
      </c>
      <c r="I1578" s="4"/>
      <c r="J1578" s="4"/>
      <c r="K1578" s="4"/>
      <c r="L1578" s="75" t="s">
        <v>46</v>
      </c>
    </row>
    <row r="1579" spans="2:12">
      <c r="B1579" s="73" t="s">
        <v>47</v>
      </c>
      <c r="C1579" s="4"/>
      <c r="D1579" s="4"/>
      <c r="E1579" s="4"/>
      <c r="F1579" s="4"/>
      <c r="G1579" s="4"/>
      <c r="H1579" s="4"/>
      <c r="I1579" s="4"/>
      <c r="J1579" s="4"/>
      <c r="K1579" s="4"/>
      <c r="L1579" s="76" t="s">
        <v>464</v>
      </c>
    </row>
    <row r="1580" spans="2:12">
      <c r="B1580" s="73" t="s">
        <v>48</v>
      </c>
      <c r="C1580" s="4"/>
      <c r="D1580" s="4"/>
      <c r="E1580" s="4"/>
      <c r="F1580" s="4"/>
      <c r="G1580" s="4"/>
      <c r="H1580" s="4"/>
      <c r="I1580" s="4"/>
      <c r="J1580" s="4"/>
      <c r="K1580" s="4"/>
      <c r="L1580" s="76" t="s">
        <v>49</v>
      </c>
    </row>
    <row r="1581" spans="2:12">
      <c r="B1581" s="73" t="s">
        <v>50</v>
      </c>
      <c r="C1581" s="4">
        <v>5.99</v>
      </c>
      <c r="D1581" s="4">
        <f t="shared" si="187"/>
        <v>13794.657762938228</v>
      </c>
      <c r="E1581" s="4">
        <v>82.63</v>
      </c>
      <c r="F1581" s="4">
        <v>5.99</v>
      </c>
      <c r="G1581" s="4">
        <f>H1581/F1581*1000</f>
        <v>13794.657762938228</v>
      </c>
      <c r="H1581" s="4">
        <v>82.63</v>
      </c>
      <c r="I1581" s="4">
        <v>67.272999999999996</v>
      </c>
      <c r="J1581" s="4">
        <f>(K1581/I1581)*1000</f>
        <v>1117.8333060811915</v>
      </c>
      <c r="K1581" s="4">
        <v>75.2</v>
      </c>
      <c r="L1581" s="76" t="s">
        <v>51</v>
      </c>
    </row>
    <row r="1582" spans="2:12">
      <c r="B1582" s="73" t="s">
        <v>52</v>
      </c>
      <c r="C1582" s="4">
        <v>32.407130000000002</v>
      </c>
      <c r="D1582" s="4">
        <f t="shared" si="187"/>
        <v>8430.3214755518293</v>
      </c>
      <c r="E1582" s="4">
        <v>273.20252399999998</v>
      </c>
      <c r="F1582" s="4">
        <v>30.482929999999982</v>
      </c>
      <c r="G1582" s="4">
        <f>H1582/F1582*1000</f>
        <v>8430.3247752102616</v>
      </c>
      <c r="H1582" s="4">
        <v>256.98099999999999</v>
      </c>
      <c r="I1582" s="4">
        <v>40.222000000000001</v>
      </c>
      <c r="J1582" s="4">
        <f t="shared" ref="J1582:J1599" si="188">(K1582/I1582)*1000</f>
        <v>1364.3777037442196</v>
      </c>
      <c r="K1582" s="4">
        <v>54.878</v>
      </c>
      <c r="L1582" s="76" t="s">
        <v>53</v>
      </c>
    </row>
    <row r="1583" spans="2:12">
      <c r="B1583" s="73" t="s">
        <v>54</v>
      </c>
      <c r="C1583" s="4"/>
      <c r="D1583" s="4"/>
      <c r="E1583" s="4"/>
      <c r="F1583" s="4"/>
      <c r="G1583" s="4"/>
      <c r="H1583" s="4"/>
      <c r="I1583" s="4"/>
      <c r="J1583" s="4"/>
      <c r="K1583" s="4"/>
      <c r="L1583" s="76" t="s">
        <v>55</v>
      </c>
    </row>
    <row r="1584" spans="2:12">
      <c r="B1584" s="73" t="s">
        <v>56</v>
      </c>
      <c r="C1584" s="4">
        <v>0.317</v>
      </c>
      <c r="D1584" s="4">
        <f t="shared" si="187"/>
        <v>1861.198738170347</v>
      </c>
      <c r="E1584" s="4">
        <v>0.59</v>
      </c>
      <c r="F1584" s="4">
        <v>0.317</v>
      </c>
      <c r="G1584" s="4">
        <f>H1584/F1584*1000</f>
        <v>1861.198738170347</v>
      </c>
      <c r="H1584" s="4">
        <v>0.59</v>
      </c>
      <c r="I1584" s="4"/>
      <c r="J1584" s="4"/>
      <c r="K1584" s="4"/>
      <c r="L1584" s="76" t="s">
        <v>57</v>
      </c>
    </row>
    <row r="1585" spans="2:12">
      <c r="B1585" s="73" t="s">
        <v>58</v>
      </c>
      <c r="C1585" s="4"/>
      <c r="D1585" s="4"/>
      <c r="E1585" s="4"/>
      <c r="F1585" s="4"/>
      <c r="G1585" s="4"/>
      <c r="H1585" s="4"/>
      <c r="I1585" s="4"/>
      <c r="J1585" s="4"/>
      <c r="K1585" s="4"/>
      <c r="L1585" s="76" t="s">
        <v>59</v>
      </c>
    </row>
    <row r="1586" spans="2:12">
      <c r="B1586" s="73" t="s">
        <v>60</v>
      </c>
      <c r="C1586" s="4">
        <v>5.1457497000000005</v>
      </c>
      <c r="D1586" s="4">
        <f t="shared" si="187"/>
        <v>7416.4120341881362</v>
      </c>
      <c r="E1586" s="4">
        <v>38.162999999999997</v>
      </c>
      <c r="F1586" s="4">
        <v>5.1717749999999993</v>
      </c>
      <c r="G1586" s="4">
        <f>H1586/F1586*1000</f>
        <v>7427.0245708678358</v>
      </c>
      <c r="H1586" s="4">
        <v>38.410899999999998</v>
      </c>
      <c r="I1586" s="4">
        <v>32.386000000000003</v>
      </c>
      <c r="J1586" s="4">
        <f t="shared" si="188"/>
        <v>4848.3912801827946</v>
      </c>
      <c r="K1586" s="4">
        <v>157.02000000000001</v>
      </c>
      <c r="L1586" s="76" t="s">
        <v>61</v>
      </c>
    </row>
    <row r="1587" spans="2:12">
      <c r="B1587" s="73" t="s">
        <v>62</v>
      </c>
      <c r="C1587" s="4">
        <v>4.76</v>
      </c>
      <c r="D1587" s="4">
        <f t="shared" si="187"/>
        <v>8459.2436974789907</v>
      </c>
      <c r="E1587" s="4">
        <v>40.265999999999998</v>
      </c>
      <c r="F1587" s="4">
        <v>4.76</v>
      </c>
      <c r="G1587" s="4">
        <f>H1587/F1587*1000</f>
        <v>8459.2436974789907</v>
      </c>
      <c r="H1587" s="4">
        <v>40.265999999999998</v>
      </c>
      <c r="I1587" s="4">
        <v>19.071000000000002</v>
      </c>
      <c r="J1587" s="4">
        <f t="shared" si="188"/>
        <v>1725.5518850610874</v>
      </c>
      <c r="K1587" s="4">
        <v>32.908000000000001</v>
      </c>
      <c r="L1587" s="76" t="s">
        <v>465</v>
      </c>
    </row>
    <row r="1588" spans="2:12">
      <c r="B1588" s="73" t="s">
        <v>63</v>
      </c>
      <c r="C1588" s="4"/>
      <c r="D1588" s="4"/>
      <c r="E1588" s="4"/>
      <c r="F1588" s="4"/>
      <c r="G1588" s="4"/>
      <c r="H1588" s="4"/>
      <c r="I1588" s="4"/>
      <c r="J1588" s="4"/>
      <c r="K1588" s="4"/>
      <c r="L1588" s="76" t="s">
        <v>64</v>
      </c>
    </row>
    <row r="1589" spans="2:12">
      <c r="B1589" s="73" t="s">
        <v>65</v>
      </c>
      <c r="C1589" s="4">
        <v>14</v>
      </c>
      <c r="D1589" s="4">
        <f t="shared" si="187"/>
        <v>7714.2857142857147</v>
      </c>
      <c r="E1589" s="4">
        <v>108</v>
      </c>
      <c r="F1589" s="4">
        <v>14</v>
      </c>
      <c r="G1589" s="4">
        <f>H1589/F1589*1000</f>
        <v>7714.2857142857147</v>
      </c>
      <c r="H1589" s="4">
        <v>108</v>
      </c>
      <c r="I1589" s="4">
        <v>1.4E-2</v>
      </c>
      <c r="J1589" s="4">
        <f t="shared" si="188"/>
        <v>1071.4285714285713</v>
      </c>
      <c r="K1589" s="4">
        <v>1.4999999999999999E-2</v>
      </c>
      <c r="L1589" s="76" t="s">
        <v>66</v>
      </c>
    </row>
    <row r="1590" spans="2:12">
      <c r="B1590" s="73" t="s">
        <v>67</v>
      </c>
      <c r="C1590" s="4"/>
      <c r="D1590" s="4"/>
      <c r="E1590" s="4"/>
      <c r="F1590" s="4"/>
      <c r="G1590" s="4"/>
      <c r="H1590" s="4"/>
      <c r="I1590" s="4"/>
      <c r="J1590" s="4"/>
      <c r="K1590" s="4"/>
      <c r="L1590" s="76" t="s">
        <v>68</v>
      </c>
    </row>
    <row r="1591" spans="2:12">
      <c r="B1591" s="73" t="s">
        <v>69</v>
      </c>
      <c r="C1591" s="4">
        <v>0.42666999999999999</v>
      </c>
      <c r="D1591" s="4">
        <f t="shared" si="187"/>
        <v>9378.383762626856</v>
      </c>
      <c r="E1591" s="4">
        <v>4.0014750000000001</v>
      </c>
      <c r="F1591" s="4">
        <v>0.42666999999999999</v>
      </c>
      <c r="G1591" s="4">
        <f>H1591/F1591*1000</f>
        <v>9378.383762626856</v>
      </c>
      <c r="H1591" s="4">
        <v>4.0014750000000001</v>
      </c>
      <c r="I1591" s="4">
        <v>0.193</v>
      </c>
      <c r="J1591" s="4">
        <f t="shared" si="188"/>
        <v>1222.7979274611398</v>
      </c>
      <c r="K1591" s="4">
        <v>0.23599999999999999</v>
      </c>
      <c r="L1591" s="76" t="s">
        <v>70</v>
      </c>
    </row>
    <row r="1592" spans="2:12">
      <c r="B1592" s="73" t="s">
        <v>71</v>
      </c>
      <c r="C1592" s="4"/>
      <c r="D1592" s="4"/>
      <c r="E1592" s="4"/>
      <c r="F1592" s="4"/>
      <c r="G1592" s="4"/>
      <c r="H1592" s="4"/>
      <c r="I1592" s="4"/>
      <c r="J1592" s="4"/>
      <c r="K1592" s="4"/>
      <c r="L1592" s="76" t="s">
        <v>72</v>
      </c>
    </row>
    <row r="1593" spans="2:12">
      <c r="B1593" s="73" t="s">
        <v>73</v>
      </c>
      <c r="C1593" s="4"/>
      <c r="D1593" s="4"/>
      <c r="E1593" s="4"/>
      <c r="F1593" s="4"/>
      <c r="G1593" s="4"/>
      <c r="H1593" s="4"/>
      <c r="I1593" s="4"/>
      <c r="J1593" s="4"/>
      <c r="K1593" s="4"/>
      <c r="L1593" s="76" t="s">
        <v>74</v>
      </c>
    </row>
    <row r="1594" spans="2:12">
      <c r="B1594" s="73" t="s">
        <v>75</v>
      </c>
      <c r="C1594" s="4">
        <v>1.554</v>
      </c>
      <c r="D1594" s="4">
        <f t="shared" si="187"/>
        <v>9321.1068211068196</v>
      </c>
      <c r="E1594" s="4">
        <v>14.484999999999999</v>
      </c>
      <c r="F1594" s="4">
        <v>1.554</v>
      </c>
      <c r="G1594" s="4">
        <f>H1594/F1594*1000</f>
        <v>9321.1068211068196</v>
      </c>
      <c r="H1594" s="4">
        <v>14.484999999999999</v>
      </c>
      <c r="I1594" s="4">
        <v>0.503</v>
      </c>
      <c r="J1594" s="4">
        <f t="shared" si="188"/>
        <v>996.0238568588469</v>
      </c>
      <c r="K1594" s="4">
        <v>0.501</v>
      </c>
      <c r="L1594" s="76" t="s">
        <v>76</v>
      </c>
    </row>
    <row r="1595" spans="2:12">
      <c r="B1595" s="73" t="s">
        <v>77</v>
      </c>
      <c r="C1595" s="4"/>
      <c r="D1595" s="4"/>
      <c r="E1595" s="4"/>
      <c r="F1595" s="4"/>
      <c r="G1595" s="4"/>
      <c r="H1595" s="4"/>
      <c r="I1595" s="4">
        <v>0.126</v>
      </c>
      <c r="J1595" s="4">
        <f t="shared" si="188"/>
        <v>1714.2857142857142</v>
      </c>
      <c r="K1595" s="4">
        <v>0.216</v>
      </c>
      <c r="L1595" s="76" t="s">
        <v>78</v>
      </c>
    </row>
    <row r="1596" spans="2:12">
      <c r="B1596" s="73" t="s">
        <v>79</v>
      </c>
      <c r="C1596" s="4">
        <v>1.8673199999999999</v>
      </c>
      <c r="D1596" s="4">
        <f t="shared" si="187"/>
        <v>12532.399374504639</v>
      </c>
      <c r="E1596" s="4">
        <v>23.402000000000001</v>
      </c>
      <c r="F1596" s="4">
        <v>1.8673199999999999</v>
      </c>
      <c r="G1596" s="4">
        <f>H1596/F1596*1000</f>
        <v>12532.399374504639</v>
      </c>
      <c r="H1596" s="4">
        <v>23.402000000000001</v>
      </c>
      <c r="I1596" s="4">
        <v>34.53</v>
      </c>
      <c r="J1596" s="4">
        <f t="shared" si="188"/>
        <v>3371.9953663481028</v>
      </c>
      <c r="K1596" s="4">
        <v>116.435</v>
      </c>
      <c r="L1596" s="76" t="s">
        <v>80</v>
      </c>
    </row>
    <row r="1597" spans="2:12">
      <c r="B1597" s="73" t="s">
        <v>81</v>
      </c>
      <c r="C1597" s="4"/>
      <c r="D1597" s="4"/>
      <c r="E1597" s="4"/>
      <c r="F1597" s="4"/>
      <c r="G1597" s="4"/>
      <c r="H1597" s="4"/>
      <c r="I1597" s="4">
        <v>137.03200000000001</v>
      </c>
      <c r="J1597" s="4">
        <f t="shared" si="188"/>
        <v>1085.4763850779379</v>
      </c>
      <c r="K1597" s="4">
        <v>148.745</v>
      </c>
      <c r="L1597" s="76" t="s">
        <v>82</v>
      </c>
    </row>
    <row r="1598" spans="2:12">
      <c r="B1598" s="73" t="s">
        <v>83</v>
      </c>
      <c r="C1598" s="4"/>
      <c r="D1598" s="4"/>
      <c r="E1598" s="4"/>
      <c r="F1598" s="4"/>
      <c r="G1598" s="4"/>
      <c r="H1598" s="4"/>
      <c r="I1598" s="4"/>
      <c r="J1598" s="4"/>
      <c r="K1598" s="4"/>
      <c r="L1598" s="76" t="s">
        <v>84</v>
      </c>
    </row>
    <row r="1599" spans="2:12" ht="15.75" thickBot="1">
      <c r="B1599" s="74" t="s">
        <v>85</v>
      </c>
      <c r="C1599" s="4"/>
      <c r="D1599" s="4"/>
      <c r="E1599" s="4"/>
      <c r="F1599" s="4"/>
      <c r="G1599" s="4"/>
      <c r="H1599" s="4"/>
      <c r="I1599" s="4">
        <v>3.5680000000000001</v>
      </c>
      <c r="J1599" s="4">
        <f t="shared" si="188"/>
        <v>1448.1502242152467</v>
      </c>
      <c r="K1599" s="4">
        <v>5.1669999999999998</v>
      </c>
      <c r="L1599" s="77" t="s">
        <v>86</v>
      </c>
    </row>
    <row r="1600" spans="2:12" ht="15.75" thickBot="1">
      <c r="B1600" s="92" t="s">
        <v>386</v>
      </c>
      <c r="C1600" s="78">
        <f>SUM(C1578:C1599)</f>
        <v>68.938969700000015</v>
      </c>
      <c r="D1600" s="78">
        <f t="shared" si="187"/>
        <v>8693.4790526757752</v>
      </c>
      <c r="E1600" s="78">
        <f>SUM(E1578:E1599)</f>
        <v>599.31948900000009</v>
      </c>
      <c r="F1600" s="78">
        <f>SUM(F1578:F1599)</f>
        <v>67.040794999999989</v>
      </c>
      <c r="G1600" s="78">
        <f>H1600/F1600*1000</f>
        <v>8701.3566142823965</v>
      </c>
      <c r="H1600" s="78">
        <f>SUM(H1578:H1599)</f>
        <v>583.34586500000012</v>
      </c>
      <c r="I1600" s="78">
        <f>SUM(I1578:I1599)</f>
        <v>334.91800000000001</v>
      </c>
      <c r="J1600" s="78">
        <f>SUM(J1578:J1599)</f>
        <v>19966.31222074485</v>
      </c>
      <c r="K1600" s="78">
        <f>SUM(K1578:K1599)</f>
        <v>591.32100000000003</v>
      </c>
      <c r="L1600" s="92" t="s">
        <v>388</v>
      </c>
    </row>
    <row r="1602" spans="2:13">
      <c r="B1602" s="53" t="s">
        <v>167</v>
      </c>
      <c r="L1602" s="53" t="s">
        <v>168</v>
      </c>
    </row>
    <row r="1603" spans="2:13">
      <c r="B1603" s="53" t="s">
        <v>262</v>
      </c>
      <c r="L1603" s="53" t="s">
        <v>263</v>
      </c>
    </row>
    <row r="1604" spans="2:13" ht="15.75" thickBot="1">
      <c r="B1604" s="53" t="s">
        <v>131</v>
      </c>
      <c r="L1604" s="53" t="s">
        <v>132</v>
      </c>
    </row>
    <row r="1605" spans="2:13" ht="15.75" thickBot="1">
      <c r="B1605" s="134" t="s">
        <v>43</v>
      </c>
      <c r="C1605" s="131">
        <v>2016</v>
      </c>
      <c r="D1605" s="132"/>
      <c r="E1605" s="133"/>
      <c r="F1605" s="131">
        <v>2017</v>
      </c>
      <c r="G1605" s="132"/>
      <c r="H1605" s="133"/>
      <c r="I1605" s="131">
        <v>2018</v>
      </c>
      <c r="J1605" s="132"/>
      <c r="K1605" s="133"/>
      <c r="L1605" s="126" t="s">
        <v>44</v>
      </c>
    </row>
    <row r="1606" spans="2:13">
      <c r="B1606" s="135"/>
      <c r="C1606" s="68" t="s">
        <v>8</v>
      </c>
      <c r="D1606" s="68" t="s">
        <v>9</v>
      </c>
      <c r="E1606" s="68" t="s">
        <v>10</v>
      </c>
      <c r="F1606" s="68" t="s">
        <v>8</v>
      </c>
      <c r="G1606" s="68" t="s">
        <v>9</v>
      </c>
      <c r="H1606" s="69" t="s">
        <v>10</v>
      </c>
      <c r="I1606" s="68" t="s">
        <v>8</v>
      </c>
      <c r="J1606" s="68" t="s">
        <v>9</v>
      </c>
      <c r="K1606" s="69" t="s">
        <v>10</v>
      </c>
      <c r="L1606" s="127"/>
    </row>
    <row r="1607" spans="2:13" ht="15.75" thickBot="1">
      <c r="B1607" s="136"/>
      <c r="C1607" s="70" t="s">
        <v>11</v>
      </c>
      <c r="D1607" s="70" t="s">
        <v>12</v>
      </c>
      <c r="E1607" s="70" t="s">
        <v>13</v>
      </c>
      <c r="F1607" s="70" t="s">
        <v>11</v>
      </c>
      <c r="G1607" s="70" t="s">
        <v>12</v>
      </c>
      <c r="H1607" s="71" t="s">
        <v>13</v>
      </c>
      <c r="I1607" s="70" t="s">
        <v>11</v>
      </c>
      <c r="J1607" s="70" t="s">
        <v>12</v>
      </c>
      <c r="K1607" s="71" t="s">
        <v>13</v>
      </c>
      <c r="L1607" s="128"/>
    </row>
    <row r="1608" spans="2:13">
      <c r="B1608" s="72" t="s">
        <v>45</v>
      </c>
      <c r="C1608" s="4">
        <v>0.66500000000000004</v>
      </c>
      <c r="D1608" s="4">
        <f t="shared" ref="D1608:D1631" si="189">E1608/C1608*1000</f>
        <v>2696.2406015037591</v>
      </c>
      <c r="E1608" s="4">
        <v>1.7929999999999999</v>
      </c>
      <c r="F1608" s="4">
        <v>0.55900000000000005</v>
      </c>
      <c r="G1608" s="4">
        <f t="shared" ref="G1608:G1631" si="190">H1608/F1608*1000</f>
        <v>3368.5152057245077</v>
      </c>
      <c r="H1608" s="4">
        <v>1.883</v>
      </c>
      <c r="I1608" s="107">
        <v>1.77</v>
      </c>
      <c r="J1608" s="4">
        <f>(K1608/I1608)*1000</f>
        <v>497.1751412429378</v>
      </c>
      <c r="K1608" s="107">
        <v>0.88</v>
      </c>
      <c r="L1608" s="75" t="s">
        <v>46</v>
      </c>
    </row>
    <row r="1609" spans="2:13">
      <c r="B1609" s="73" t="s">
        <v>47</v>
      </c>
      <c r="C1609" s="4">
        <v>0.11468033040359574</v>
      </c>
      <c r="D1609" s="4">
        <f t="shared" si="189"/>
        <v>9414.8953027615607</v>
      </c>
      <c r="E1609" s="4">
        <v>1.0797033040359574</v>
      </c>
      <c r="F1609" s="4">
        <v>0.1654655111692519</v>
      </c>
      <c r="G1609" s="4">
        <f t="shared" si="190"/>
        <v>8384.8597927659102</v>
      </c>
      <c r="H1609" s="4">
        <v>1.3874051116925188</v>
      </c>
      <c r="I1609" s="4">
        <v>8.5000000000000006E-2</v>
      </c>
      <c r="J1609" s="4">
        <f t="shared" ref="J1609:J1631" si="191">(K1609/I1609)*1000</f>
        <v>21411.764705882353</v>
      </c>
      <c r="K1609" s="4">
        <v>1.82</v>
      </c>
      <c r="L1609" s="76" t="s">
        <v>464</v>
      </c>
    </row>
    <row r="1610" spans="2:13">
      <c r="B1610" s="73" t="s">
        <v>48</v>
      </c>
      <c r="C1610" s="4">
        <v>3.2000000000000001E-2</v>
      </c>
      <c r="D1610" s="4">
        <f t="shared" si="189"/>
        <v>25687.499999999996</v>
      </c>
      <c r="E1610" s="4">
        <v>0.82199999999999995</v>
      </c>
      <c r="F1610" s="4">
        <v>3.1E-2</v>
      </c>
      <c r="G1610" s="4">
        <f t="shared" si="190"/>
        <v>26806.451612903224</v>
      </c>
      <c r="H1610" s="4">
        <v>0.83099999999999996</v>
      </c>
      <c r="I1610" s="4">
        <v>2E-3</v>
      </c>
      <c r="J1610" s="4">
        <f t="shared" si="191"/>
        <v>27500</v>
      </c>
      <c r="K1610" s="4">
        <v>5.5E-2</v>
      </c>
      <c r="L1610" s="76" t="s">
        <v>49</v>
      </c>
    </row>
    <row r="1611" spans="2:13">
      <c r="B1611" s="73" t="s">
        <v>50</v>
      </c>
      <c r="C1611" s="4"/>
      <c r="D1611" s="4"/>
      <c r="E1611" s="4"/>
      <c r="F1611" s="4"/>
      <c r="G1611" s="4"/>
      <c r="H1611" s="4"/>
      <c r="I1611" s="4">
        <v>0</v>
      </c>
      <c r="J1611" s="4"/>
      <c r="K1611" s="4">
        <v>0</v>
      </c>
      <c r="L1611" s="76" t="s">
        <v>51</v>
      </c>
    </row>
    <row r="1612" spans="2:13">
      <c r="B1612" s="73" t="s">
        <v>52</v>
      </c>
      <c r="C1612" s="4"/>
      <c r="D1612" s="4"/>
      <c r="E1612" s="4"/>
      <c r="F1612" s="4"/>
      <c r="G1612" s="4"/>
      <c r="H1612" s="4"/>
      <c r="I1612" s="4">
        <v>0</v>
      </c>
      <c r="J1612" s="4"/>
      <c r="K1612" s="4">
        <v>0</v>
      </c>
      <c r="L1612" s="76" t="s">
        <v>53</v>
      </c>
    </row>
    <row r="1613" spans="2:13">
      <c r="B1613" s="73" t="s">
        <v>54</v>
      </c>
      <c r="C1613" s="4"/>
      <c r="D1613" s="4"/>
      <c r="E1613" s="4"/>
      <c r="F1613" s="4"/>
      <c r="G1613" s="4"/>
      <c r="H1613" s="4"/>
      <c r="I1613" s="4">
        <v>0</v>
      </c>
      <c r="J1613" s="4"/>
      <c r="K1613" s="4">
        <v>0</v>
      </c>
      <c r="L1613" s="76" t="s">
        <v>55</v>
      </c>
    </row>
    <row r="1614" spans="2:13">
      <c r="B1614" s="73" t="s">
        <v>56</v>
      </c>
      <c r="C1614" s="4">
        <v>6.9230769230769233E-3</v>
      </c>
      <c r="D1614" s="4">
        <f t="shared" si="189"/>
        <v>3900</v>
      </c>
      <c r="E1614" s="4">
        <v>2.7E-2</v>
      </c>
      <c r="F1614" s="4">
        <v>6.9230769230769233E-3</v>
      </c>
      <c r="G1614" s="4">
        <f t="shared" si="190"/>
        <v>4044.4444444444443</v>
      </c>
      <c r="H1614" s="4">
        <v>2.8000000000000001E-2</v>
      </c>
      <c r="I1614" s="4">
        <v>0</v>
      </c>
      <c r="J1614" s="4"/>
      <c r="K1614" s="4">
        <v>2.9000000000000001E-2</v>
      </c>
      <c r="L1614" s="76" t="s">
        <v>57</v>
      </c>
    </row>
    <row r="1615" spans="2:13">
      <c r="B1615" s="73" t="s">
        <v>58</v>
      </c>
      <c r="C1615" s="4">
        <v>3.234</v>
      </c>
      <c r="D1615" s="4">
        <f t="shared" si="189"/>
        <v>14371.675943104516</v>
      </c>
      <c r="E1615" s="4">
        <v>46.478000000000002</v>
      </c>
      <c r="F1615" s="4">
        <v>1.5169999999999999</v>
      </c>
      <c r="G1615" s="4">
        <f t="shared" si="190"/>
        <v>13239.288068556363</v>
      </c>
      <c r="H1615" s="4">
        <v>20.084</v>
      </c>
      <c r="I1615" s="4">
        <v>1.7150000000000001</v>
      </c>
      <c r="J1615" s="4">
        <f t="shared" si="191"/>
        <v>13223.323615160351</v>
      </c>
      <c r="K1615" s="4">
        <v>22.678000000000001</v>
      </c>
      <c r="L1615" s="76" t="s">
        <v>59</v>
      </c>
      <c r="M1615" s="98"/>
    </row>
    <row r="1616" spans="2:13">
      <c r="B1616" s="73" t="s">
        <v>60</v>
      </c>
      <c r="C1616" s="4">
        <v>26.754000000000001</v>
      </c>
      <c r="D1616" s="4">
        <f t="shared" si="189"/>
        <v>10738.581146744413</v>
      </c>
      <c r="E1616" s="4">
        <v>287.3</v>
      </c>
      <c r="F1616" s="4">
        <v>27.289080000000002</v>
      </c>
      <c r="G1616" s="4">
        <f t="shared" si="190"/>
        <v>10738.581146744411</v>
      </c>
      <c r="H1616" s="4">
        <v>293.04599999999999</v>
      </c>
      <c r="I1616" s="108">
        <v>27.32</v>
      </c>
      <c r="J1616" s="4">
        <f t="shared" si="191"/>
        <v>11155.563689604685</v>
      </c>
      <c r="K1616" s="108">
        <v>304.77</v>
      </c>
      <c r="L1616" s="76" t="s">
        <v>61</v>
      </c>
    </row>
    <row r="1617" spans="2:12">
      <c r="B1617" s="73" t="s">
        <v>62</v>
      </c>
      <c r="C1617" s="4">
        <v>2.923</v>
      </c>
      <c r="D1617" s="4">
        <f t="shared" si="189"/>
        <v>3137.8720492644543</v>
      </c>
      <c r="E1617" s="4">
        <v>9.1720000000000006</v>
      </c>
      <c r="F1617" s="4">
        <v>3.556</v>
      </c>
      <c r="G1617" s="4">
        <f t="shared" si="190"/>
        <v>3338.8638920134981</v>
      </c>
      <c r="H1617" s="4">
        <v>11.872999999999999</v>
      </c>
      <c r="I1617" s="4">
        <v>3.5379999999999998</v>
      </c>
      <c r="J1617" s="4">
        <f t="shared" si="191"/>
        <v>3862.9169022046358</v>
      </c>
      <c r="K1617" s="4">
        <v>13.667</v>
      </c>
      <c r="L1617" s="76" t="s">
        <v>465</v>
      </c>
    </row>
    <row r="1618" spans="2:12">
      <c r="B1618" s="73" t="s">
        <v>63</v>
      </c>
      <c r="C1618" s="4"/>
      <c r="D1618" s="4"/>
      <c r="E1618" s="4"/>
      <c r="F1618" s="4"/>
      <c r="G1618" s="4"/>
      <c r="H1618" s="4"/>
      <c r="I1618" s="4">
        <v>0</v>
      </c>
      <c r="J1618" s="4"/>
      <c r="K1618" s="4">
        <v>0</v>
      </c>
      <c r="L1618" s="76" t="s">
        <v>64</v>
      </c>
    </row>
    <row r="1619" spans="2:12">
      <c r="B1619" s="73" t="s">
        <v>65</v>
      </c>
      <c r="C1619" s="4">
        <v>8.7697500000000002</v>
      </c>
      <c r="D1619" s="4">
        <f t="shared" si="189"/>
        <v>5253.3994697682365</v>
      </c>
      <c r="E1619" s="4">
        <v>46.070999999999998</v>
      </c>
      <c r="F1619" s="4">
        <v>10.458</v>
      </c>
      <c r="G1619" s="4">
        <f t="shared" si="190"/>
        <v>5586.3453815261037</v>
      </c>
      <c r="H1619" s="4">
        <v>58.421999999999997</v>
      </c>
      <c r="I1619" s="108">
        <v>8.52</v>
      </c>
      <c r="J1619" s="4">
        <f t="shared" si="191"/>
        <v>5464.7887323943669</v>
      </c>
      <c r="K1619" s="108">
        <v>46.56</v>
      </c>
      <c r="L1619" s="76" t="s">
        <v>66</v>
      </c>
    </row>
    <row r="1620" spans="2:12">
      <c r="B1620" s="73" t="s">
        <v>67</v>
      </c>
      <c r="C1620" s="4">
        <v>0.66937000000000002</v>
      </c>
      <c r="D1620" s="4">
        <f t="shared" si="189"/>
        <v>9591.1080568295565</v>
      </c>
      <c r="E1620" s="4">
        <v>6.42</v>
      </c>
      <c r="F1620" s="4">
        <v>0.80100000000000005</v>
      </c>
      <c r="G1620" s="4">
        <f t="shared" si="190"/>
        <v>24958.801498127341</v>
      </c>
      <c r="H1620" s="4">
        <v>19.992000000000001</v>
      </c>
      <c r="I1620" s="4">
        <v>0.8</v>
      </c>
      <c r="J1620" s="4">
        <f t="shared" si="191"/>
        <v>20843.75</v>
      </c>
      <c r="K1620" s="4">
        <v>16.675000000000001</v>
      </c>
      <c r="L1620" s="76" t="s">
        <v>68</v>
      </c>
    </row>
    <row r="1621" spans="2:12">
      <c r="B1621" s="73" t="s">
        <v>69</v>
      </c>
      <c r="C1621" s="4">
        <v>0.46440000000000003</v>
      </c>
      <c r="D1621" s="4">
        <f t="shared" si="189"/>
        <v>7391.6343669250646</v>
      </c>
      <c r="E1621" s="4">
        <v>3.4326750000000001</v>
      </c>
      <c r="F1621" s="4">
        <v>0.48199999999999998</v>
      </c>
      <c r="G1621" s="4">
        <f t="shared" si="190"/>
        <v>4935.6846473029045</v>
      </c>
      <c r="H1621" s="4">
        <v>2.379</v>
      </c>
      <c r="I1621" s="4">
        <v>0.51</v>
      </c>
      <c r="J1621" s="4">
        <f t="shared" si="191"/>
        <v>9607.8431372549039</v>
      </c>
      <c r="K1621" s="4">
        <v>4.9000000000000004</v>
      </c>
      <c r="L1621" s="76" t="s">
        <v>70</v>
      </c>
    </row>
    <row r="1622" spans="2:12">
      <c r="B1622" s="73" t="s">
        <v>71</v>
      </c>
      <c r="C1622" s="4">
        <v>3.5999999999999997E-2</v>
      </c>
      <c r="D1622" s="4">
        <f t="shared" si="189"/>
        <v>4666.666666666667</v>
      </c>
      <c r="E1622" s="4">
        <v>0.16800000000000001</v>
      </c>
      <c r="F1622" s="4">
        <v>3.6999999999999998E-2</v>
      </c>
      <c r="G1622" s="4">
        <f t="shared" si="190"/>
        <v>4486.4864864864867</v>
      </c>
      <c r="H1622" s="4">
        <v>0.16600000000000001</v>
      </c>
      <c r="I1622" s="4">
        <v>3.1E-2</v>
      </c>
      <c r="J1622" s="4">
        <f t="shared" si="191"/>
        <v>4225.8064516129034</v>
      </c>
      <c r="K1622" s="4">
        <v>0.13100000000000001</v>
      </c>
      <c r="L1622" s="76" t="s">
        <v>72</v>
      </c>
    </row>
    <row r="1623" spans="2:12">
      <c r="B1623" s="73" t="s">
        <v>73</v>
      </c>
      <c r="C1623" s="4">
        <v>0.30299999999999999</v>
      </c>
      <c r="D1623" s="4">
        <f t="shared" si="189"/>
        <v>23293.729372937294</v>
      </c>
      <c r="E1623" s="4">
        <v>7.0579999999999998</v>
      </c>
      <c r="F1623" s="4">
        <v>0.27600000000000002</v>
      </c>
      <c r="G1623" s="4">
        <f t="shared" si="190"/>
        <v>17235.507246376808</v>
      </c>
      <c r="H1623" s="4">
        <v>4.7569999999999997</v>
      </c>
      <c r="I1623" s="4">
        <v>0.182</v>
      </c>
      <c r="J1623" s="4">
        <f t="shared" si="191"/>
        <v>16994.505494505498</v>
      </c>
      <c r="K1623" s="4">
        <v>3.093</v>
      </c>
      <c r="L1623" s="76" t="s">
        <v>74</v>
      </c>
    </row>
    <row r="1624" spans="2:12">
      <c r="B1624" s="73" t="s">
        <v>75</v>
      </c>
      <c r="C1624" s="4">
        <v>0.34599999999999997</v>
      </c>
      <c r="D1624" s="4">
        <f t="shared" si="189"/>
        <v>2861.2716763005783</v>
      </c>
      <c r="E1624" s="4">
        <v>0.99</v>
      </c>
      <c r="F1624" s="4">
        <v>0.72499999999999998</v>
      </c>
      <c r="G1624" s="4">
        <f t="shared" si="190"/>
        <v>1402.7586206896551</v>
      </c>
      <c r="H1624" s="4">
        <v>1.0169999999999999</v>
      </c>
      <c r="I1624" s="4">
        <v>0.29099999999999998</v>
      </c>
      <c r="J1624" s="4">
        <f t="shared" si="191"/>
        <v>2862.5429553264607</v>
      </c>
      <c r="K1624" s="4">
        <v>0.83299999999999996</v>
      </c>
      <c r="L1624" s="76" t="s">
        <v>76</v>
      </c>
    </row>
    <row r="1625" spans="2:12">
      <c r="B1625" s="73" t="s">
        <v>77</v>
      </c>
      <c r="C1625" s="4"/>
      <c r="D1625" s="4"/>
      <c r="E1625" s="4"/>
      <c r="F1625" s="4"/>
      <c r="G1625" s="4"/>
      <c r="H1625" s="4"/>
      <c r="I1625" s="4">
        <v>0</v>
      </c>
      <c r="J1625" s="4"/>
      <c r="K1625" s="4">
        <v>0</v>
      </c>
      <c r="L1625" s="76" t="s">
        <v>78</v>
      </c>
    </row>
    <row r="1626" spans="2:12">
      <c r="B1626" s="73" t="s">
        <v>79</v>
      </c>
      <c r="C1626" s="4">
        <v>4.7509999999999994</v>
      </c>
      <c r="D1626" s="4">
        <f t="shared" si="189"/>
        <v>11941.275520942962</v>
      </c>
      <c r="E1626" s="4">
        <v>56.732999999999997</v>
      </c>
      <c r="F1626" s="4">
        <v>4.4629999999999992</v>
      </c>
      <c r="G1626" s="4">
        <f t="shared" si="190"/>
        <v>11931.436253641052</v>
      </c>
      <c r="H1626" s="4">
        <v>53.25</v>
      </c>
      <c r="I1626" s="4">
        <v>5.97</v>
      </c>
      <c r="J1626" s="4">
        <f t="shared" si="191"/>
        <v>15519.932998324957</v>
      </c>
      <c r="K1626" s="4">
        <v>92.653999999999996</v>
      </c>
      <c r="L1626" s="76" t="s">
        <v>80</v>
      </c>
    </row>
    <row r="1627" spans="2:12">
      <c r="B1627" s="73" t="s">
        <v>81</v>
      </c>
      <c r="C1627" s="4"/>
      <c r="D1627" s="4"/>
      <c r="E1627" s="4"/>
      <c r="F1627" s="4"/>
      <c r="G1627" s="4"/>
      <c r="H1627" s="4"/>
      <c r="I1627" s="4">
        <v>0</v>
      </c>
      <c r="J1627" s="4"/>
      <c r="K1627" s="4">
        <v>0</v>
      </c>
      <c r="L1627" s="76" t="s">
        <v>82</v>
      </c>
    </row>
    <row r="1628" spans="2:12">
      <c r="B1628" s="73" t="s">
        <v>83</v>
      </c>
      <c r="C1628" s="4"/>
      <c r="D1628" s="4"/>
      <c r="E1628" s="4"/>
      <c r="F1628" s="4"/>
      <c r="G1628" s="4"/>
      <c r="H1628" s="4"/>
      <c r="I1628" s="4">
        <v>0</v>
      </c>
      <c r="J1628" s="4"/>
      <c r="K1628" s="4">
        <v>0</v>
      </c>
      <c r="L1628" s="76" t="s">
        <v>84</v>
      </c>
    </row>
    <row r="1629" spans="2:12" ht="15.75" thickBot="1">
      <c r="B1629" s="74" t="s">
        <v>85</v>
      </c>
      <c r="C1629" s="4">
        <v>3.9790000000000001</v>
      </c>
      <c r="D1629" s="4">
        <f t="shared" si="189"/>
        <v>6121.135963810003</v>
      </c>
      <c r="E1629" s="4">
        <v>24.356000000000002</v>
      </c>
      <c r="F1629" s="4">
        <v>3.3940000000000001</v>
      </c>
      <c r="G1629" s="4">
        <f t="shared" si="190"/>
        <v>5463.170300530348</v>
      </c>
      <c r="H1629" s="4">
        <v>18.542000000000002</v>
      </c>
      <c r="I1629" s="4">
        <v>2.7789999999999999</v>
      </c>
      <c r="J1629" s="4">
        <f t="shared" si="191"/>
        <v>5418.8557034904643</v>
      </c>
      <c r="K1629" s="4">
        <v>15.058999999999999</v>
      </c>
      <c r="L1629" s="77" t="s">
        <v>86</v>
      </c>
    </row>
    <row r="1630" spans="2:12" ht="15.75" thickBot="1">
      <c r="B1630" s="92" t="s">
        <v>386</v>
      </c>
      <c r="C1630" s="78">
        <f>SUM(C1608:C1629)</f>
        <v>53.048123407326663</v>
      </c>
      <c r="D1630" s="78">
        <f t="shared" si="189"/>
        <v>9272.7196874997844</v>
      </c>
      <c r="E1630" s="78">
        <f>SUM(E1608:E1629)</f>
        <v>491.90037830403605</v>
      </c>
      <c r="F1630" s="78">
        <f>SUM(F1608:F1629)</f>
        <v>53.76046858809233</v>
      </c>
      <c r="G1630" s="78">
        <f t="shared" si="190"/>
        <v>9070.9292147000779</v>
      </c>
      <c r="H1630" s="78">
        <f>SUM(H1608:H1629)</f>
        <v>487.65740511169258</v>
      </c>
      <c r="I1630" s="78">
        <f>SUM(I1608:I1629)</f>
        <v>53.512999999999991</v>
      </c>
      <c r="J1630" s="78">
        <f t="shared" si="191"/>
        <v>9788.3504942724212</v>
      </c>
      <c r="K1630" s="78">
        <f>SUM(K1608:K1629)</f>
        <v>523.80399999999997</v>
      </c>
      <c r="L1630" s="92" t="s">
        <v>388</v>
      </c>
    </row>
    <row r="1631" spans="2:12" ht="15.75" thickBot="1">
      <c r="B1631" s="92" t="s">
        <v>387</v>
      </c>
      <c r="C1631" s="78">
        <v>2405.3690000000001</v>
      </c>
      <c r="D1631" s="78">
        <f t="shared" si="189"/>
        <v>3912.4042922312537</v>
      </c>
      <c r="E1631" s="78">
        <v>9410.7759999999998</v>
      </c>
      <c r="F1631" s="78">
        <v>2402.0390000000002</v>
      </c>
      <c r="G1631" s="78">
        <f t="shared" si="190"/>
        <v>4013.7916162060642</v>
      </c>
      <c r="H1631" s="78">
        <v>9641.2839999999997</v>
      </c>
      <c r="I1631" s="78">
        <v>2349.3560000000002</v>
      </c>
      <c r="J1631" s="78">
        <f t="shared" si="191"/>
        <v>4057.8473419949974</v>
      </c>
      <c r="K1631" s="78">
        <v>9533.3279999999995</v>
      </c>
      <c r="L1631" s="92" t="s">
        <v>385</v>
      </c>
    </row>
    <row r="1635" spans="2:12">
      <c r="B1635" s="53" t="s">
        <v>170</v>
      </c>
      <c r="L1635" s="53" t="s">
        <v>171</v>
      </c>
    </row>
    <row r="1636" spans="2:12">
      <c r="B1636" s="53" t="s">
        <v>266</v>
      </c>
      <c r="L1636" s="53" t="s">
        <v>405</v>
      </c>
    </row>
    <row r="1637" spans="2:12" ht="15.75" thickBot="1">
      <c r="B1637" s="53" t="s">
        <v>131</v>
      </c>
      <c r="L1637" s="53" t="s">
        <v>132</v>
      </c>
    </row>
    <row r="1638" spans="2:12" ht="15.75" thickBot="1">
      <c r="B1638" s="134" t="s">
        <v>43</v>
      </c>
      <c r="C1638" s="131">
        <v>2016</v>
      </c>
      <c r="D1638" s="132"/>
      <c r="E1638" s="133"/>
      <c r="F1638" s="131">
        <v>2017</v>
      </c>
      <c r="G1638" s="132"/>
      <c r="H1638" s="133"/>
      <c r="I1638" s="131">
        <v>2018</v>
      </c>
      <c r="J1638" s="132"/>
      <c r="K1638" s="133"/>
      <c r="L1638" s="126" t="s">
        <v>44</v>
      </c>
    </row>
    <row r="1639" spans="2:12">
      <c r="B1639" s="135"/>
      <c r="C1639" s="68" t="s">
        <v>8</v>
      </c>
      <c r="D1639" s="68" t="s">
        <v>9</v>
      </c>
      <c r="E1639" s="68" t="s">
        <v>10</v>
      </c>
      <c r="F1639" s="68" t="s">
        <v>8</v>
      </c>
      <c r="G1639" s="68" t="s">
        <v>9</v>
      </c>
      <c r="H1639" s="69" t="s">
        <v>10</v>
      </c>
      <c r="I1639" s="68" t="s">
        <v>8</v>
      </c>
      <c r="J1639" s="68" t="s">
        <v>9</v>
      </c>
      <c r="K1639" s="69" t="s">
        <v>10</v>
      </c>
      <c r="L1639" s="127"/>
    </row>
    <row r="1640" spans="2:12" ht="15.75" thickBot="1">
      <c r="B1640" s="136"/>
      <c r="C1640" s="70" t="s">
        <v>11</v>
      </c>
      <c r="D1640" s="70" t="s">
        <v>12</v>
      </c>
      <c r="E1640" s="70" t="s">
        <v>13</v>
      </c>
      <c r="F1640" s="70" t="s">
        <v>11</v>
      </c>
      <c r="G1640" s="70" t="s">
        <v>12</v>
      </c>
      <c r="H1640" s="71" t="s">
        <v>13</v>
      </c>
      <c r="I1640" s="70" t="s">
        <v>11</v>
      </c>
      <c r="J1640" s="70" t="s">
        <v>12</v>
      </c>
      <c r="K1640" s="71" t="s">
        <v>13</v>
      </c>
      <c r="L1640" s="128"/>
    </row>
    <row r="1641" spans="2:12">
      <c r="B1641" s="72" t="s">
        <v>45</v>
      </c>
      <c r="C1641" s="4">
        <v>7.016</v>
      </c>
      <c r="D1641" s="4">
        <f t="shared" ref="D1641:D1664" si="192">E1641/C1641*1000</f>
        <v>14867.445838084379</v>
      </c>
      <c r="E1641" s="4">
        <v>104.31</v>
      </c>
      <c r="F1641" s="4">
        <v>14.734</v>
      </c>
      <c r="G1641" s="4">
        <f t="shared" ref="G1641:G1664" si="193">H1641/F1641*1000</f>
        <v>7433.1478213655491</v>
      </c>
      <c r="H1641" s="4">
        <v>109.52</v>
      </c>
      <c r="I1641" s="107">
        <v>2.5</v>
      </c>
      <c r="J1641" s="4">
        <f>(K1641/I1641)*1000</f>
        <v>25700</v>
      </c>
      <c r="K1641" s="107">
        <v>64.25</v>
      </c>
      <c r="L1641" s="75" t="s">
        <v>46</v>
      </c>
    </row>
    <row r="1642" spans="2:12">
      <c r="B1642" s="73" t="s">
        <v>47</v>
      </c>
      <c r="C1642" s="4">
        <v>0.45128535907026684</v>
      </c>
      <c r="D1642" s="4">
        <f t="shared" si="192"/>
        <v>12078.660217831573</v>
      </c>
      <c r="E1642" s="4">
        <v>5.4509225134918688</v>
      </c>
      <c r="F1642" s="4">
        <v>0.47828328389504166</v>
      </c>
      <c r="G1642" s="4">
        <f t="shared" si="193"/>
        <v>11644.352721404744</v>
      </c>
      <c r="H1642" s="4">
        <v>5.5692992584256267</v>
      </c>
      <c r="I1642" s="4">
        <v>0.13600000000000001</v>
      </c>
      <c r="J1642" s="4">
        <f t="shared" ref="J1642:J1664" si="194">(K1642/I1642)*1000</f>
        <v>30514.705882352941</v>
      </c>
      <c r="K1642" s="4">
        <v>4.1500000000000004</v>
      </c>
      <c r="L1642" s="76" t="s">
        <v>464</v>
      </c>
    </row>
    <row r="1643" spans="2:12">
      <c r="B1643" s="73" t="s">
        <v>48</v>
      </c>
      <c r="C1643" s="4"/>
      <c r="D1643" s="4"/>
      <c r="E1643" s="4"/>
      <c r="F1643" s="4">
        <v>1.6E-2</v>
      </c>
      <c r="G1643" s="4">
        <f t="shared" si="193"/>
        <v>4937.5</v>
      </c>
      <c r="H1643" s="4">
        <v>7.9000000000000001E-2</v>
      </c>
      <c r="I1643" s="4">
        <v>1.9E-2</v>
      </c>
      <c r="J1643" s="4">
        <f t="shared" si="194"/>
        <v>49473.684210526313</v>
      </c>
      <c r="K1643" s="4">
        <v>0.94</v>
      </c>
      <c r="L1643" s="76" t="s">
        <v>49</v>
      </c>
    </row>
    <row r="1644" spans="2:12">
      <c r="B1644" s="73" t="s">
        <v>50</v>
      </c>
      <c r="C1644" s="4">
        <v>25.942857142857143</v>
      </c>
      <c r="D1644" s="4">
        <f t="shared" si="192"/>
        <v>17500</v>
      </c>
      <c r="E1644" s="4">
        <v>454</v>
      </c>
      <c r="F1644" s="4">
        <v>20.687999999999999</v>
      </c>
      <c r="G1644" s="4">
        <f t="shared" si="193"/>
        <v>20736.658932714618</v>
      </c>
      <c r="H1644" s="4">
        <v>429</v>
      </c>
      <c r="I1644" s="4">
        <v>20.98</v>
      </c>
      <c r="J1644" s="4">
        <f t="shared" si="194"/>
        <v>21890.562440419446</v>
      </c>
      <c r="K1644" s="4">
        <v>459.26400000000001</v>
      </c>
      <c r="L1644" s="76" t="s">
        <v>51</v>
      </c>
    </row>
    <row r="1645" spans="2:12">
      <c r="B1645" s="73" t="s">
        <v>52</v>
      </c>
      <c r="C1645" s="4">
        <v>11.975099999999999</v>
      </c>
      <c r="D1645" s="4">
        <f t="shared" si="192"/>
        <v>28359.629648186656</v>
      </c>
      <c r="E1645" s="4">
        <v>339.60940099999999</v>
      </c>
      <c r="F1645" s="4">
        <v>11.956</v>
      </c>
      <c r="G1645" s="4">
        <f t="shared" si="193"/>
        <v>28741.134158581466</v>
      </c>
      <c r="H1645" s="4">
        <v>343.62900000000002</v>
      </c>
      <c r="I1645" s="107">
        <v>11.321999999999999</v>
      </c>
      <c r="J1645" s="4">
        <f t="shared" si="194"/>
        <v>30181.505034446211</v>
      </c>
      <c r="K1645" s="107">
        <v>341.71499999999997</v>
      </c>
      <c r="L1645" s="76" t="s">
        <v>53</v>
      </c>
    </row>
    <row r="1646" spans="2:12">
      <c r="B1646" s="73" t="s">
        <v>54</v>
      </c>
      <c r="C1646" s="4"/>
      <c r="D1646" s="4"/>
      <c r="E1646" s="4"/>
      <c r="F1646" s="4"/>
      <c r="G1646" s="4"/>
      <c r="H1646" s="4"/>
      <c r="I1646" s="4">
        <v>0</v>
      </c>
      <c r="J1646" s="4"/>
      <c r="K1646" s="4">
        <v>0</v>
      </c>
      <c r="L1646" s="76" t="s">
        <v>55</v>
      </c>
    </row>
    <row r="1647" spans="2:12">
      <c r="B1647" s="73" t="s">
        <v>56</v>
      </c>
      <c r="C1647" s="4"/>
      <c r="D1647" s="4"/>
      <c r="E1647" s="4"/>
      <c r="F1647" s="4">
        <v>1E-3</v>
      </c>
      <c r="G1647" s="4">
        <f t="shared" si="193"/>
        <v>12000</v>
      </c>
      <c r="H1647" s="4">
        <v>1.2E-2</v>
      </c>
      <c r="I1647" s="4">
        <v>0</v>
      </c>
      <c r="J1647" s="4"/>
      <c r="K1647" s="4">
        <v>1.2E-2</v>
      </c>
      <c r="L1647" s="76" t="s">
        <v>57</v>
      </c>
    </row>
    <row r="1648" spans="2:12">
      <c r="B1648" s="73" t="s">
        <v>58</v>
      </c>
      <c r="C1648" s="4"/>
      <c r="D1648" s="4"/>
      <c r="E1648" s="4"/>
      <c r="F1648" s="4"/>
      <c r="G1648" s="4"/>
      <c r="H1648" s="4"/>
      <c r="I1648" s="4">
        <v>0</v>
      </c>
      <c r="J1648" s="4"/>
      <c r="K1648" s="4">
        <v>0</v>
      </c>
      <c r="L1648" s="76" t="s">
        <v>59</v>
      </c>
    </row>
    <row r="1649" spans="2:13">
      <c r="B1649" s="73" t="s">
        <v>60</v>
      </c>
      <c r="C1649" s="4">
        <v>5.1457497000000005</v>
      </c>
      <c r="D1649" s="4">
        <f t="shared" si="192"/>
        <v>7416.4120341881362</v>
      </c>
      <c r="E1649" s="4">
        <v>38.162999999999997</v>
      </c>
      <c r="F1649" s="4">
        <v>5.1717749999999993</v>
      </c>
      <c r="G1649" s="4">
        <f t="shared" si="193"/>
        <v>7427.0245708678358</v>
      </c>
      <c r="H1649" s="4">
        <v>38.410899999999998</v>
      </c>
      <c r="I1649" s="108">
        <v>5.18</v>
      </c>
      <c r="J1649" s="4">
        <f t="shared" si="194"/>
        <v>7712.3552123552126</v>
      </c>
      <c r="K1649" s="108">
        <v>39.950000000000003</v>
      </c>
      <c r="L1649" s="76" t="s">
        <v>61</v>
      </c>
    </row>
    <row r="1650" spans="2:13">
      <c r="B1650" s="73" t="s">
        <v>62</v>
      </c>
      <c r="C1650" s="4">
        <v>4.1719999999999997</v>
      </c>
      <c r="D1650" s="4">
        <f t="shared" si="192"/>
        <v>12338.926174496646</v>
      </c>
      <c r="E1650" s="4">
        <v>51.478000000000002</v>
      </c>
      <c r="F1650" s="4">
        <v>3.306</v>
      </c>
      <c r="G1650" s="4">
        <f t="shared" si="193"/>
        <v>13477.61645493043</v>
      </c>
      <c r="H1650" s="4">
        <v>44.557000000000002</v>
      </c>
      <c r="I1650" s="4">
        <v>4.577</v>
      </c>
      <c r="J1650" s="4">
        <f t="shared" si="194"/>
        <v>11823.465151846187</v>
      </c>
      <c r="K1650" s="4">
        <v>54.116</v>
      </c>
      <c r="L1650" s="76" t="s">
        <v>465</v>
      </c>
    </row>
    <row r="1651" spans="2:13">
      <c r="B1651" s="73" t="s">
        <v>63</v>
      </c>
      <c r="C1651" s="4"/>
      <c r="D1651" s="4"/>
      <c r="E1651" s="4"/>
      <c r="F1651" s="4"/>
      <c r="G1651" s="4"/>
      <c r="H1651" s="4"/>
      <c r="I1651" s="4">
        <v>0</v>
      </c>
      <c r="J1651" s="4"/>
      <c r="K1651" s="4">
        <v>0</v>
      </c>
      <c r="L1651" s="76" t="s">
        <v>64</v>
      </c>
    </row>
    <row r="1652" spans="2:13">
      <c r="B1652" s="73" t="s">
        <v>65</v>
      </c>
      <c r="C1652" s="4"/>
      <c r="D1652" s="4"/>
      <c r="E1652" s="4"/>
      <c r="F1652" s="4">
        <v>2.4710000000000001</v>
      </c>
      <c r="G1652" s="4">
        <f t="shared" si="193"/>
        <v>5329.4212869283692</v>
      </c>
      <c r="H1652" s="4">
        <v>13.169</v>
      </c>
      <c r="I1652" s="4">
        <v>1.04</v>
      </c>
      <c r="J1652" s="4">
        <f t="shared" si="194"/>
        <v>9432.6923076923085</v>
      </c>
      <c r="K1652" s="4">
        <v>9.81</v>
      </c>
      <c r="L1652" s="76" t="s">
        <v>66</v>
      </c>
      <c r="M1652" s="109"/>
    </row>
    <row r="1653" spans="2:13">
      <c r="B1653" s="73" t="s">
        <v>67</v>
      </c>
      <c r="C1653" s="4">
        <v>0.73614999999999997</v>
      </c>
      <c r="D1653" s="4">
        <f t="shared" si="192"/>
        <v>14956.190993683354</v>
      </c>
      <c r="E1653" s="4">
        <v>11.01</v>
      </c>
      <c r="F1653" s="4">
        <v>1.0289999999999999</v>
      </c>
      <c r="G1653" s="4">
        <f t="shared" si="193"/>
        <v>15564.625850340135</v>
      </c>
      <c r="H1653" s="4">
        <v>16.015999999999998</v>
      </c>
      <c r="I1653" s="4">
        <v>1.07</v>
      </c>
      <c r="J1653" s="4">
        <f t="shared" si="194"/>
        <v>60432.710280373823</v>
      </c>
      <c r="K1653" s="4">
        <v>64.662999999999997</v>
      </c>
      <c r="L1653" s="76" t="s">
        <v>68</v>
      </c>
    </row>
    <row r="1654" spans="2:13">
      <c r="B1654" s="73" t="s">
        <v>69</v>
      </c>
      <c r="C1654" s="4">
        <v>0.27521000000000001</v>
      </c>
      <c r="D1654" s="4">
        <f t="shared" si="192"/>
        <v>39996.003052214677</v>
      </c>
      <c r="E1654" s="4">
        <v>11.007300000000001</v>
      </c>
      <c r="F1654" s="4">
        <v>0.61599999999999999</v>
      </c>
      <c r="G1654" s="4">
        <f t="shared" si="193"/>
        <v>39313.311688311689</v>
      </c>
      <c r="H1654" s="4">
        <v>24.216999999999999</v>
      </c>
      <c r="I1654" s="4">
        <v>0.97</v>
      </c>
      <c r="J1654" s="4">
        <f t="shared" si="194"/>
        <v>15443.298969072164</v>
      </c>
      <c r="K1654" s="4">
        <v>14.98</v>
      </c>
      <c r="L1654" s="76" t="s">
        <v>70</v>
      </c>
    </row>
    <row r="1655" spans="2:13">
      <c r="B1655" s="73" t="s">
        <v>71</v>
      </c>
      <c r="C1655" s="4">
        <v>6.9000000000000006E-2</v>
      </c>
      <c r="D1655" s="4">
        <f t="shared" si="192"/>
        <v>17855.072463768112</v>
      </c>
      <c r="E1655" s="4">
        <v>1.232</v>
      </c>
      <c r="F1655" s="4">
        <v>6.5000000000000002E-2</v>
      </c>
      <c r="G1655" s="4">
        <f t="shared" si="193"/>
        <v>19384.615384615383</v>
      </c>
      <c r="H1655" s="4">
        <v>1.26</v>
      </c>
      <c r="I1655" s="4">
        <v>3.1E-2</v>
      </c>
      <c r="J1655" s="4">
        <f t="shared" si="194"/>
        <v>50548.38709677419</v>
      </c>
      <c r="K1655" s="4">
        <v>1.5669999999999999</v>
      </c>
      <c r="L1655" s="76" t="s">
        <v>72</v>
      </c>
    </row>
    <row r="1656" spans="2:13">
      <c r="B1656" s="73" t="s">
        <v>73</v>
      </c>
      <c r="C1656" s="4">
        <v>0.20799999999999999</v>
      </c>
      <c r="D1656" s="4">
        <f t="shared" si="192"/>
        <v>81408.653846153858</v>
      </c>
      <c r="E1656" s="4">
        <v>16.933</v>
      </c>
      <c r="F1656" s="4">
        <v>0.25</v>
      </c>
      <c r="G1656" s="4">
        <f t="shared" si="193"/>
        <v>56252</v>
      </c>
      <c r="H1656" s="4">
        <v>14.063000000000001</v>
      </c>
      <c r="I1656" s="4">
        <v>0.20699999999999999</v>
      </c>
      <c r="J1656" s="4">
        <f t="shared" si="194"/>
        <v>55497.584541062803</v>
      </c>
      <c r="K1656" s="4">
        <v>11.488</v>
      </c>
      <c r="L1656" s="76" t="s">
        <v>74</v>
      </c>
    </row>
    <row r="1657" spans="2:13">
      <c r="B1657" s="73" t="s">
        <v>75</v>
      </c>
      <c r="C1657" s="4">
        <v>0.65600000000000003</v>
      </c>
      <c r="D1657" s="4">
        <f t="shared" si="192"/>
        <v>13315.548780487803</v>
      </c>
      <c r="E1657" s="4">
        <v>8.7349999999999994</v>
      </c>
      <c r="F1657" s="4">
        <v>0.45400000000000001</v>
      </c>
      <c r="G1657" s="4">
        <f t="shared" si="193"/>
        <v>40090.308370044055</v>
      </c>
      <c r="H1657" s="4">
        <v>18.201000000000001</v>
      </c>
      <c r="I1657" s="4">
        <v>0.77300000000000002</v>
      </c>
      <c r="J1657" s="4">
        <f t="shared" si="194"/>
        <v>10397.153945666236</v>
      </c>
      <c r="K1657" s="4">
        <v>8.0370000000000008</v>
      </c>
      <c r="L1657" s="76" t="s">
        <v>76</v>
      </c>
    </row>
    <row r="1658" spans="2:13">
      <c r="B1658" s="73" t="s">
        <v>77</v>
      </c>
      <c r="C1658" s="4">
        <v>1.921</v>
      </c>
      <c r="D1658" s="4">
        <f t="shared" si="192"/>
        <v>14623.633524206141</v>
      </c>
      <c r="E1658" s="4">
        <v>28.091999999999999</v>
      </c>
      <c r="F1658" s="4">
        <v>1.9530000000000001</v>
      </c>
      <c r="G1658" s="4">
        <f t="shared" si="193"/>
        <v>14784.434203789042</v>
      </c>
      <c r="H1658" s="4">
        <v>28.873999999999999</v>
      </c>
      <c r="I1658" s="4">
        <v>1.865</v>
      </c>
      <c r="J1658" s="4">
        <f t="shared" si="194"/>
        <v>15428.418230563004</v>
      </c>
      <c r="K1658" s="4">
        <v>28.774000000000001</v>
      </c>
      <c r="L1658" s="76" t="s">
        <v>78</v>
      </c>
    </row>
    <row r="1659" spans="2:13">
      <c r="B1659" s="73" t="s">
        <v>79</v>
      </c>
      <c r="C1659" s="4">
        <v>51.975786999999997</v>
      </c>
      <c r="D1659" s="4">
        <f t="shared" si="192"/>
        <v>14557.855564553549</v>
      </c>
      <c r="E1659" s="4">
        <v>756.65599999999995</v>
      </c>
      <c r="F1659" s="4">
        <v>48.022908000000001</v>
      </c>
      <c r="G1659" s="4">
        <f t="shared" si="193"/>
        <v>15845.083767105481</v>
      </c>
      <c r="H1659" s="4">
        <v>760.92700000000002</v>
      </c>
      <c r="I1659" s="4">
        <v>38.313000000000002</v>
      </c>
      <c r="J1659" s="4">
        <f t="shared" si="194"/>
        <v>19696.030068123091</v>
      </c>
      <c r="K1659" s="4">
        <v>754.61400000000003</v>
      </c>
      <c r="L1659" s="76" t="s">
        <v>80</v>
      </c>
    </row>
    <row r="1660" spans="2:13">
      <c r="B1660" s="73" t="s">
        <v>81</v>
      </c>
      <c r="C1660" s="4">
        <v>5.61</v>
      </c>
      <c r="D1660" s="4">
        <f t="shared" si="192"/>
        <v>35301.782531194302</v>
      </c>
      <c r="E1660" s="4">
        <v>198.04300000000001</v>
      </c>
      <c r="F1660" s="4">
        <v>4.4359999999999999</v>
      </c>
      <c r="G1660" s="4">
        <f t="shared" si="193"/>
        <v>43078.449053201082</v>
      </c>
      <c r="H1660" s="4">
        <v>191.096</v>
      </c>
      <c r="I1660" s="4">
        <v>5.4489999999999998</v>
      </c>
      <c r="J1660" s="4">
        <f t="shared" si="194"/>
        <v>47076.894843090478</v>
      </c>
      <c r="K1660" s="4">
        <v>256.52199999999999</v>
      </c>
      <c r="L1660" s="76" t="s">
        <v>82</v>
      </c>
    </row>
    <row r="1661" spans="2:13">
      <c r="B1661" s="73" t="s">
        <v>83</v>
      </c>
      <c r="C1661" s="4"/>
      <c r="D1661" s="4"/>
      <c r="E1661" s="4"/>
      <c r="F1661" s="4"/>
      <c r="G1661" s="4"/>
      <c r="H1661" s="4"/>
      <c r="I1661" s="4">
        <v>0</v>
      </c>
      <c r="J1661" s="4"/>
      <c r="K1661" s="4">
        <v>0</v>
      </c>
      <c r="L1661" s="76" t="s">
        <v>84</v>
      </c>
    </row>
    <row r="1662" spans="2:13" ht="15.75" thickBot="1">
      <c r="B1662" s="74" t="s">
        <v>85</v>
      </c>
      <c r="C1662" s="4">
        <v>3.7559999999999998</v>
      </c>
      <c r="D1662" s="4">
        <f t="shared" si="192"/>
        <v>5505.0585729499471</v>
      </c>
      <c r="E1662" s="4">
        <v>20.677</v>
      </c>
      <c r="F1662" s="4">
        <v>3.05</v>
      </c>
      <c r="G1662" s="4">
        <f t="shared" si="193"/>
        <v>5594.0983606557393</v>
      </c>
      <c r="H1662" s="4">
        <v>17.062000000000001</v>
      </c>
      <c r="I1662" s="4">
        <v>2.8490000000000002</v>
      </c>
      <c r="J1662" s="4">
        <f t="shared" si="194"/>
        <v>4764.8297648297648</v>
      </c>
      <c r="K1662" s="4">
        <v>13.574999999999999</v>
      </c>
      <c r="L1662" s="77" t="s">
        <v>86</v>
      </c>
    </row>
    <row r="1663" spans="2:13" ht="15.75" thickBot="1">
      <c r="B1663" s="92" t="s">
        <v>386</v>
      </c>
      <c r="C1663" s="78">
        <f>SUM(C1641:C1662)</f>
        <v>119.91013920192741</v>
      </c>
      <c r="D1663" s="78">
        <f t="shared" si="192"/>
        <v>17057.745384392103</v>
      </c>
      <c r="E1663" s="78">
        <f>SUM(E1641:E1662)</f>
        <v>2045.3966235134919</v>
      </c>
      <c r="F1663" s="78">
        <f>SUM(F1641:F1662)</f>
        <v>118.69796628389504</v>
      </c>
      <c r="G1663" s="78">
        <f t="shared" si="193"/>
        <v>17318.428138371048</v>
      </c>
      <c r="H1663" s="78">
        <f>SUM(H1641:H1662)</f>
        <v>2055.6621992584255</v>
      </c>
      <c r="I1663" s="78">
        <f>SUM(I1641:I1662)</f>
        <v>97.281000000000006</v>
      </c>
      <c r="J1663" s="78">
        <f t="shared" si="194"/>
        <v>21879.164482272998</v>
      </c>
      <c r="K1663" s="78">
        <f>SUM(K1641:K1662)</f>
        <v>2128.4269999999997</v>
      </c>
      <c r="L1663" s="92" t="s">
        <v>388</v>
      </c>
    </row>
    <row r="1664" spans="2:13" ht="15.75" thickBot="1">
      <c r="B1664" s="92" t="s">
        <v>387</v>
      </c>
      <c r="C1664" s="78">
        <v>2480.3420000000001</v>
      </c>
      <c r="D1664" s="78">
        <f t="shared" si="192"/>
        <v>14197.346575593205</v>
      </c>
      <c r="E1664" s="78">
        <v>35214.275000000001</v>
      </c>
      <c r="F1664" s="78">
        <v>568.29899999999998</v>
      </c>
      <c r="G1664" s="78">
        <f t="shared" si="193"/>
        <v>1214.9713443099495</v>
      </c>
      <c r="H1664" s="78">
        <v>690.46699999999998</v>
      </c>
      <c r="I1664" s="78">
        <v>1991.85</v>
      </c>
      <c r="J1664" s="78">
        <f t="shared" si="194"/>
        <v>18747.316816025304</v>
      </c>
      <c r="K1664" s="78">
        <v>37341.843000000001</v>
      </c>
      <c r="L1664" s="92" t="s">
        <v>385</v>
      </c>
    </row>
    <row r="1665" spans="2:12">
      <c r="C1665" s="44"/>
      <c r="E1665" s="44"/>
      <c r="F1665" s="44"/>
      <c r="H1665" s="45"/>
    </row>
    <row r="1666" spans="2:12">
      <c r="C1666" s="56"/>
      <c r="E1666" s="56"/>
      <c r="F1666" s="56"/>
      <c r="H1666" s="56"/>
    </row>
    <row r="1667" spans="2:12">
      <c r="B1667" s="53" t="s">
        <v>174</v>
      </c>
      <c r="L1667" s="53" t="s">
        <v>175</v>
      </c>
    </row>
    <row r="1668" spans="2:12">
      <c r="B1668" s="53" t="s">
        <v>403</v>
      </c>
      <c r="L1668" s="53" t="s">
        <v>404</v>
      </c>
    </row>
    <row r="1669" spans="2:12" ht="15.75" thickBot="1">
      <c r="B1669" s="53" t="s">
        <v>131</v>
      </c>
      <c r="L1669" s="53" t="s">
        <v>132</v>
      </c>
    </row>
    <row r="1670" spans="2:12" ht="15.75" thickBot="1">
      <c r="B1670" s="134" t="s">
        <v>43</v>
      </c>
      <c r="C1670" s="131">
        <v>2016</v>
      </c>
      <c r="D1670" s="132"/>
      <c r="E1670" s="133"/>
      <c r="F1670" s="131">
        <v>2017</v>
      </c>
      <c r="G1670" s="132"/>
      <c r="H1670" s="133"/>
      <c r="I1670" s="131">
        <v>2018</v>
      </c>
      <c r="J1670" s="132"/>
      <c r="K1670" s="133"/>
      <c r="L1670" s="126" t="s">
        <v>44</v>
      </c>
    </row>
    <row r="1671" spans="2:12">
      <c r="B1671" s="135"/>
      <c r="C1671" s="68" t="s">
        <v>8</v>
      </c>
      <c r="D1671" s="68" t="s">
        <v>9</v>
      </c>
      <c r="E1671" s="68" t="s">
        <v>10</v>
      </c>
      <c r="F1671" s="68" t="s">
        <v>8</v>
      </c>
      <c r="G1671" s="68" t="s">
        <v>9</v>
      </c>
      <c r="H1671" s="69" t="s">
        <v>10</v>
      </c>
      <c r="I1671" s="68" t="s">
        <v>8</v>
      </c>
      <c r="J1671" s="68" t="s">
        <v>9</v>
      </c>
      <c r="K1671" s="69" t="s">
        <v>10</v>
      </c>
      <c r="L1671" s="127"/>
    </row>
    <row r="1672" spans="2:12" ht="15.75" thickBot="1">
      <c r="B1672" s="136"/>
      <c r="C1672" s="70" t="s">
        <v>11</v>
      </c>
      <c r="D1672" s="70" t="s">
        <v>12</v>
      </c>
      <c r="E1672" s="70" t="s">
        <v>13</v>
      </c>
      <c r="F1672" s="70" t="s">
        <v>11</v>
      </c>
      <c r="G1672" s="70" t="s">
        <v>12</v>
      </c>
      <c r="H1672" s="71" t="s">
        <v>13</v>
      </c>
      <c r="I1672" s="70" t="s">
        <v>11</v>
      </c>
      <c r="J1672" s="70" t="s">
        <v>12</v>
      </c>
      <c r="K1672" s="71" t="s">
        <v>13</v>
      </c>
      <c r="L1672" s="128"/>
    </row>
    <row r="1673" spans="2:12">
      <c r="B1673" s="72" t="s">
        <v>45</v>
      </c>
      <c r="C1673" s="4"/>
      <c r="D1673" s="4"/>
      <c r="E1673" s="4"/>
      <c r="F1673" s="4"/>
      <c r="G1673" s="4"/>
      <c r="H1673" s="4"/>
      <c r="I1673" s="4">
        <v>0</v>
      </c>
      <c r="J1673" s="4"/>
      <c r="K1673" s="4">
        <v>0</v>
      </c>
      <c r="L1673" s="75" t="s">
        <v>46</v>
      </c>
    </row>
    <row r="1674" spans="2:12">
      <c r="B1674" s="73" t="s">
        <v>47</v>
      </c>
      <c r="C1674" s="4"/>
      <c r="D1674" s="4"/>
      <c r="E1674" s="4"/>
      <c r="F1674" s="4"/>
      <c r="G1674" s="4"/>
      <c r="H1674" s="4"/>
      <c r="I1674" s="4">
        <v>0</v>
      </c>
      <c r="J1674" s="4"/>
      <c r="K1674" s="4">
        <v>0</v>
      </c>
      <c r="L1674" s="76" t="s">
        <v>464</v>
      </c>
    </row>
    <row r="1675" spans="2:12">
      <c r="B1675" s="73" t="s">
        <v>48</v>
      </c>
      <c r="C1675" s="4"/>
      <c r="D1675" s="4"/>
      <c r="E1675" s="4"/>
      <c r="F1675" s="4"/>
      <c r="G1675" s="4"/>
      <c r="H1675" s="4"/>
      <c r="I1675" s="4">
        <v>0</v>
      </c>
      <c r="J1675" s="4"/>
      <c r="K1675" s="4">
        <v>0</v>
      </c>
      <c r="L1675" s="76" t="s">
        <v>49</v>
      </c>
    </row>
    <row r="1676" spans="2:12">
      <c r="B1676" s="73" t="s">
        <v>50</v>
      </c>
      <c r="C1676" s="4">
        <v>7.8029999999999999</v>
      </c>
      <c r="D1676" s="4">
        <f>E1676/C1676*1000</f>
        <v>2529.6680763808795</v>
      </c>
      <c r="E1676" s="4">
        <v>19.739000000000001</v>
      </c>
      <c r="F1676" s="4">
        <v>8.1950000000000003</v>
      </c>
      <c r="G1676" s="4">
        <f>H1676/F1676*1000</f>
        <v>2531.6656497864551</v>
      </c>
      <c r="H1676" s="4">
        <v>20.747</v>
      </c>
      <c r="I1676" s="4">
        <v>9.9700000000000006</v>
      </c>
      <c r="J1676" s="4">
        <f>(K1676/I1676)*1000</f>
        <v>2531.7953861584751</v>
      </c>
      <c r="K1676" s="4">
        <v>25.242000000000001</v>
      </c>
      <c r="L1676" s="76" t="s">
        <v>51</v>
      </c>
    </row>
    <row r="1677" spans="2:12">
      <c r="B1677" s="73" t="s">
        <v>52</v>
      </c>
      <c r="C1677" s="4">
        <v>3.637</v>
      </c>
      <c r="D1677" s="4">
        <f>E1677/C1677*1000</f>
        <v>3556.5026120428925</v>
      </c>
      <c r="E1677" s="4">
        <v>12.935</v>
      </c>
      <c r="F1677" s="4">
        <v>3.3279999999999998</v>
      </c>
      <c r="G1677" s="4">
        <f>H1677/F1677*1000</f>
        <v>3590.1442307692309</v>
      </c>
      <c r="H1677" s="4">
        <v>11.948</v>
      </c>
      <c r="I1677" s="4">
        <v>3.9750000000000001</v>
      </c>
      <c r="J1677" s="4">
        <f t="shared" ref="J1677:J1696" si="195">(K1677/I1677)*1000</f>
        <v>4120.7547169811323</v>
      </c>
      <c r="K1677" s="4">
        <v>16.38</v>
      </c>
      <c r="L1677" s="76" t="s">
        <v>53</v>
      </c>
    </row>
    <row r="1678" spans="2:12">
      <c r="B1678" s="73" t="s">
        <v>54</v>
      </c>
      <c r="C1678" s="4"/>
      <c r="D1678" s="4"/>
      <c r="E1678" s="4"/>
      <c r="F1678" s="4"/>
      <c r="G1678" s="4"/>
      <c r="H1678" s="4"/>
      <c r="I1678" s="4">
        <v>0</v>
      </c>
      <c r="J1678" s="4"/>
      <c r="K1678" s="4">
        <v>0</v>
      </c>
      <c r="L1678" s="76" t="s">
        <v>55</v>
      </c>
    </row>
    <row r="1679" spans="2:12">
      <c r="B1679" s="73" t="s">
        <v>56</v>
      </c>
      <c r="C1679" s="4">
        <v>0.318</v>
      </c>
      <c r="D1679" s="4">
        <f>E1679/C1679*1000</f>
        <v>1833.3333333333333</v>
      </c>
      <c r="E1679" s="4">
        <v>0.58299999999999996</v>
      </c>
      <c r="F1679" s="4">
        <v>0.32</v>
      </c>
      <c r="G1679" s="4">
        <f>H1679/F1679*1000</f>
        <v>1893.7499999999998</v>
      </c>
      <c r="H1679" s="4">
        <v>0.60599999999999998</v>
      </c>
      <c r="I1679" s="4">
        <v>0.3</v>
      </c>
      <c r="J1679" s="4">
        <f t="shared" si="195"/>
        <v>2163.3333333333335</v>
      </c>
      <c r="K1679" s="4">
        <v>0.64900000000000002</v>
      </c>
      <c r="L1679" s="76" t="s">
        <v>57</v>
      </c>
    </row>
    <row r="1680" spans="2:12">
      <c r="B1680" s="73" t="s">
        <v>58</v>
      </c>
      <c r="C1680" s="4"/>
      <c r="D1680" s="4"/>
      <c r="E1680" s="4"/>
      <c r="F1680" s="4"/>
      <c r="G1680" s="4"/>
      <c r="H1680" s="4"/>
      <c r="I1680" s="4">
        <v>0</v>
      </c>
      <c r="J1680" s="4"/>
      <c r="K1680" s="4">
        <v>0</v>
      </c>
      <c r="L1680" s="76" t="s">
        <v>59</v>
      </c>
    </row>
    <row r="1681" spans="2:12">
      <c r="B1681" s="73" t="s">
        <v>60</v>
      </c>
      <c r="C1681" s="4">
        <v>3.2559999999999998</v>
      </c>
      <c r="D1681" s="4">
        <f>E1681/C1681*1000</f>
        <v>3520.5773955773957</v>
      </c>
      <c r="E1681" s="4">
        <v>11.462999999999999</v>
      </c>
      <c r="F1681" s="4">
        <v>3.3370000000000002</v>
      </c>
      <c r="G1681" s="4">
        <f>H1681/F1681*1000</f>
        <v>3568.4746778543599</v>
      </c>
      <c r="H1681" s="4">
        <v>11.907999999999999</v>
      </c>
      <c r="I1681" s="4">
        <v>3.536</v>
      </c>
      <c r="J1681" s="4">
        <f t="shared" si="195"/>
        <v>3539.8755656108592</v>
      </c>
      <c r="K1681" s="4">
        <v>12.516999999999999</v>
      </c>
      <c r="L1681" s="76" t="s">
        <v>61</v>
      </c>
    </row>
    <row r="1682" spans="2:12">
      <c r="B1682" s="73" t="s">
        <v>62</v>
      </c>
      <c r="C1682" s="4">
        <v>0.69499999999999995</v>
      </c>
      <c r="D1682" s="4">
        <f>E1682/C1682*1000</f>
        <v>1153.9568345323744</v>
      </c>
      <c r="E1682" s="4">
        <v>0.80200000000000005</v>
      </c>
      <c r="F1682" s="4">
        <v>0.68100000000000005</v>
      </c>
      <c r="G1682" s="4">
        <f>H1682/F1682*1000</f>
        <v>1162.9955947136564</v>
      </c>
      <c r="H1682" s="4">
        <v>0.79200000000000004</v>
      </c>
      <c r="I1682" s="4">
        <v>0.83</v>
      </c>
      <c r="J1682" s="4">
        <f t="shared" si="195"/>
        <v>1324.0963855421687</v>
      </c>
      <c r="K1682" s="4">
        <v>1.099</v>
      </c>
      <c r="L1682" s="76" t="s">
        <v>465</v>
      </c>
    </row>
    <row r="1683" spans="2:12">
      <c r="B1683" s="73" t="s">
        <v>63</v>
      </c>
      <c r="C1683" s="4"/>
      <c r="D1683" s="4"/>
      <c r="E1683" s="4"/>
      <c r="F1683" s="4"/>
      <c r="G1683" s="4"/>
      <c r="H1683" s="4"/>
      <c r="I1683" s="4">
        <v>0</v>
      </c>
      <c r="J1683" s="4"/>
      <c r="K1683" s="4">
        <v>0</v>
      </c>
      <c r="L1683" s="76" t="s">
        <v>64</v>
      </c>
    </row>
    <row r="1684" spans="2:12">
      <c r="B1684" s="73" t="s">
        <v>65</v>
      </c>
      <c r="C1684" s="4"/>
      <c r="D1684" s="4"/>
      <c r="E1684" s="4"/>
      <c r="F1684" s="4"/>
      <c r="G1684" s="4"/>
      <c r="H1684" s="4"/>
      <c r="I1684" s="4">
        <v>0</v>
      </c>
      <c r="J1684" s="4"/>
      <c r="K1684" s="4">
        <v>0</v>
      </c>
      <c r="L1684" s="76" t="s">
        <v>66</v>
      </c>
    </row>
    <row r="1685" spans="2:12">
      <c r="B1685" s="73" t="s">
        <v>67</v>
      </c>
      <c r="C1685" s="4"/>
      <c r="D1685" s="4"/>
      <c r="E1685" s="4"/>
      <c r="F1685" s="4"/>
      <c r="G1685" s="4"/>
      <c r="H1685" s="4"/>
      <c r="I1685" s="4">
        <v>0</v>
      </c>
      <c r="J1685" s="4"/>
      <c r="K1685" s="4">
        <v>0</v>
      </c>
      <c r="L1685" s="76" t="s">
        <v>68</v>
      </c>
    </row>
    <row r="1686" spans="2:12">
      <c r="B1686" s="73" t="s">
        <v>69</v>
      </c>
      <c r="C1686" s="4"/>
      <c r="D1686" s="4"/>
      <c r="E1686" s="4"/>
      <c r="F1686" s="4"/>
      <c r="G1686" s="4"/>
      <c r="H1686" s="4"/>
      <c r="I1686" s="4">
        <v>0</v>
      </c>
      <c r="J1686" s="4"/>
      <c r="K1686" s="4">
        <v>0</v>
      </c>
      <c r="L1686" s="76" t="s">
        <v>70</v>
      </c>
    </row>
    <row r="1687" spans="2:12">
      <c r="B1687" s="73" t="s">
        <v>71</v>
      </c>
      <c r="C1687" s="4"/>
      <c r="D1687" s="4"/>
      <c r="E1687" s="4"/>
      <c r="F1687" s="4"/>
      <c r="G1687" s="4"/>
      <c r="H1687" s="4"/>
      <c r="I1687" s="4">
        <v>0</v>
      </c>
      <c r="J1687" s="4"/>
      <c r="K1687" s="4">
        <v>0</v>
      </c>
      <c r="L1687" s="76" t="s">
        <v>72</v>
      </c>
    </row>
    <row r="1688" spans="2:12">
      <c r="B1688" s="73" t="s">
        <v>73</v>
      </c>
      <c r="C1688" s="4"/>
      <c r="D1688" s="4"/>
      <c r="E1688" s="4"/>
      <c r="F1688" s="4"/>
      <c r="G1688" s="4"/>
      <c r="H1688" s="4"/>
      <c r="I1688" s="4">
        <v>0</v>
      </c>
      <c r="J1688" s="4"/>
      <c r="K1688" s="4">
        <v>0</v>
      </c>
      <c r="L1688" s="76" t="s">
        <v>74</v>
      </c>
    </row>
    <row r="1689" spans="2:12">
      <c r="B1689" s="73" t="s">
        <v>75</v>
      </c>
      <c r="C1689" s="4"/>
      <c r="D1689" s="4"/>
      <c r="E1689" s="4"/>
      <c r="F1689" s="4"/>
      <c r="G1689" s="4"/>
      <c r="H1689" s="4"/>
      <c r="I1689" s="4">
        <v>0</v>
      </c>
      <c r="J1689" s="4"/>
      <c r="K1689" s="4">
        <v>0</v>
      </c>
      <c r="L1689" s="76" t="s">
        <v>76</v>
      </c>
    </row>
    <row r="1690" spans="2:12">
      <c r="B1690" s="73" t="s">
        <v>77</v>
      </c>
      <c r="C1690" s="4"/>
      <c r="D1690" s="4"/>
      <c r="E1690" s="4"/>
      <c r="F1690" s="4"/>
      <c r="G1690" s="4"/>
      <c r="H1690" s="4"/>
      <c r="I1690" s="4">
        <v>0</v>
      </c>
      <c r="J1690" s="4"/>
      <c r="K1690" s="4">
        <v>0</v>
      </c>
      <c r="L1690" s="76" t="s">
        <v>78</v>
      </c>
    </row>
    <row r="1691" spans="2:12">
      <c r="B1691" s="73" t="s">
        <v>79</v>
      </c>
      <c r="C1691" s="4">
        <v>16.055</v>
      </c>
      <c r="D1691" s="4">
        <f>E1691/C1691*1000</f>
        <v>3409.5297415135474</v>
      </c>
      <c r="E1691" s="4">
        <v>54.74</v>
      </c>
      <c r="F1691" s="4">
        <v>16.138000000000002</v>
      </c>
      <c r="G1691" s="4">
        <f>H1691/F1691*1000</f>
        <v>3425.0216879415043</v>
      </c>
      <c r="H1691" s="4">
        <v>55.273000000000003</v>
      </c>
      <c r="I1691" s="4">
        <v>18.207999999999998</v>
      </c>
      <c r="J1691" s="4">
        <f t="shared" si="195"/>
        <v>3380.766695957821</v>
      </c>
      <c r="K1691" s="4">
        <v>61.557000000000002</v>
      </c>
      <c r="L1691" s="76" t="s">
        <v>80</v>
      </c>
    </row>
    <row r="1692" spans="2:12">
      <c r="B1692" s="73" t="s">
        <v>81</v>
      </c>
      <c r="C1692" s="4">
        <v>1.49</v>
      </c>
      <c r="D1692" s="4">
        <f>E1692/C1692*1000</f>
        <v>16753.020134228187</v>
      </c>
      <c r="E1692" s="4">
        <v>24.962</v>
      </c>
      <c r="F1692" s="4">
        <v>1.5249999999999999</v>
      </c>
      <c r="G1692" s="4">
        <f>H1692/F1692*1000</f>
        <v>16754.098360655738</v>
      </c>
      <c r="H1692" s="4">
        <v>25.55</v>
      </c>
      <c r="I1692" s="4">
        <v>1.361</v>
      </c>
      <c r="J1692" s="4">
        <f t="shared" si="195"/>
        <v>21606.906686260103</v>
      </c>
      <c r="K1692" s="4">
        <v>29.407</v>
      </c>
      <c r="L1692" s="76" t="s">
        <v>82</v>
      </c>
    </row>
    <row r="1693" spans="2:12">
      <c r="B1693" s="73" t="s">
        <v>83</v>
      </c>
      <c r="C1693" s="4"/>
      <c r="D1693" s="4"/>
      <c r="E1693" s="4"/>
      <c r="F1693" s="4"/>
      <c r="G1693" s="4"/>
      <c r="H1693" s="4"/>
      <c r="I1693" s="4">
        <v>0</v>
      </c>
      <c r="J1693" s="4">
        <v>0</v>
      </c>
      <c r="K1693" s="4">
        <v>0</v>
      </c>
      <c r="L1693" s="76" t="s">
        <v>84</v>
      </c>
    </row>
    <row r="1694" spans="2:12" ht="15.75" thickBot="1">
      <c r="B1694" s="74" t="s">
        <v>85</v>
      </c>
      <c r="C1694" s="4"/>
      <c r="D1694" s="4"/>
      <c r="E1694" s="4"/>
      <c r="F1694" s="4"/>
      <c r="G1694" s="4"/>
      <c r="H1694" s="4"/>
      <c r="I1694" s="4">
        <v>0</v>
      </c>
      <c r="J1694" s="4">
        <v>0</v>
      </c>
      <c r="K1694" s="4">
        <v>0</v>
      </c>
      <c r="L1694" s="77" t="s">
        <v>86</v>
      </c>
    </row>
    <row r="1695" spans="2:12" ht="15.75" thickBot="1">
      <c r="B1695" s="92" t="s">
        <v>386</v>
      </c>
      <c r="C1695" s="78">
        <f>SUM(C1673:C1694)</f>
        <v>33.253999999999998</v>
      </c>
      <c r="D1695" s="78">
        <f>E1695/C1695*1000</f>
        <v>3765.682323930956</v>
      </c>
      <c r="E1695" s="78">
        <f>SUM(E1673:E1694)</f>
        <v>125.224</v>
      </c>
      <c r="F1695" s="78">
        <f>SUM(F1673:F1694)</f>
        <v>33.524000000000001</v>
      </c>
      <c r="G1695" s="78">
        <f>H1695/F1695*1000</f>
        <v>3783.0807779501251</v>
      </c>
      <c r="H1695" s="78">
        <f>SUM(H1673:H1694)</f>
        <v>126.824</v>
      </c>
      <c r="I1695" s="78">
        <f>SUM(I1673:I1694)</f>
        <v>38.18</v>
      </c>
      <c r="J1695" s="78">
        <f t="shared" si="195"/>
        <v>3846.2807752750132</v>
      </c>
      <c r="K1695" s="78">
        <f>SUM(K1673:K1694)</f>
        <v>146.851</v>
      </c>
      <c r="L1695" s="92" t="s">
        <v>388</v>
      </c>
    </row>
    <row r="1696" spans="2:12" ht="15.75" thickBot="1">
      <c r="B1696" s="92" t="s">
        <v>387</v>
      </c>
      <c r="C1696" s="78">
        <v>1834.846</v>
      </c>
      <c r="D1696" s="78">
        <f>E1696/C1696*1000</f>
        <v>2214.5553359791502</v>
      </c>
      <c r="E1696" s="78">
        <v>4063.3679999999999</v>
      </c>
      <c r="F1696" s="78">
        <v>1856.6410000000001</v>
      </c>
      <c r="G1696" s="78">
        <f>H1696/F1696*1000</f>
        <v>2491.5064355467748</v>
      </c>
      <c r="H1696" s="78">
        <v>4625.8329999999996</v>
      </c>
      <c r="I1696" s="78">
        <v>1710.559</v>
      </c>
      <c r="J1696" s="78">
        <f t="shared" si="195"/>
        <v>2706.3819488249169</v>
      </c>
      <c r="K1696" s="78">
        <v>4629.4260000000004</v>
      </c>
      <c r="L1696" s="92" t="s">
        <v>385</v>
      </c>
    </row>
    <row r="1700" spans="2:13">
      <c r="B1700" s="53" t="s">
        <v>178</v>
      </c>
      <c r="L1700" s="53" t="s">
        <v>179</v>
      </c>
    </row>
    <row r="1701" spans="2:13">
      <c r="B1701" s="53" t="s">
        <v>269</v>
      </c>
      <c r="L1701" s="53" t="s">
        <v>382</v>
      </c>
    </row>
    <row r="1702" spans="2:13" ht="15.75" thickBot="1">
      <c r="B1702" s="53" t="s">
        <v>131</v>
      </c>
      <c r="L1702" s="53" t="s">
        <v>132</v>
      </c>
    </row>
    <row r="1703" spans="2:13" ht="15.75" thickBot="1">
      <c r="B1703" s="134" t="s">
        <v>43</v>
      </c>
      <c r="C1703" s="131">
        <v>2016</v>
      </c>
      <c r="D1703" s="132"/>
      <c r="E1703" s="133"/>
      <c r="F1703" s="131">
        <v>2017</v>
      </c>
      <c r="G1703" s="132"/>
      <c r="H1703" s="133"/>
      <c r="I1703" s="131">
        <v>2018</v>
      </c>
      <c r="J1703" s="132"/>
      <c r="K1703" s="133"/>
      <c r="L1703" s="126" t="s">
        <v>44</v>
      </c>
    </row>
    <row r="1704" spans="2:13">
      <c r="B1704" s="135"/>
      <c r="C1704" s="68" t="s">
        <v>8</v>
      </c>
      <c r="D1704" s="68" t="s">
        <v>9</v>
      </c>
      <c r="E1704" s="68" t="s">
        <v>10</v>
      </c>
      <c r="F1704" s="68" t="s">
        <v>8</v>
      </c>
      <c r="G1704" s="68" t="s">
        <v>9</v>
      </c>
      <c r="H1704" s="69" t="s">
        <v>10</v>
      </c>
      <c r="I1704" s="68" t="s">
        <v>8</v>
      </c>
      <c r="J1704" s="68" t="s">
        <v>9</v>
      </c>
      <c r="K1704" s="69" t="s">
        <v>10</v>
      </c>
      <c r="L1704" s="127"/>
    </row>
    <row r="1705" spans="2:13" ht="15.75" thickBot="1">
      <c r="B1705" s="136"/>
      <c r="C1705" s="70" t="s">
        <v>11</v>
      </c>
      <c r="D1705" s="70" t="s">
        <v>12</v>
      </c>
      <c r="E1705" s="70" t="s">
        <v>13</v>
      </c>
      <c r="F1705" s="70" t="s">
        <v>11</v>
      </c>
      <c r="G1705" s="70" t="s">
        <v>12</v>
      </c>
      <c r="H1705" s="71" t="s">
        <v>13</v>
      </c>
      <c r="I1705" s="70" t="s">
        <v>11</v>
      </c>
      <c r="J1705" s="70" t="s">
        <v>12</v>
      </c>
      <c r="K1705" s="71" t="s">
        <v>13</v>
      </c>
      <c r="L1705" s="128"/>
    </row>
    <row r="1706" spans="2:13">
      <c r="B1706" s="72" t="s">
        <v>45</v>
      </c>
      <c r="C1706" s="4">
        <v>3.1120000000000001</v>
      </c>
      <c r="D1706" s="4">
        <f t="shared" ref="D1706:D1729" si="196">E1706/C1706*1000</f>
        <v>22461.439588688947</v>
      </c>
      <c r="E1706" s="4">
        <v>69.900000000000006</v>
      </c>
      <c r="F1706" s="4">
        <v>2.7570000000000001</v>
      </c>
      <c r="G1706" s="4">
        <f t="shared" ref="G1706:G1729" si="197">H1706/F1706*1000</f>
        <v>25548.059484947407</v>
      </c>
      <c r="H1706" s="4">
        <v>70.436000000000007</v>
      </c>
      <c r="I1706" s="4">
        <v>1.7809999999999999</v>
      </c>
      <c r="J1706" s="4">
        <f>(K1706/I1706)*1000</f>
        <v>32137.56316676025</v>
      </c>
      <c r="K1706" s="4">
        <v>57.237000000000002</v>
      </c>
      <c r="L1706" s="75" t="s">
        <v>46</v>
      </c>
    </row>
    <row r="1707" spans="2:13">
      <c r="B1707" s="73" t="s">
        <v>47</v>
      </c>
      <c r="C1707" s="4">
        <v>0.96622633037299432</v>
      </c>
      <c r="D1707" s="4">
        <f t="shared" si="196"/>
        <v>13560.765436979795</v>
      </c>
      <c r="E1707" s="4">
        <v>13.102768625221922</v>
      </c>
      <c r="F1707" s="4">
        <v>1.925114322722574</v>
      </c>
      <c r="G1707" s="4">
        <f t="shared" si="197"/>
        <v>12343.293194406504</v>
      </c>
      <c r="H1707" s="4">
        <v>23.762250518116034</v>
      </c>
      <c r="I1707" s="4">
        <v>0.66500000000000004</v>
      </c>
      <c r="J1707" s="4">
        <f t="shared" ref="J1707:J1729" si="198">(K1707/I1707)*1000</f>
        <v>30828.571428571428</v>
      </c>
      <c r="K1707" s="4">
        <v>20.501000000000001</v>
      </c>
      <c r="L1707" s="76" t="s">
        <v>464</v>
      </c>
    </row>
    <row r="1708" spans="2:13">
      <c r="B1708" s="73" t="s">
        <v>48</v>
      </c>
      <c r="C1708" s="4">
        <v>7.0000000000000001E-3</v>
      </c>
      <c r="D1708" s="4">
        <f t="shared" si="196"/>
        <v>91142.857142857145</v>
      </c>
      <c r="E1708" s="4">
        <v>0.63800000000000001</v>
      </c>
      <c r="F1708" s="4">
        <v>5.0000000000000001E-3</v>
      </c>
      <c r="G1708" s="4">
        <f t="shared" si="197"/>
        <v>127800</v>
      </c>
      <c r="H1708" s="4">
        <v>0.63900000000000001</v>
      </c>
      <c r="I1708" s="4">
        <v>4.2999999999999997E-2</v>
      </c>
      <c r="J1708" s="4">
        <f t="shared" si="198"/>
        <v>65116.279069767443</v>
      </c>
      <c r="K1708" s="4">
        <v>2.8</v>
      </c>
      <c r="L1708" s="76" t="s">
        <v>49</v>
      </c>
    </row>
    <row r="1709" spans="2:13">
      <c r="B1709" s="73" t="s">
        <v>50</v>
      </c>
      <c r="C1709" s="4">
        <v>3.26</v>
      </c>
      <c r="D1709" s="4">
        <f t="shared" si="196"/>
        <v>27631.901840490798</v>
      </c>
      <c r="E1709" s="4">
        <v>90.08</v>
      </c>
      <c r="F1709" s="4">
        <v>3.4249999999999998</v>
      </c>
      <c r="G1709" s="4">
        <f t="shared" si="197"/>
        <v>27671.824817518249</v>
      </c>
      <c r="H1709" s="4">
        <v>94.775999999999996</v>
      </c>
      <c r="I1709" s="4">
        <v>3.3889999999999998</v>
      </c>
      <c r="J1709" s="4">
        <f t="shared" si="198"/>
        <v>27742.106816169966</v>
      </c>
      <c r="K1709" s="4">
        <v>94.018000000000001</v>
      </c>
      <c r="L1709" s="76" t="s">
        <v>51</v>
      </c>
    </row>
    <row r="1710" spans="2:13">
      <c r="B1710" s="73" t="s">
        <v>52</v>
      </c>
      <c r="C1710" s="4">
        <v>12.349</v>
      </c>
      <c r="D1710" s="4">
        <f t="shared" si="196"/>
        <v>21949.469592679565</v>
      </c>
      <c r="E1710" s="4">
        <v>271.05399999999997</v>
      </c>
      <c r="F1710" s="4">
        <v>13.085000000000001</v>
      </c>
      <c r="G1710" s="4">
        <f t="shared" si="197"/>
        <v>23527.779900649599</v>
      </c>
      <c r="H1710" s="4">
        <v>307.86099999999999</v>
      </c>
      <c r="I1710" s="4">
        <v>13.528</v>
      </c>
      <c r="J1710" s="4">
        <f t="shared" si="198"/>
        <v>28745.934358367831</v>
      </c>
      <c r="K1710" s="4">
        <v>388.875</v>
      </c>
      <c r="L1710" s="76" t="s">
        <v>53</v>
      </c>
    </row>
    <row r="1711" spans="2:13">
      <c r="B1711" s="73" t="s">
        <v>54</v>
      </c>
      <c r="C1711" s="4"/>
      <c r="D1711" s="4"/>
      <c r="E1711" s="4"/>
      <c r="F1711" s="4"/>
      <c r="G1711" s="4"/>
      <c r="H1711" s="4"/>
      <c r="I1711" s="4">
        <v>0</v>
      </c>
      <c r="J1711" s="4"/>
      <c r="K1711" s="4">
        <v>0</v>
      </c>
      <c r="L1711" s="76" t="s">
        <v>55</v>
      </c>
    </row>
    <row r="1712" spans="2:13">
      <c r="B1712" s="73" t="s">
        <v>56</v>
      </c>
      <c r="C1712" s="4">
        <v>1.7582417582417582E-3</v>
      </c>
      <c r="D1712" s="4">
        <f t="shared" si="196"/>
        <v>9100</v>
      </c>
      <c r="E1712" s="4">
        <v>1.6E-2</v>
      </c>
      <c r="F1712" s="4">
        <v>1.7582417582417582E-3</v>
      </c>
      <c r="G1712" s="4">
        <f t="shared" si="197"/>
        <v>9100</v>
      </c>
      <c r="H1712" s="4">
        <v>1.6E-2</v>
      </c>
      <c r="I1712" s="4">
        <v>0</v>
      </c>
      <c r="J1712" s="4"/>
      <c r="K1712" s="4">
        <v>1.6E-2</v>
      </c>
      <c r="L1712" s="76" t="s">
        <v>57</v>
      </c>
      <c r="M1712" s="98"/>
    </row>
    <row r="1713" spans="2:13">
      <c r="B1713" s="73" t="s">
        <v>58</v>
      </c>
      <c r="C1713" s="4">
        <v>4.5970000000000004</v>
      </c>
      <c r="D1713" s="4">
        <f t="shared" si="196"/>
        <v>20861.648901457473</v>
      </c>
      <c r="E1713" s="4">
        <v>95.900999999999996</v>
      </c>
      <c r="F1713" s="4">
        <v>2.3620000000000001</v>
      </c>
      <c r="G1713" s="4">
        <f t="shared" si="197"/>
        <v>21427.180355630822</v>
      </c>
      <c r="H1713" s="4">
        <v>50.610999999999997</v>
      </c>
      <c r="I1713" s="4">
        <v>2.8479999999999999</v>
      </c>
      <c r="J1713" s="4">
        <f t="shared" si="198"/>
        <v>19724.016853932586</v>
      </c>
      <c r="K1713" s="4">
        <v>56.173999999999999</v>
      </c>
      <c r="L1713" s="76" t="s">
        <v>59</v>
      </c>
    </row>
    <row r="1714" spans="2:13">
      <c r="B1714" s="73" t="s">
        <v>60</v>
      </c>
      <c r="C1714" s="4">
        <v>35.826285599999999</v>
      </c>
      <c r="D1714" s="4">
        <f t="shared" si="196"/>
        <v>6931.26836458871</v>
      </c>
      <c r="E1714" s="4">
        <v>248.32160000000002</v>
      </c>
      <c r="F1714" s="4">
        <v>36.110676000000005</v>
      </c>
      <c r="G1714" s="4">
        <f t="shared" si="197"/>
        <v>6931.5484429036978</v>
      </c>
      <c r="H1714" s="4">
        <v>250.30289999999997</v>
      </c>
      <c r="I1714" s="108">
        <v>36.15</v>
      </c>
      <c r="J1714" s="4">
        <f t="shared" si="198"/>
        <v>7200.2766251728917</v>
      </c>
      <c r="K1714" s="108">
        <v>260.29000000000002</v>
      </c>
      <c r="L1714" s="76" t="s">
        <v>61</v>
      </c>
      <c r="M1714" s="98"/>
    </row>
    <row r="1715" spans="2:13">
      <c r="B1715" s="73" t="s">
        <v>62</v>
      </c>
      <c r="C1715" s="4">
        <v>6.2</v>
      </c>
      <c r="D1715" s="4">
        <f t="shared" si="196"/>
        <v>13876.774193548386</v>
      </c>
      <c r="E1715" s="4">
        <v>86.036000000000001</v>
      </c>
      <c r="F1715" s="4">
        <v>6.91</v>
      </c>
      <c r="G1715" s="4">
        <f t="shared" si="197"/>
        <v>14831.837916063674</v>
      </c>
      <c r="H1715" s="4">
        <v>102.488</v>
      </c>
      <c r="I1715" s="4">
        <v>6.2030000000000003</v>
      </c>
      <c r="J1715" s="4">
        <f t="shared" si="198"/>
        <v>14524.423665968079</v>
      </c>
      <c r="K1715" s="4">
        <v>90.094999999999999</v>
      </c>
      <c r="L1715" s="76" t="s">
        <v>465</v>
      </c>
    </row>
    <row r="1716" spans="2:13">
      <c r="B1716" s="73" t="s">
        <v>63</v>
      </c>
      <c r="C1716" s="4"/>
      <c r="D1716" s="4"/>
      <c r="E1716" s="4"/>
      <c r="F1716" s="4"/>
      <c r="G1716" s="4"/>
      <c r="H1716" s="4"/>
      <c r="I1716" s="4">
        <v>0</v>
      </c>
      <c r="J1716" s="4"/>
      <c r="K1716" s="4">
        <v>0</v>
      </c>
      <c r="L1716" s="76" t="s">
        <v>64</v>
      </c>
    </row>
    <row r="1717" spans="2:13">
      <c r="B1717" s="73" t="s">
        <v>65</v>
      </c>
      <c r="C1717" s="4">
        <v>2.04</v>
      </c>
      <c r="D1717" s="4">
        <f t="shared" si="196"/>
        <v>8296.5686274509808</v>
      </c>
      <c r="E1717" s="4">
        <v>16.925000000000001</v>
      </c>
      <c r="F1717" s="4">
        <v>2.1040000000000001</v>
      </c>
      <c r="G1717" s="4">
        <f t="shared" si="197"/>
        <v>9441.0646387832712</v>
      </c>
      <c r="H1717" s="4">
        <v>19.864000000000001</v>
      </c>
      <c r="I1717" s="4">
        <v>2.1560000000000001</v>
      </c>
      <c r="J1717" s="4">
        <f t="shared" si="198"/>
        <v>10032.00371057514</v>
      </c>
      <c r="K1717" s="4">
        <v>21.629000000000001</v>
      </c>
      <c r="L1717" s="76" t="s">
        <v>66</v>
      </c>
    </row>
    <row r="1718" spans="2:13">
      <c r="B1718" s="73" t="s">
        <v>67</v>
      </c>
      <c r="C1718" s="4">
        <v>0.27640999999999999</v>
      </c>
      <c r="D1718" s="4">
        <f t="shared" si="196"/>
        <v>6584.4216924134444</v>
      </c>
      <c r="E1718" s="4">
        <v>1.82</v>
      </c>
      <c r="F1718" s="4">
        <v>0.44900000000000001</v>
      </c>
      <c r="G1718" s="4">
        <f t="shared" si="197"/>
        <v>23906.458797327392</v>
      </c>
      <c r="H1718" s="4">
        <v>10.734</v>
      </c>
      <c r="I1718" s="4">
        <v>0.48599999999999999</v>
      </c>
      <c r="J1718" s="4">
        <f t="shared" si="198"/>
        <v>21506.172839506173</v>
      </c>
      <c r="K1718" s="4">
        <v>10.452</v>
      </c>
      <c r="L1718" s="76" t="s">
        <v>68</v>
      </c>
    </row>
    <row r="1719" spans="2:13">
      <c r="B1719" s="73" t="s">
        <v>69</v>
      </c>
      <c r="C1719" s="4">
        <v>2.5409999999999999</v>
      </c>
      <c r="D1719" s="4">
        <f t="shared" si="196"/>
        <v>18741.833923652106</v>
      </c>
      <c r="E1719" s="4">
        <v>47.622999999999998</v>
      </c>
      <c r="F1719" s="4">
        <v>2.476</v>
      </c>
      <c r="G1719" s="4">
        <f t="shared" si="197"/>
        <v>19058.158319870759</v>
      </c>
      <c r="H1719" s="4">
        <v>47.188000000000002</v>
      </c>
      <c r="I1719" s="4">
        <v>2.452</v>
      </c>
      <c r="J1719" s="4">
        <f t="shared" si="198"/>
        <v>19211.663947797719</v>
      </c>
      <c r="K1719" s="4">
        <v>47.106999999999999</v>
      </c>
      <c r="L1719" s="76" t="s">
        <v>70</v>
      </c>
    </row>
    <row r="1720" spans="2:13">
      <c r="B1720" s="73" t="s">
        <v>71</v>
      </c>
      <c r="C1720" s="4">
        <v>5.0999999999999997E-2</v>
      </c>
      <c r="D1720" s="4">
        <f t="shared" si="196"/>
        <v>21784.313725490196</v>
      </c>
      <c r="E1720" s="4">
        <v>1.111</v>
      </c>
      <c r="F1720" s="4">
        <v>0.1</v>
      </c>
      <c r="G1720" s="4">
        <f t="shared" si="197"/>
        <v>21220</v>
      </c>
      <c r="H1720" s="4">
        <v>2.1219999999999999</v>
      </c>
      <c r="I1720" s="4">
        <v>0.434</v>
      </c>
      <c r="J1720" s="4">
        <f t="shared" si="198"/>
        <v>18140.552995391703</v>
      </c>
      <c r="K1720" s="4">
        <v>7.8730000000000002</v>
      </c>
      <c r="L1720" s="76" t="s">
        <v>72</v>
      </c>
    </row>
    <row r="1721" spans="2:13">
      <c r="B1721" s="73" t="s">
        <v>73</v>
      </c>
      <c r="C1721" s="4">
        <v>0.55600000000000005</v>
      </c>
      <c r="D1721" s="4">
        <f t="shared" si="196"/>
        <v>36174.460431654676</v>
      </c>
      <c r="E1721" s="4">
        <v>20.113</v>
      </c>
      <c r="F1721" s="4">
        <v>0.60199999999999998</v>
      </c>
      <c r="G1721" s="4">
        <f t="shared" si="197"/>
        <v>39043.189368770771</v>
      </c>
      <c r="H1721" s="4">
        <v>23.504000000000001</v>
      </c>
      <c r="I1721" s="4">
        <v>0.47</v>
      </c>
      <c r="J1721" s="4">
        <f t="shared" si="198"/>
        <v>39151.063829787236</v>
      </c>
      <c r="K1721" s="4">
        <v>18.401</v>
      </c>
      <c r="L1721" s="76" t="s">
        <v>74</v>
      </c>
      <c r="M1721" s="109"/>
    </row>
    <row r="1722" spans="2:13">
      <c r="B1722" s="73" t="s">
        <v>75</v>
      </c>
      <c r="C1722" s="4">
        <v>1.5329999999999999</v>
      </c>
      <c r="D1722" s="4">
        <f t="shared" si="196"/>
        <v>21457.273320287019</v>
      </c>
      <c r="E1722" s="4">
        <v>32.893999999999998</v>
      </c>
      <c r="F1722" s="4">
        <v>1.97</v>
      </c>
      <c r="G1722" s="4">
        <f t="shared" si="197"/>
        <v>17079.695431472082</v>
      </c>
      <c r="H1722" s="4">
        <v>33.646999999999998</v>
      </c>
      <c r="I1722" s="4">
        <v>1.244</v>
      </c>
      <c r="J1722" s="4">
        <f t="shared" si="198"/>
        <v>28318.327974276526</v>
      </c>
      <c r="K1722" s="4">
        <v>35.228000000000002</v>
      </c>
      <c r="L1722" s="76" t="s">
        <v>76</v>
      </c>
    </row>
    <row r="1723" spans="2:13">
      <c r="B1723" s="73" t="s">
        <v>77</v>
      </c>
      <c r="C1723" s="4">
        <v>1.9359999999999999</v>
      </c>
      <c r="D1723" s="4">
        <f t="shared" si="196"/>
        <v>18194.214876033056</v>
      </c>
      <c r="E1723" s="4">
        <v>35.223999999999997</v>
      </c>
      <c r="F1723" s="4">
        <v>1.8049999999999999</v>
      </c>
      <c r="G1723" s="4">
        <f t="shared" si="197"/>
        <v>18927.423822714682</v>
      </c>
      <c r="H1723" s="4">
        <v>34.164000000000001</v>
      </c>
      <c r="I1723" s="4">
        <v>1.61</v>
      </c>
      <c r="J1723" s="4">
        <f t="shared" si="198"/>
        <v>21568.322981366462</v>
      </c>
      <c r="K1723" s="4">
        <v>34.725000000000001</v>
      </c>
      <c r="L1723" s="76" t="s">
        <v>78</v>
      </c>
    </row>
    <row r="1724" spans="2:13">
      <c r="B1724" s="73" t="s">
        <v>79</v>
      </c>
      <c r="C1724" s="4">
        <v>25.399000000000001</v>
      </c>
      <c r="D1724" s="4">
        <f t="shared" si="196"/>
        <v>18246.820740974053</v>
      </c>
      <c r="E1724" s="4">
        <v>463.45100000000002</v>
      </c>
      <c r="F1724" s="4">
        <v>22.623000000000001</v>
      </c>
      <c r="G1724" s="4">
        <f t="shared" si="197"/>
        <v>18933.60739070857</v>
      </c>
      <c r="H1724" s="4">
        <v>428.33499999999998</v>
      </c>
      <c r="I1724" s="4">
        <v>20.545000000000002</v>
      </c>
      <c r="J1724" s="4">
        <f t="shared" si="198"/>
        <v>20954.149428084689</v>
      </c>
      <c r="K1724" s="4">
        <v>430.50299999999999</v>
      </c>
      <c r="L1724" s="76" t="s">
        <v>80</v>
      </c>
    </row>
    <row r="1725" spans="2:13">
      <c r="B1725" s="73" t="s">
        <v>81</v>
      </c>
      <c r="C1725" s="4">
        <v>7.0570000000000004</v>
      </c>
      <c r="D1725" s="4">
        <f t="shared" si="196"/>
        <v>26818.194700297576</v>
      </c>
      <c r="E1725" s="4">
        <v>189.256</v>
      </c>
      <c r="F1725" s="4">
        <v>7.5389999999999997</v>
      </c>
      <c r="G1725" s="4">
        <f t="shared" si="197"/>
        <v>23812.044037670781</v>
      </c>
      <c r="H1725" s="4">
        <v>179.51900000000001</v>
      </c>
      <c r="I1725" s="4">
        <v>6.6890000000000001</v>
      </c>
      <c r="J1725" s="4">
        <f t="shared" si="198"/>
        <v>26979.070115114366</v>
      </c>
      <c r="K1725" s="4">
        <v>180.46299999999999</v>
      </c>
      <c r="L1725" s="76" t="s">
        <v>82</v>
      </c>
    </row>
    <row r="1726" spans="2:13">
      <c r="B1726" s="73" t="s">
        <v>83</v>
      </c>
      <c r="C1726" s="4"/>
      <c r="D1726" s="4"/>
      <c r="E1726" s="4"/>
      <c r="F1726" s="4"/>
      <c r="G1726" s="4"/>
      <c r="H1726" s="4"/>
      <c r="I1726" s="4">
        <v>0</v>
      </c>
      <c r="J1726" s="4"/>
      <c r="K1726" s="4">
        <v>0</v>
      </c>
      <c r="L1726" s="76" t="s">
        <v>84</v>
      </c>
    </row>
    <row r="1727" spans="2:13" ht="15.75" thickBot="1">
      <c r="B1727" s="74" t="s">
        <v>85</v>
      </c>
      <c r="C1727" s="4">
        <v>1.7989999999999999</v>
      </c>
      <c r="D1727" s="4">
        <f t="shared" si="196"/>
        <v>7055.0305725403005</v>
      </c>
      <c r="E1727" s="4">
        <v>12.692</v>
      </c>
      <c r="F1727" s="4">
        <v>2.081</v>
      </c>
      <c r="G1727" s="4">
        <f t="shared" si="197"/>
        <v>6199.4233541566555</v>
      </c>
      <c r="H1727" s="4">
        <v>12.901</v>
      </c>
      <c r="I1727" s="4">
        <v>1.419</v>
      </c>
      <c r="J1727" s="4">
        <f t="shared" si="198"/>
        <v>6759.6899224806202</v>
      </c>
      <c r="K1727" s="4">
        <v>9.5920000000000005</v>
      </c>
      <c r="L1727" s="77" t="s">
        <v>86</v>
      </c>
    </row>
    <row r="1728" spans="2:13" ht="15.75" thickBot="1">
      <c r="B1728" s="92" t="s">
        <v>386</v>
      </c>
      <c r="C1728" s="78">
        <f>SUM(C1706:C1727)</f>
        <v>109.50768017213126</v>
      </c>
      <c r="D1728" s="78">
        <f t="shared" si="196"/>
        <v>15488.944391471818</v>
      </c>
      <c r="E1728" s="78">
        <f>SUM(E1706:E1727)</f>
        <v>1696.158368625222</v>
      </c>
      <c r="F1728" s="78">
        <f>SUM(F1706:F1727)</f>
        <v>108.33054856448084</v>
      </c>
      <c r="G1728" s="78">
        <f t="shared" si="197"/>
        <v>15626.895395166221</v>
      </c>
      <c r="H1728" s="78">
        <f>SUM(H1706:H1727)</f>
        <v>1692.8701505181161</v>
      </c>
      <c r="I1728" s="78">
        <f>SUM(I1706:I1727)</f>
        <v>102.11200000000001</v>
      </c>
      <c r="J1728" s="78">
        <f t="shared" si="198"/>
        <v>17294.52953619555</v>
      </c>
      <c r="K1728" s="78">
        <f>SUM(K1706:K1727)</f>
        <v>1765.9790000000003</v>
      </c>
      <c r="L1728" s="92" t="s">
        <v>388</v>
      </c>
    </row>
    <row r="1729" spans="2:12" ht="15.75" thickBot="1">
      <c r="B1729" s="92" t="s">
        <v>387</v>
      </c>
      <c r="C1729" s="78">
        <v>2010.3720000000001</v>
      </c>
      <c r="D1729" s="78">
        <f t="shared" si="196"/>
        <v>13197.797223598418</v>
      </c>
      <c r="E1729" s="78">
        <v>26532.482</v>
      </c>
      <c r="F1729" s="78">
        <v>2078.4499999999998</v>
      </c>
      <c r="G1729" s="78">
        <f t="shared" si="197"/>
        <v>13206.707402150641</v>
      </c>
      <c r="H1729" s="78">
        <v>27449.481</v>
      </c>
      <c r="I1729" s="78">
        <v>1526.1120000000001</v>
      </c>
      <c r="J1729" s="78">
        <f t="shared" si="198"/>
        <v>14900.349384579898</v>
      </c>
      <c r="K1729" s="78">
        <v>22739.601999999999</v>
      </c>
      <c r="L1729" s="92" t="s">
        <v>385</v>
      </c>
    </row>
    <row r="1730" spans="2:12">
      <c r="B1730" s="94"/>
      <c r="C1730" s="43"/>
      <c r="D1730" s="43"/>
      <c r="E1730" s="43"/>
      <c r="F1730" s="43"/>
      <c r="G1730" s="43"/>
      <c r="H1730" s="43"/>
      <c r="I1730" s="43"/>
      <c r="J1730" s="43"/>
      <c r="K1730" s="43"/>
      <c r="L1730" s="43"/>
    </row>
    <row r="1731" spans="2:12">
      <c r="B1731" s="53" t="s">
        <v>182</v>
      </c>
      <c r="L1731" s="53" t="s">
        <v>183</v>
      </c>
    </row>
    <row r="1732" spans="2:12">
      <c r="B1732" s="53" t="s">
        <v>272</v>
      </c>
      <c r="L1732" s="53" t="s">
        <v>273</v>
      </c>
    </row>
    <row r="1733" spans="2:12" ht="15.75" thickBot="1">
      <c r="B1733" s="53" t="s">
        <v>131</v>
      </c>
      <c r="L1733" s="53" t="s">
        <v>132</v>
      </c>
    </row>
    <row r="1734" spans="2:12" ht="15.75" thickBot="1">
      <c r="B1734" s="134" t="s">
        <v>43</v>
      </c>
      <c r="C1734" s="131">
        <v>2016</v>
      </c>
      <c r="D1734" s="132"/>
      <c r="E1734" s="133"/>
      <c r="F1734" s="131">
        <v>2017</v>
      </c>
      <c r="G1734" s="132"/>
      <c r="H1734" s="133"/>
      <c r="I1734" s="131">
        <v>2018</v>
      </c>
      <c r="J1734" s="132"/>
      <c r="K1734" s="133"/>
      <c r="L1734" s="126" t="s">
        <v>44</v>
      </c>
    </row>
    <row r="1735" spans="2:12">
      <c r="B1735" s="135"/>
      <c r="C1735" s="68" t="s">
        <v>8</v>
      </c>
      <c r="D1735" s="68" t="s">
        <v>9</v>
      </c>
      <c r="E1735" s="68" t="s">
        <v>10</v>
      </c>
      <c r="F1735" s="68" t="s">
        <v>8</v>
      </c>
      <c r="G1735" s="68" t="s">
        <v>9</v>
      </c>
      <c r="H1735" s="69" t="s">
        <v>10</v>
      </c>
      <c r="I1735" s="68" t="s">
        <v>8</v>
      </c>
      <c r="J1735" s="68" t="s">
        <v>9</v>
      </c>
      <c r="K1735" s="69" t="s">
        <v>10</v>
      </c>
      <c r="L1735" s="127"/>
    </row>
    <row r="1736" spans="2:12" ht="15.75" thickBot="1">
      <c r="B1736" s="136"/>
      <c r="C1736" s="70" t="s">
        <v>11</v>
      </c>
      <c r="D1736" s="70" t="s">
        <v>12</v>
      </c>
      <c r="E1736" s="70" t="s">
        <v>13</v>
      </c>
      <c r="F1736" s="70" t="s">
        <v>11</v>
      </c>
      <c r="G1736" s="70" t="s">
        <v>12</v>
      </c>
      <c r="H1736" s="71" t="s">
        <v>13</v>
      </c>
      <c r="I1736" s="70" t="s">
        <v>11</v>
      </c>
      <c r="J1736" s="70" t="s">
        <v>12</v>
      </c>
      <c r="K1736" s="71" t="s">
        <v>13</v>
      </c>
      <c r="L1736" s="128"/>
    </row>
    <row r="1737" spans="2:12">
      <c r="B1737" s="72" t="s">
        <v>45</v>
      </c>
      <c r="C1737" s="4"/>
      <c r="D1737" s="4"/>
      <c r="E1737" s="4"/>
      <c r="F1737" s="4"/>
      <c r="G1737" s="4"/>
      <c r="H1737" s="4"/>
      <c r="I1737" s="4">
        <v>0</v>
      </c>
      <c r="J1737" s="4"/>
      <c r="K1737" s="4">
        <v>0</v>
      </c>
      <c r="L1737" s="75" t="s">
        <v>46</v>
      </c>
    </row>
    <row r="1738" spans="2:12">
      <c r="B1738" s="73" t="s">
        <v>47</v>
      </c>
      <c r="C1738" s="4"/>
      <c r="D1738" s="4"/>
      <c r="E1738" s="4"/>
      <c r="F1738" s="4"/>
      <c r="G1738" s="4"/>
      <c r="H1738" s="4"/>
      <c r="I1738" s="4">
        <v>0</v>
      </c>
      <c r="J1738" s="4"/>
      <c r="K1738" s="4">
        <v>0</v>
      </c>
      <c r="L1738" s="76" t="s">
        <v>464</v>
      </c>
    </row>
    <row r="1739" spans="2:12">
      <c r="B1739" s="73" t="s">
        <v>48</v>
      </c>
      <c r="C1739" s="4"/>
      <c r="D1739" s="4"/>
      <c r="E1739" s="4"/>
      <c r="F1739" s="4"/>
      <c r="G1739" s="4"/>
      <c r="H1739" s="4"/>
      <c r="I1739" s="4">
        <v>0</v>
      </c>
      <c r="J1739" s="4"/>
      <c r="K1739" s="4">
        <v>0</v>
      </c>
      <c r="L1739" s="76" t="s">
        <v>49</v>
      </c>
    </row>
    <row r="1740" spans="2:12">
      <c r="B1740" s="73" t="s">
        <v>50</v>
      </c>
      <c r="C1740" s="4">
        <v>4.57</v>
      </c>
      <c r="D1740" s="4">
        <v>5886.2144420131281</v>
      </c>
      <c r="E1740" s="4">
        <v>26.9</v>
      </c>
      <c r="F1740" s="4">
        <v>3.6869999999999998</v>
      </c>
      <c r="G1740" s="4">
        <f>H1740/F1740*1000</f>
        <v>8679.1429346352052</v>
      </c>
      <c r="H1740" s="4">
        <v>32</v>
      </c>
      <c r="I1740" s="4">
        <v>2.11</v>
      </c>
      <c r="J1740" s="4">
        <f>(K1740/I1740)*1000</f>
        <v>9952.6066350710898</v>
      </c>
      <c r="K1740" s="4">
        <v>21</v>
      </c>
      <c r="L1740" s="76" t="s">
        <v>51</v>
      </c>
    </row>
    <row r="1741" spans="2:12">
      <c r="B1741" s="73" t="s">
        <v>52</v>
      </c>
      <c r="C1741" s="4">
        <v>5.1740000000000004</v>
      </c>
      <c r="D1741" s="4">
        <f>E1741/C1741*1000</f>
        <v>18848.859683030536</v>
      </c>
      <c r="E1741" s="4">
        <v>97.524000000000001</v>
      </c>
      <c r="F1741" s="4">
        <v>5.532</v>
      </c>
      <c r="G1741" s="4">
        <f>H1741/F1741*1000</f>
        <v>19624.005784526391</v>
      </c>
      <c r="H1741" s="4">
        <v>108.56</v>
      </c>
      <c r="I1741" s="107">
        <v>5.7839999999999998</v>
      </c>
      <c r="J1741" s="4">
        <f t="shared" ref="J1741:J1760" si="199">(K1741/I1741)*1000</f>
        <v>21552.385892116185</v>
      </c>
      <c r="K1741" s="107">
        <v>124.65900000000001</v>
      </c>
      <c r="L1741" s="76" t="s">
        <v>53</v>
      </c>
    </row>
    <row r="1742" spans="2:12">
      <c r="B1742" s="73" t="s">
        <v>54</v>
      </c>
      <c r="C1742" s="4"/>
      <c r="D1742" s="4"/>
      <c r="E1742" s="4"/>
      <c r="F1742" s="4"/>
      <c r="G1742" s="4"/>
      <c r="H1742" s="4"/>
      <c r="I1742" s="4">
        <v>0</v>
      </c>
      <c r="J1742" s="4"/>
      <c r="K1742" s="4">
        <v>0</v>
      </c>
      <c r="L1742" s="76" t="s">
        <v>55</v>
      </c>
    </row>
    <row r="1743" spans="2:12">
      <c r="B1743" s="73" t="s">
        <v>56</v>
      </c>
      <c r="C1743" s="4"/>
      <c r="D1743" s="4"/>
      <c r="E1743" s="4"/>
      <c r="F1743" s="4"/>
      <c r="G1743" s="4"/>
      <c r="H1743" s="4"/>
      <c r="I1743" s="4">
        <v>0</v>
      </c>
      <c r="J1743" s="4"/>
      <c r="K1743" s="4">
        <v>0</v>
      </c>
      <c r="L1743" s="76" t="s">
        <v>57</v>
      </c>
    </row>
    <row r="1744" spans="2:12">
      <c r="B1744" s="73" t="s">
        <v>58</v>
      </c>
      <c r="C1744" s="4"/>
      <c r="D1744" s="4"/>
      <c r="E1744" s="4"/>
      <c r="F1744" s="4"/>
      <c r="G1744" s="4"/>
      <c r="H1744" s="4"/>
      <c r="I1744" s="4">
        <v>0</v>
      </c>
      <c r="J1744" s="4"/>
      <c r="K1744" s="4">
        <v>0</v>
      </c>
      <c r="L1744" s="76" t="s">
        <v>59</v>
      </c>
    </row>
    <row r="1745" spans="2:12">
      <c r="B1745" s="73" t="s">
        <v>60</v>
      </c>
      <c r="C1745" s="4"/>
      <c r="D1745" s="4"/>
      <c r="E1745" s="4"/>
      <c r="F1745" s="4"/>
      <c r="G1745" s="4"/>
      <c r="H1745" s="4"/>
      <c r="I1745" s="4">
        <v>0</v>
      </c>
      <c r="J1745" s="4"/>
      <c r="K1745" s="4">
        <v>0</v>
      </c>
      <c r="L1745" s="76" t="s">
        <v>61</v>
      </c>
    </row>
    <row r="1746" spans="2:12">
      <c r="B1746" s="73" t="s">
        <v>62</v>
      </c>
      <c r="C1746" s="4">
        <v>0.67600000000000005</v>
      </c>
      <c r="D1746" s="4">
        <v>13961.538461538461</v>
      </c>
      <c r="E1746" s="4">
        <v>9.4380000000000006</v>
      </c>
      <c r="F1746" s="4">
        <v>0.65</v>
      </c>
      <c r="G1746" s="4">
        <f>H1746/F1746*1000</f>
        <v>13880</v>
      </c>
      <c r="H1746" s="4">
        <v>9.0220000000000002</v>
      </c>
      <c r="I1746" s="4">
        <v>0.503</v>
      </c>
      <c r="J1746" s="4">
        <f t="shared" si="199"/>
        <v>30685.884691848907</v>
      </c>
      <c r="K1746" s="4">
        <v>15.435</v>
      </c>
      <c r="L1746" s="76" t="s">
        <v>465</v>
      </c>
    </row>
    <row r="1747" spans="2:12">
      <c r="B1747" s="73" t="s">
        <v>63</v>
      </c>
      <c r="C1747" s="4"/>
      <c r="D1747" s="4"/>
      <c r="E1747" s="4"/>
      <c r="F1747" s="4"/>
      <c r="G1747" s="4"/>
      <c r="H1747" s="4"/>
      <c r="I1747" s="4">
        <v>0</v>
      </c>
      <c r="J1747" s="4"/>
      <c r="K1747" s="4">
        <v>0</v>
      </c>
      <c r="L1747" s="76" t="s">
        <v>64</v>
      </c>
    </row>
    <row r="1748" spans="2:12">
      <c r="B1748" s="73" t="s">
        <v>65</v>
      </c>
      <c r="C1748" s="4"/>
      <c r="D1748" s="4"/>
      <c r="E1748" s="4"/>
      <c r="F1748" s="4"/>
      <c r="G1748" s="4"/>
      <c r="H1748" s="4"/>
      <c r="I1748" s="4">
        <v>0</v>
      </c>
      <c r="J1748" s="4"/>
      <c r="K1748" s="4">
        <v>0</v>
      </c>
      <c r="L1748" s="76" t="s">
        <v>66</v>
      </c>
    </row>
    <row r="1749" spans="2:12">
      <c r="B1749" s="73" t="s">
        <v>67</v>
      </c>
      <c r="C1749" s="4"/>
      <c r="D1749" s="4"/>
      <c r="E1749" s="4"/>
      <c r="F1749" s="4"/>
      <c r="G1749" s="4"/>
      <c r="H1749" s="4"/>
      <c r="I1749" s="4">
        <v>0</v>
      </c>
      <c r="J1749" s="4"/>
      <c r="K1749" s="4">
        <v>0</v>
      </c>
      <c r="L1749" s="76" t="s">
        <v>68</v>
      </c>
    </row>
    <row r="1750" spans="2:12">
      <c r="B1750" s="73" t="s">
        <v>69</v>
      </c>
      <c r="C1750" s="4">
        <v>1.7999999999999999E-2</v>
      </c>
      <c r="D1750" s="4">
        <v>777.77777777777794</v>
      </c>
      <c r="E1750" s="4">
        <v>1.4E-2</v>
      </c>
      <c r="F1750" s="4">
        <v>1.7999999999999999E-2</v>
      </c>
      <c r="G1750" s="4">
        <v>777.77777777777794</v>
      </c>
      <c r="H1750" s="4">
        <v>1.4E-2</v>
      </c>
      <c r="I1750" s="4">
        <v>0</v>
      </c>
      <c r="J1750" s="4"/>
      <c r="K1750" s="4">
        <v>0</v>
      </c>
      <c r="L1750" s="76" t="s">
        <v>70</v>
      </c>
    </row>
    <row r="1751" spans="2:12">
      <c r="B1751" s="73" t="s">
        <v>71</v>
      </c>
      <c r="C1751" s="4"/>
      <c r="D1751" s="4"/>
      <c r="E1751" s="4"/>
      <c r="F1751" s="4"/>
      <c r="G1751" s="4"/>
      <c r="H1751" s="4"/>
      <c r="I1751" s="4">
        <v>0</v>
      </c>
      <c r="J1751" s="4"/>
      <c r="K1751" s="4">
        <v>0</v>
      </c>
      <c r="L1751" s="76" t="s">
        <v>72</v>
      </c>
    </row>
    <row r="1752" spans="2:12">
      <c r="B1752" s="73" t="s">
        <v>73</v>
      </c>
      <c r="C1752" s="4"/>
      <c r="D1752" s="4"/>
      <c r="E1752" s="4"/>
      <c r="F1752" s="4"/>
      <c r="G1752" s="4"/>
      <c r="H1752" s="4"/>
      <c r="I1752" s="4">
        <v>0</v>
      </c>
      <c r="J1752" s="4"/>
      <c r="K1752" s="4">
        <v>0</v>
      </c>
      <c r="L1752" s="76" t="s">
        <v>74</v>
      </c>
    </row>
    <row r="1753" spans="2:12">
      <c r="B1753" s="73" t="s">
        <v>75</v>
      </c>
      <c r="C1753" s="4">
        <v>0.125</v>
      </c>
      <c r="D1753" s="4">
        <f>E1753/C1753*1000</f>
        <v>3720</v>
      </c>
      <c r="E1753" s="4">
        <v>0.46500000000000002</v>
      </c>
      <c r="F1753" s="4">
        <v>7.5999999999999998E-2</v>
      </c>
      <c r="G1753" s="4">
        <f>H1753/F1753*1000</f>
        <v>8947.3684210526317</v>
      </c>
      <c r="H1753" s="4">
        <v>0.68</v>
      </c>
      <c r="I1753" s="4">
        <v>0.123</v>
      </c>
      <c r="J1753" s="4">
        <f t="shared" si="199"/>
        <v>8739.8373983739839</v>
      </c>
      <c r="K1753" s="4">
        <v>1.075</v>
      </c>
      <c r="L1753" s="76" t="s">
        <v>76</v>
      </c>
    </row>
    <row r="1754" spans="2:12">
      <c r="B1754" s="73" t="s">
        <v>77</v>
      </c>
      <c r="C1754" s="4"/>
      <c r="D1754" s="4"/>
      <c r="E1754" s="4"/>
      <c r="F1754" s="4"/>
      <c r="G1754" s="4"/>
      <c r="H1754" s="4"/>
      <c r="I1754" s="4">
        <v>0</v>
      </c>
      <c r="J1754" s="4"/>
      <c r="K1754" s="4">
        <v>0</v>
      </c>
      <c r="L1754" s="76" t="s">
        <v>78</v>
      </c>
    </row>
    <row r="1755" spans="2:12">
      <c r="B1755" s="73" t="s">
        <v>79</v>
      </c>
      <c r="C1755" s="4">
        <v>12.484999999999999</v>
      </c>
      <c r="D1755" s="4">
        <v>18927.833400080097</v>
      </c>
      <c r="E1755" s="4">
        <v>236.31399999999999</v>
      </c>
      <c r="F1755" s="4">
        <v>10.159000000000001</v>
      </c>
      <c r="G1755" s="4">
        <f>H1755/F1755*1000</f>
        <v>18278.866030121073</v>
      </c>
      <c r="H1755" s="4">
        <v>185.69499999999999</v>
      </c>
      <c r="I1755" s="4">
        <v>15.42</v>
      </c>
      <c r="J1755" s="4">
        <f t="shared" si="199"/>
        <v>18541.699092088198</v>
      </c>
      <c r="K1755" s="4">
        <v>285.91300000000001</v>
      </c>
      <c r="L1755" s="76" t="s">
        <v>80</v>
      </c>
    </row>
    <row r="1756" spans="2:12">
      <c r="B1756" s="73" t="s">
        <v>81</v>
      </c>
      <c r="C1756" s="4">
        <v>2.9809999999999999</v>
      </c>
      <c r="D1756" s="4">
        <v>14808.453539080845</v>
      </c>
      <c r="E1756" s="4">
        <v>44.143999999999998</v>
      </c>
      <c r="F1756" s="4">
        <v>2.923</v>
      </c>
      <c r="G1756" s="4">
        <f>H1756/F1756*1000</f>
        <v>15551.488197057817</v>
      </c>
      <c r="H1756" s="4">
        <v>45.457000000000001</v>
      </c>
      <c r="I1756" s="4">
        <v>3.274</v>
      </c>
      <c r="J1756" s="4">
        <f t="shared" si="199"/>
        <v>13619.731215638363</v>
      </c>
      <c r="K1756" s="4">
        <v>44.591000000000001</v>
      </c>
      <c r="L1756" s="76" t="s">
        <v>82</v>
      </c>
    </row>
    <row r="1757" spans="2:12">
      <c r="B1757" s="73" t="s">
        <v>83</v>
      </c>
      <c r="C1757" s="4"/>
      <c r="D1757" s="4"/>
      <c r="E1757" s="4"/>
      <c r="F1757" s="4"/>
      <c r="G1757" s="4"/>
      <c r="H1757" s="4"/>
      <c r="I1757" s="4">
        <v>0</v>
      </c>
      <c r="J1757" s="4">
        <v>0</v>
      </c>
      <c r="K1757" s="4">
        <v>0</v>
      </c>
      <c r="L1757" s="76" t="s">
        <v>84</v>
      </c>
    </row>
    <row r="1758" spans="2:12" ht="15.75" thickBot="1">
      <c r="B1758" s="74" t="s">
        <v>85</v>
      </c>
      <c r="C1758" s="4"/>
      <c r="D1758" s="4"/>
      <c r="E1758" s="4"/>
      <c r="F1758" s="4"/>
      <c r="G1758" s="4"/>
      <c r="H1758" s="4"/>
      <c r="I1758" s="4">
        <v>0</v>
      </c>
      <c r="J1758" s="4">
        <v>0</v>
      </c>
      <c r="K1758" s="4">
        <v>0</v>
      </c>
      <c r="L1758" s="77" t="s">
        <v>86</v>
      </c>
    </row>
    <row r="1759" spans="2:12" ht="15.75" thickBot="1">
      <c r="B1759" s="92" t="s">
        <v>386</v>
      </c>
      <c r="C1759" s="78">
        <f>SUM(C1737:C1758)</f>
        <v>26.029000000000003</v>
      </c>
      <c r="D1759" s="78">
        <f>E1759/C1759*1000</f>
        <v>15936.03288639594</v>
      </c>
      <c r="E1759" s="78">
        <f>SUM(E1737:E1758)</f>
        <v>414.79899999999998</v>
      </c>
      <c r="F1759" s="78">
        <f>SUM(F1737:F1758)</f>
        <v>23.045000000000002</v>
      </c>
      <c r="G1759" s="78">
        <f>H1759/F1759*1000</f>
        <v>16551.442829247124</v>
      </c>
      <c r="H1759" s="78">
        <f>SUM(H1737:H1758)</f>
        <v>381.428</v>
      </c>
      <c r="I1759" s="78">
        <f>SUM(I1737:I1758)</f>
        <v>27.213999999999999</v>
      </c>
      <c r="J1759" s="78">
        <f t="shared" si="199"/>
        <v>18103.659880943633</v>
      </c>
      <c r="K1759" s="78">
        <f>SUM(K1737:K1758)</f>
        <v>492.673</v>
      </c>
      <c r="L1759" s="92" t="s">
        <v>388</v>
      </c>
    </row>
    <row r="1760" spans="2:12" ht="15.75" thickBot="1">
      <c r="B1760" s="92" t="s">
        <v>387</v>
      </c>
      <c r="C1760" s="78">
        <v>122.197</v>
      </c>
      <c r="D1760" s="78">
        <f>E1760/C1760*1000</f>
        <v>11638.976406949434</v>
      </c>
      <c r="E1760" s="78">
        <v>1422.248</v>
      </c>
      <c r="F1760" s="78">
        <v>122.39</v>
      </c>
      <c r="G1760" s="78">
        <f>H1760/F1760*1000</f>
        <v>12299.436228450037</v>
      </c>
      <c r="H1760" s="78">
        <v>1505.328</v>
      </c>
      <c r="I1760" s="78">
        <v>124.40600000000001</v>
      </c>
      <c r="J1760" s="78">
        <f t="shared" si="199"/>
        <v>13068.035303763483</v>
      </c>
      <c r="K1760" s="78">
        <v>1625.742</v>
      </c>
      <c r="L1760" s="92" t="s">
        <v>385</v>
      </c>
    </row>
    <row r="1761" spans="2:12">
      <c r="B1761" s="94"/>
      <c r="C1761" s="43"/>
      <c r="D1761" s="43"/>
      <c r="E1761" s="43"/>
      <c r="F1761" s="43"/>
      <c r="G1761" s="43"/>
      <c r="H1761" s="43"/>
      <c r="I1761" s="43"/>
      <c r="J1761" s="43"/>
      <c r="K1761" s="43"/>
      <c r="L1761" s="43"/>
    </row>
    <row r="1762" spans="2:12">
      <c r="B1762" s="53" t="s">
        <v>185</v>
      </c>
      <c r="L1762" s="53" t="s">
        <v>186</v>
      </c>
    </row>
    <row r="1763" spans="2:12">
      <c r="B1763" s="53" t="s">
        <v>276</v>
      </c>
      <c r="L1763" s="53" t="s">
        <v>277</v>
      </c>
    </row>
    <row r="1764" spans="2:12" ht="15.75" thickBot="1">
      <c r="B1764" s="53" t="s">
        <v>131</v>
      </c>
      <c r="L1764" s="53" t="s">
        <v>132</v>
      </c>
    </row>
    <row r="1765" spans="2:12" ht="15.75" thickBot="1">
      <c r="B1765" s="134" t="s">
        <v>43</v>
      </c>
      <c r="C1765" s="131">
        <v>2016</v>
      </c>
      <c r="D1765" s="132"/>
      <c r="E1765" s="133"/>
      <c r="F1765" s="131">
        <v>2017</v>
      </c>
      <c r="G1765" s="132"/>
      <c r="H1765" s="133"/>
      <c r="I1765" s="131">
        <v>2018</v>
      </c>
      <c r="J1765" s="132"/>
      <c r="K1765" s="133"/>
      <c r="L1765" s="126" t="s">
        <v>44</v>
      </c>
    </row>
    <row r="1766" spans="2:12">
      <c r="B1766" s="135"/>
      <c r="C1766" s="68" t="s">
        <v>8</v>
      </c>
      <c r="D1766" s="68" t="s">
        <v>9</v>
      </c>
      <c r="E1766" s="68" t="s">
        <v>10</v>
      </c>
      <c r="F1766" s="68" t="s">
        <v>8</v>
      </c>
      <c r="G1766" s="68" t="s">
        <v>9</v>
      </c>
      <c r="H1766" s="69" t="s">
        <v>10</v>
      </c>
      <c r="I1766" s="68" t="s">
        <v>8</v>
      </c>
      <c r="J1766" s="68" t="s">
        <v>9</v>
      </c>
      <c r="K1766" s="69" t="s">
        <v>10</v>
      </c>
      <c r="L1766" s="127"/>
    </row>
    <row r="1767" spans="2:12" ht="15.75" thickBot="1">
      <c r="B1767" s="136"/>
      <c r="C1767" s="70" t="s">
        <v>11</v>
      </c>
      <c r="D1767" s="70" t="s">
        <v>12</v>
      </c>
      <c r="E1767" s="70" t="s">
        <v>13</v>
      </c>
      <c r="F1767" s="70" t="s">
        <v>11</v>
      </c>
      <c r="G1767" s="70" t="s">
        <v>12</v>
      </c>
      <c r="H1767" s="71" t="s">
        <v>13</v>
      </c>
      <c r="I1767" s="70" t="s">
        <v>11</v>
      </c>
      <c r="J1767" s="70" t="s">
        <v>12</v>
      </c>
      <c r="K1767" s="71" t="s">
        <v>13</v>
      </c>
      <c r="L1767" s="128"/>
    </row>
    <row r="1768" spans="2:12">
      <c r="B1768" s="72" t="s">
        <v>45</v>
      </c>
      <c r="C1768" s="4">
        <v>1.7709999999999999</v>
      </c>
      <c r="D1768" s="4">
        <v>39840.767927724453</v>
      </c>
      <c r="E1768" s="4">
        <v>70.558000000000007</v>
      </c>
      <c r="F1768" s="4">
        <v>1.365</v>
      </c>
      <c r="G1768" s="4">
        <f t="shared" ref="G1768:G1791" si="200">H1768/F1768*1000</f>
        <v>41843.223443223447</v>
      </c>
      <c r="H1768" s="4">
        <v>57.116</v>
      </c>
      <c r="I1768" s="4">
        <v>0.88400000000000001</v>
      </c>
      <c r="J1768" s="4">
        <f>(K1768/I1768)*1000</f>
        <v>47372.171945701361</v>
      </c>
      <c r="K1768" s="4">
        <v>41.877000000000002</v>
      </c>
      <c r="L1768" s="75" t="s">
        <v>46</v>
      </c>
    </row>
    <row r="1769" spans="2:12">
      <c r="B1769" s="73" t="s">
        <v>47</v>
      </c>
      <c r="C1769" s="4">
        <v>3.7999999999999999E-2</v>
      </c>
      <c r="D1769" s="4">
        <v>20342.105263157897</v>
      </c>
      <c r="E1769" s="4">
        <v>0.77300000000000002</v>
      </c>
      <c r="F1769" s="4">
        <v>3.9E-2</v>
      </c>
      <c r="G1769" s="4">
        <f t="shared" si="200"/>
        <v>19615.384615384617</v>
      </c>
      <c r="H1769" s="4">
        <v>0.76500000000000001</v>
      </c>
      <c r="I1769" s="4">
        <v>3.2000000000000001E-2</v>
      </c>
      <c r="J1769" s="4">
        <f t="shared" ref="J1769:J1791" si="201">(K1769/I1769)*1000</f>
        <v>19000</v>
      </c>
      <c r="K1769" s="4">
        <v>0.60799999999999998</v>
      </c>
      <c r="L1769" s="76" t="s">
        <v>464</v>
      </c>
    </row>
    <row r="1770" spans="2:12">
      <c r="B1770" s="73" t="s">
        <v>48</v>
      </c>
      <c r="C1770" s="4">
        <v>2.5999999999999999E-2</v>
      </c>
      <c r="D1770" s="4">
        <v>30538.461538461539</v>
      </c>
      <c r="E1770" s="4">
        <v>0.79400000000000004</v>
      </c>
      <c r="F1770" s="4">
        <v>2.5999999999999999E-2</v>
      </c>
      <c r="G1770" s="4">
        <f t="shared" si="200"/>
        <v>30692.307692307699</v>
      </c>
      <c r="H1770" s="4">
        <v>0.79800000000000004</v>
      </c>
      <c r="I1770" s="4">
        <v>2.1999999999999999E-2</v>
      </c>
      <c r="J1770" s="4">
        <f t="shared" si="201"/>
        <v>39545.454545454544</v>
      </c>
      <c r="K1770" s="4">
        <v>0.87</v>
      </c>
      <c r="L1770" s="76" t="s">
        <v>49</v>
      </c>
    </row>
    <row r="1771" spans="2:12">
      <c r="B1771" s="73" t="s">
        <v>50</v>
      </c>
      <c r="C1771" s="4">
        <v>3.74</v>
      </c>
      <c r="D1771" s="4">
        <v>20740.641711229946</v>
      </c>
      <c r="E1771" s="4">
        <v>77.569999999999993</v>
      </c>
      <c r="F1771" s="4">
        <v>3.9929999999999999</v>
      </c>
      <c r="G1771" s="4">
        <f t="shared" si="200"/>
        <v>20715.001252191334</v>
      </c>
      <c r="H1771" s="4">
        <v>82.715000000000003</v>
      </c>
      <c r="I1771" s="4">
        <v>4.9859999999999998</v>
      </c>
      <c r="J1771" s="4">
        <f t="shared" si="201"/>
        <v>19742.4789410349</v>
      </c>
      <c r="K1771" s="4">
        <v>98.436000000000007</v>
      </c>
      <c r="L1771" s="76" t="s">
        <v>51</v>
      </c>
    </row>
    <row r="1772" spans="2:12">
      <c r="B1772" s="73" t="s">
        <v>52</v>
      </c>
      <c r="C1772" s="4"/>
      <c r="D1772" s="4"/>
      <c r="E1772" s="4"/>
      <c r="F1772" s="4"/>
      <c r="G1772" s="4"/>
      <c r="H1772" s="4"/>
      <c r="I1772" s="4">
        <v>0</v>
      </c>
      <c r="J1772" s="4"/>
      <c r="K1772" s="4">
        <v>0</v>
      </c>
      <c r="L1772" s="76" t="s">
        <v>53</v>
      </c>
    </row>
    <row r="1773" spans="2:12">
      <c r="B1773" s="73" t="s">
        <v>54</v>
      </c>
      <c r="C1773" s="4"/>
      <c r="D1773" s="4"/>
      <c r="E1773" s="4"/>
      <c r="F1773" s="4"/>
      <c r="G1773" s="4"/>
      <c r="H1773" s="4"/>
      <c r="I1773" s="4">
        <v>0</v>
      </c>
      <c r="J1773" s="4"/>
      <c r="K1773" s="4">
        <v>0</v>
      </c>
      <c r="L1773" s="76" t="s">
        <v>55</v>
      </c>
    </row>
    <row r="1774" spans="2:12">
      <c r="B1774" s="73" t="s">
        <v>56</v>
      </c>
      <c r="C1774" s="4">
        <v>6.8728522336769797E-4</v>
      </c>
      <c r="D1774" s="4">
        <f>E1774/C1774*1000</f>
        <v>29099.999999999985</v>
      </c>
      <c r="E1774" s="4">
        <v>0.02</v>
      </c>
      <c r="F1774" s="4">
        <v>1E-3</v>
      </c>
      <c r="G1774" s="4">
        <f t="shared" si="200"/>
        <v>20000</v>
      </c>
      <c r="H1774" s="4">
        <v>0.02</v>
      </c>
      <c r="I1774" s="4">
        <v>0</v>
      </c>
      <c r="J1774" s="4"/>
      <c r="K1774" s="4">
        <v>1E-3</v>
      </c>
      <c r="L1774" s="76" t="s">
        <v>57</v>
      </c>
    </row>
    <row r="1775" spans="2:12">
      <c r="B1775" s="73" t="s">
        <v>58</v>
      </c>
      <c r="C1775" s="4"/>
      <c r="D1775" s="4"/>
      <c r="E1775" s="4"/>
      <c r="F1775" s="4"/>
      <c r="G1775" s="4"/>
      <c r="H1775" s="4"/>
      <c r="I1775" s="4">
        <v>0</v>
      </c>
      <c r="J1775" s="4"/>
      <c r="K1775" s="4">
        <v>0</v>
      </c>
      <c r="L1775" s="76" t="s">
        <v>59</v>
      </c>
    </row>
    <row r="1776" spans="2:12">
      <c r="B1776" s="73" t="s">
        <v>60</v>
      </c>
      <c r="C1776" s="4"/>
      <c r="D1776" s="4"/>
      <c r="E1776" s="4"/>
      <c r="F1776" s="4"/>
      <c r="G1776" s="4"/>
      <c r="H1776" s="4"/>
      <c r="I1776" s="4">
        <v>0</v>
      </c>
      <c r="J1776" s="4"/>
      <c r="K1776" s="4">
        <v>0</v>
      </c>
      <c r="L1776" s="76" t="s">
        <v>61</v>
      </c>
    </row>
    <row r="1777" spans="2:12">
      <c r="B1777" s="73" t="s">
        <v>62</v>
      </c>
      <c r="C1777" s="4">
        <v>2.1429999999999998</v>
      </c>
      <c r="D1777" s="4">
        <v>21612.692487167526</v>
      </c>
      <c r="E1777" s="4">
        <v>46.316000000000003</v>
      </c>
      <c r="F1777" s="4">
        <v>2.8290000000000002</v>
      </c>
      <c r="G1777" s="4">
        <f t="shared" si="200"/>
        <v>19036.408624955813</v>
      </c>
      <c r="H1777" s="4">
        <v>53.853999999999999</v>
      </c>
      <c r="I1777" s="4">
        <v>2.2450000000000001</v>
      </c>
      <c r="J1777" s="4">
        <f t="shared" si="201"/>
        <v>17236.525612472156</v>
      </c>
      <c r="K1777" s="4">
        <v>38.695999999999998</v>
      </c>
      <c r="L1777" s="76" t="s">
        <v>465</v>
      </c>
    </row>
    <row r="1778" spans="2:12">
      <c r="B1778" s="73" t="s">
        <v>63</v>
      </c>
      <c r="C1778" s="4"/>
      <c r="D1778" s="4"/>
      <c r="E1778" s="4"/>
      <c r="F1778" s="4"/>
      <c r="G1778" s="4"/>
      <c r="H1778" s="4"/>
      <c r="I1778" s="4">
        <v>0</v>
      </c>
      <c r="J1778" s="4"/>
      <c r="K1778" s="4">
        <v>0</v>
      </c>
      <c r="L1778" s="76" t="s">
        <v>64</v>
      </c>
    </row>
    <row r="1779" spans="2:12">
      <c r="B1779" s="73" t="s">
        <v>65</v>
      </c>
      <c r="C1779" s="4">
        <v>3.2029999999999998</v>
      </c>
      <c r="D1779" s="4">
        <v>7115.2044957852013</v>
      </c>
      <c r="E1779" s="4">
        <v>22.79</v>
      </c>
      <c r="F1779" s="4">
        <v>3.96</v>
      </c>
      <c r="G1779" s="4">
        <f t="shared" si="200"/>
        <v>7454.545454545454</v>
      </c>
      <c r="H1779" s="4">
        <v>29.52</v>
      </c>
      <c r="I1779" s="4">
        <v>3.3159999999999998</v>
      </c>
      <c r="J1779" s="4">
        <f t="shared" si="201"/>
        <v>7993.6670687575406</v>
      </c>
      <c r="K1779" s="4">
        <v>26.507000000000001</v>
      </c>
      <c r="L1779" s="76" t="s">
        <v>66</v>
      </c>
    </row>
    <row r="1780" spans="2:12">
      <c r="B1780" s="73" t="s">
        <v>67</v>
      </c>
      <c r="C1780" s="4"/>
      <c r="D1780" s="4"/>
      <c r="E1780" s="4"/>
      <c r="F1780" s="4"/>
      <c r="G1780" s="4"/>
      <c r="H1780" s="4"/>
      <c r="I1780" s="4">
        <v>0</v>
      </c>
      <c r="J1780" s="4"/>
      <c r="K1780" s="4">
        <v>0</v>
      </c>
      <c r="L1780" s="76" t="s">
        <v>68</v>
      </c>
    </row>
    <row r="1781" spans="2:12">
      <c r="B1781" s="73" t="s">
        <v>69</v>
      </c>
      <c r="C1781" s="4">
        <v>0.13200000000000001</v>
      </c>
      <c r="D1781" s="4">
        <v>13977.272727272726</v>
      </c>
      <c r="E1781" s="4">
        <v>1.845</v>
      </c>
      <c r="F1781" s="4">
        <v>0.13300000000000001</v>
      </c>
      <c r="G1781" s="4">
        <f t="shared" si="200"/>
        <v>13872.180451127819</v>
      </c>
      <c r="H1781" s="4">
        <v>1.845</v>
      </c>
      <c r="I1781" s="4">
        <v>0.107</v>
      </c>
      <c r="J1781" s="4">
        <f t="shared" si="201"/>
        <v>13373.831775700935</v>
      </c>
      <c r="K1781" s="4">
        <v>1.431</v>
      </c>
      <c r="L1781" s="76" t="s">
        <v>70</v>
      </c>
    </row>
    <row r="1782" spans="2:12">
      <c r="B1782" s="73" t="s">
        <v>71</v>
      </c>
      <c r="C1782" s="4">
        <v>2.9000000000000001E-2</v>
      </c>
      <c r="D1782" s="4">
        <v>12827.586206896551</v>
      </c>
      <c r="E1782" s="4">
        <v>0.372</v>
      </c>
      <c r="F1782" s="4">
        <v>2.9000000000000001E-2</v>
      </c>
      <c r="G1782" s="4">
        <f t="shared" si="200"/>
        <v>13068.965517241379</v>
      </c>
      <c r="H1782" s="4">
        <v>0.379</v>
      </c>
      <c r="I1782" s="4">
        <v>2.3E-2</v>
      </c>
      <c r="J1782" s="4">
        <f t="shared" si="201"/>
        <v>13043.478260869564</v>
      </c>
      <c r="K1782" s="4">
        <v>0.3</v>
      </c>
      <c r="L1782" s="76" t="s">
        <v>72</v>
      </c>
    </row>
    <row r="1783" spans="2:12">
      <c r="B1783" s="73" t="s">
        <v>73</v>
      </c>
      <c r="C1783" s="4">
        <v>0.19400000000000001</v>
      </c>
      <c r="D1783" s="4">
        <v>61520.618556701033</v>
      </c>
      <c r="E1783" s="4">
        <v>11.935</v>
      </c>
      <c r="F1783" s="4">
        <v>0.27900000000000003</v>
      </c>
      <c r="G1783" s="4">
        <f t="shared" si="200"/>
        <v>47265.232974910388</v>
      </c>
      <c r="H1783" s="4">
        <v>13.186999999999999</v>
      </c>
      <c r="I1783" s="4">
        <v>0.38600000000000001</v>
      </c>
      <c r="J1783" s="4">
        <f t="shared" si="201"/>
        <v>46816.062176165811</v>
      </c>
      <c r="K1783" s="4">
        <v>18.071000000000002</v>
      </c>
      <c r="L1783" s="76" t="s">
        <v>74</v>
      </c>
    </row>
    <row r="1784" spans="2:12">
      <c r="B1784" s="73" t="s">
        <v>75</v>
      </c>
      <c r="C1784" s="4">
        <v>1.248</v>
      </c>
      <c r="D1784" s="4">
        <f>E1784/C1784*1000</f>
        <v>18333.333333333332</v>
      </c>
      <c r="E1784" s="4">
        <v>22.88</v>
      </c>
      <c r="F1784" s="4">
        <v>1.819</v>
      </c>
      <c r="G1784" s="4">
        <f t="shared" si="200"/>
        <v>26877.405167674548</v>
      </c>
      <c r="H1784" s="4">
        <v>48.89</v>
      </c>
      <c r="I1784" s="4">
        <v>1.3680000000000001</v>
      </c>
      <c r="J1784" s="4">
        <f t="shared" si="201"/>
        <v>23135.964912280699</v>
      </c>
      <c r="K1784" s="4">
        <v>31.65</v>
      </c>
      <c r="L1784" s="76" t="s">
        <v>76</v>
      </c>
    </row>
    <row r="1785" spans="2:12">
      <c r="B1785" s="73" t="s">
        <v>77</v>
      </c>
      <c r="C1785" s="4"/>
      <c r="D1785" s="4"/>
      <c r="E1785" s="4"/>
      <c r="F1785" s="4"/>
      <c r="G1785" s="4"/>
      <c r="H1785" s="4"/>
      <c r="I1785" s="4">
        <v>0</v>
      </c>
      <c r="J1785" s="4"/>
      <c r="K1785" s="4">
        <v>0</v>
      </c>
      <c r="L1785" s="76" t="s">
        <v>78</v>
      </c>
    </row>
    <row r="1786" spans="2:12">
      <c r="B1786" s="73" t="s">
        <v>79</v>
      </c>
      <c r="C1786" s="4">
        <v>4.4429999999999996</v>
      </c>
      <c r="D1786" s="4">
        <v>22820.616700427639</v>
      </c>
      <c r="E1786" s="4">
        <v>101.392</v>
      </c>
      <c r="F1786" s="4">
        <v>2.6960000000000002</v>
      </c>
      <c r="G1786" s="4">
        <f t="shared" si="200"/>
        <v>21892.80415430267</v>
      </c>
      <c r="H1786" s="4">
        <v>59.023000000000003</v>
      </c>
      <c r="I1786" s="4">
        <v>3.976</v>
      </c>
      <c r="J1786" s="4">
        <f t="shared" si="201"/>
        <v>20254.778672032196</v>
      </c>
      <c r="K1786" s="4">
        <v>80.533000000000001</v>
      </c>
      <c r="L1786" s="76" t="s">
        <v>80</v>
      </c>
    </row>
    <row r="1787" spans="2:12">
      <c r="B1787" s="73" t="s">
        <v>81</v>
      </c>
      <c r="C1787" s="4">
        <v>0.248</v>
      </c>
      <c r="D1787" s="4">
        <v>20012.096774193549</v>
      </c>
      <c r="E1787" s="4">
        <v>4.9630000000000001</v>
      </c>
      <c r="F1787" s="4">
        <v>0.25</v>
      </c>
      <c r="G1787" s="4">
        <f t="shared" si="200"/>
        <v>19984</v>
      </c>
      <c r="H1787" s="4">
        <v>4.9960000000000004</v>
      </c>
      <c r="I1787" s="4">
        <v>0.27100000000000002</v>
      </c>
      <c r="J1787" s="4">
        <f t="shared" si="201"/>
        <v>20036.900369003688</v>
      </c>
      <c r="K1787" s="4">
        <v>5.43</v>
      </c>
      <c r="L1787" s="76" t="s">
        <v>82</v>
      </c>
    </row>
    <row r="1788" spans="2:12">
      <c r="B1788" s="73" t="s">
        <v>83</v>
      </c>
      <c r="C1788" s="4"/>
      <c r="D1788" s="4"/>
      <c r="E1788" s="4"/>
      <c r="F1788" s="4"/>
      <c r="G1788" s="4"/>
      <c r="H1788" s="4"/>
      <c r="I1788" s="4">
        <v>0</v>
      </c>
      <c r="J1788" s="4"/>
      <c r="K1788" s="4">
        <v>0</v>
      </c>
      <c r="L1788" s="76" t="s">
        <v>84</v>
      </c>
    </row>
    <row r="1789" spans="2:12" ht="15.75" thickBot="1">
      <c r="B1789" s="74" t="s">
        <v>85</v>
      </c>
      <c r="C1789" s="4">
        <v>0.29499999999999998</v>
      </c>
      <c r="D1789" s="4">
        <v>4694.9152542372876</v>
      </c>
      <c r="E1789" s="4">
        <v>1.385</v>
      </c>
      <c r="F1789" s="4">
        <v>0.29399999999999998</v>
      </c>
      <c r="G1789" s="4">
        <f t="shared" si="200"/>
        <v>4717.6870748299325</v>
      </c>
      <c r="H1789" s="4">
        <v>1.387</v>
      </c>
      <c r="I1789" s="4">
        <v>0.33600000000000002</v>
      </c>
      <c r="J1789" s="4">
        <f t="shared" si="201"/>
        <v>4732.1428571428569</v>
      </c>
      <c r="K1789" s="4">
        <v>1.59</v>
      </c>
      <c r="L1789" s="77" t="s">
        <v>86</v>
      </c>
    </row>
    <row r="1790" spans="2:12" ht="15.75" thickBot="1">
      <c r="B1790" s="92" t="s">
        <v>386</v>
      </c>
      <c r="C1790" s="78">
        <f>SUM(C1768:C1789)</f>
        <v>17.510687285223369</v>
      </c>
      <c r="D1790" s="78">
        <f>E1790/C1790*1000</f>
        <v>20764.0622025626</v>
      </c>
      <c r="E1790" s="78">
        <f>SUM(E1768:E1789)</f>
        <v>363.59300000000002</v>
      </c>
      <c r="F1790" s="78">
        <f>SUM(F1768:F1789)</f>
        <v>17.713000000000001</v>
      </c>
      <c r="G1790" s="78">
        <f t="shared" si="200"/>
        <v>20013.267091966354</v>
      </c>
      <c r="H1790" s="78">
        <f>SUM(H1768:H1789)</f>
        <v>354.49500000000006</v>
      </c>
      <c r="I1790" s="78">
        <f>SUM(I1768:I1789)</f>
        <v>17.951999999999998</v>
      </c>
      <c r="J1790" s="78">
        <f t="shared" si="201"/>
        <v>19273.618538324423</v>
      </c>
      <c r="K1790" s="78">
        <f>SUM(K1768:K1789)</f>
        <v>346</v>
      </c>
      <c r="L1790" s="92" t="s">
        <v>388</v>
      </c>
    </row>
    <row r="1791" spans="2:12" ht="15.75" thickBot="1">
      <c r="B1791" s="92" t="s">
        <v>387</v>
      </c>
      <c r="C1791" s="78">
        <v>1216.232</v>
      </c>
      <c r="D1791" s="78">
        <f>E1791/C1791*1000</f>
        <v>21927.346920653301</v>
      </c>
      <c r="E1791" s="78">
        <v>26668.741000000002</v>
      </c>
      <c r="F1791" s="78">
        <v>1227.3579999999999</v>
      </c>
      <c r="G1791" s="78">
        <f t="shared" si="200"/>
        <v>21889.747734564815</v>
      </c>
      <c r="H1791" s="78">
        <v>26866.557000000001</v>
      </c>
      <c r="I1791" s="78">
        <v>1298.9059999999999</v>
      </c>
      <c r="J1791" s="78">
        <f t="shared" si="201"/>
        <v>22004.30670117776</v>
      </c>
      <c r="K1791" s="78">
        <v>28581.526000000002</v>
      </c>
      <c r="L1791" s="92" t="s">
        <v>385</v>
      </c>
    </row>
    <row r="1794" spans="2:12">
      <c r="B1794" s="53" t="s">
        <v>449</v>
      </c>
      <c r="L1794" s="53" t="s">
        <v>189</v>
      </c>
    </row>
    <row r="1795" spans="2:12">
      <c r="B1795" s="53" t="s">
        <v>280</v>
      </c>
      <c r="L1795" s="53" t="s">
        <v>281</v>
      </c>
    </row>
    <row r="1796" spans="2:12" ht="15.75" thickBot="1">
      <c r="B1796" s="53" t="s">
        <v>131</v>
      </c>
      <c r="L1796" s="53" t="s">
        <v>132</v>
      </c>
    </row>
    <row r="1797" spans="2:12" ht="15.75" thickBot="1">
      <c r="B1797" s="134" t="s">
        <v>43</v>
      </c>
      <c r="C1797" s="131">
        <v>2016</v>
      </c>
      <c r="D1797" s="132"/>
      <c r="E1797" s="133"/>
      <c r="F1797" s="131">
        <v>2017</v>
      </c>
      <c r="G1797" s="132"/>
      <c r="H1797" s="133"/>
      <c r="I1797" s="131">
        <v>2018</v>
      </c>
      <c r="J1797" s="132"/>
      <c r="K1797" s="133"/>
      <c r="L1797" s="126" t="s">
        <v>44</v>
      </c>
    </row>
    <row r="1798" spans="2:12">
      <c r="B1798" s="135"/>
      <c r="C1798" s="68" t="s">
        <v>8</v>
      </c>
      <c r="D1798" s="68" t="s">
        <v>9</v>
      </c>
      <c r="E1798" s="68" t="s">
        <v>10</v>
      </c>
      <c r="F1798" s="68" t="s">
        <v>8</v>
      </c>
      <c r="G1798" s="68" t="s">
        <v>9</v>
      </c>
      <c r="H1798" s="69" t="s">
        <v>10</v>
      </c>
      <c r="I1798" s="68" t="s">
        <v>8</v>
      </c>
      <c r="J1798" s="68" t="s">
        <v>9</v>
      </c>
      <c r="K1798" s="69" t="s">
        <v>10</v>
      </c>
      <c r="L1798" s="127"/>
    </row>
    <row r="1799" spans="2:12" ht="15.75" thickBot="1">
      <c r="B1799" s="136"/>
      <c r="C1799" s="70" t="s">
        <v>11</v>
      </c>
      <c r="D1799" s="70" t="s">
        <v>12</v>
      </c>
      <c r="E1799" s="70" t="s">
        <v>13</v>
      </c>
      <c r="F1799" s="70" t="s">
        <v>11</v>
      </c>
      <c r="G1799" s="70" t="s">
        <v>12</v>
      </c>
      <c r="H1799" s="71" t="s">
        <v>13</v>
      </c>
      <c r="I1799" s="70" t="s">
        <v>11</v>
      </c>
      <c r="J1799" s="70" t="s">
        <v>12</v>
      </c>
      <c r="K1799" s="71" t="s">
        <v>13</v>
      </c>
      <c r="L1799" s="128"/>
    </row>
    <row r="1800" spans="2:12">
      <c r="B1800" s="72" t="s">
        <v>45</v>
      </c>
      <c r="C1800" s="4">
        <v>4.2117000000000004</v>
      </c>
      <c r="D1800" s="4">
        <f t="shared" ref="D1800:D1823" si="202">E1800/C1800*1000</f>
        <v>19291.260061257923</v>
      </c>
      <c r="E1800" s="4">
        <v>81.248999999999995</v>
      </c>
      <c r="F1800" s="4">
        <v>2.9209999999999998</v>
      </c>
      <c r="G1800" s="4">
        <f t="shared" ref="G1800:G1823" si="203">H1800/F1800*1000</f>
        <v>21520.369736391647</v>
      </c>
      <c r="H1800" s="4">
        <v>62.860999999999997</v>
      </c>
      <c r="I1800" s="4">
        <v>1.544</v>
      </c>
      <c r="J1800" s="4">
        <f>(K1800/I1800)*1000</f>
        <v>19531.735751295335</v>
      </c>
      <c r="K1800" s="4">
        <v>30.157</v>
      </c>
      <c r="L1800" s="75" t="s">
        <v>46</v>
      </c>
    </row>
    <row r="1801" spans="2:12">
      <c r="B1801" s="73" t="s">
        <v>47</v>
      </c>
      <c r="C1801" s="4">
        <v>2.6613950574113812</v>
      </c>
      <c r="D1801" s="4">
        <f t="shared" si="202"/>
        <v>7793.2684526261191</v>
      </c>
      <c r="E1801" s="4">
        <v>20.740966140899197</v>
      </c>
      <c r="F1801" s="4">
        <v>2.8353412504048818</v>
      </c>
      <c r="G1801" s="4">
        <f t="shared" si="203"/>
        <v>6795.9367304904317</v>
      </c>
      <c r="H1801" s="4">
        <v>19.268799747101205</v>
      </c>
      <c r="I1801" s="4">
        <v>0.55000000000000004</v>
      </c>
      <c r="J1801" s="4">
        <f t="shared" ref="J1801:J1823" si="204">(K1801/I1801)*1000</f>
        <v>19367.272727272724</v>
      </c>
      <c r="K1801" s="4">
        <v>10.651999999999999</v>
      </c>
      <c r="L1801" s="76" t="s">
        <v>464</v>
      </c>
    </row>
    <row r="1802" spans="2:12">
      <c r="B1802" s="73" t="s">
        <v>48</v>
      </c>
      <c r="C1802" s="4">
        <v>0</v>
      </c>
      <c r="D1802" s="4">
        <v>0</v>
      </c>
      <c r="E1802" s="4">
        <v>0</v>
      </c>
      <c r="F1802" s="4">
        <v>0.24399999999999999</v>
      </c>
      <c r="G1802" s="4">
        <f t="shared" si="203"/>
        <v>21143.442622950817</v>
      </c>
      <c r="H1802" s="4">
        <v>5.1589999999999998</v>
      </c>
      <c r="I1802" s="4">
        <v>2.5000000000000001E-2</v>
      </c>
      <c r="J1802" s="4">
        <f t="shared" si="204"/>
        <v>11999.999999999998</v>
      </c>
      <c r="K1802" s="4">
        <v>0.3</v>
      </c>
      <c r="L1802" s="76" t="s">
        <v>49</v>
      </c>
    </row>
    <row r="1803" spans="2:12">
      <c r="B1803" s="73" t="s">
        <v>50</v>
      </c>
      <c r="C1803" s="4">
        <v>1.266</v>
      </c>
      <c r="D1803" s="4">
        <f t="shared" si="202"/>
        <v>0</v>
      </c>
      <c r="E1803" s="4">
        <v>0</v>
      </c>
      <c r="F1803" s="4">
        <v>14.122999999999999</v>
      </c>
      <c r="G1803" s="4">
        <f t="shared" si="203"/>
        <v>14278.411102456985</v>
      </c>
      <c r="H1803" s="4">
        <v>201.654</v>
      </c>
      <c r="I1803" s="4">
        <v>7.6239999999999997</v>
      </c>
      <c r="J1803" s="4">
        <f t="shared" si="204"/>
        <v>15395.85519412382</v>
      </c>
      <c r="K1803" s="4">
        <v>117.378</v>
      </c>
      <c r="L1803" s="76" t="s">
        <v>51</v>
      </c>
    </row>
    <row r="1804" spans="2:12">
      <c r="B1804" s="73" t="s">
        <v>52</v>
      </c>
      <c r="C1804" s="4">
        <v>112.056</v>
      </c>
      <c r="D1804" s="4">
        <f t="shared" si="202"/>
        <v>16921.994359962879</v>
      </c>
      <c r="E1804" s="4">
        <v>1896.211</v>
      </c>
      <c r="F1804" s="4">
        <v>81.861999999999995</v>
      </c>
      <c r="G1804" s="4">
        <f t="shared" si="203"/>
        <v>23221.372606356497</v>
      </c>
      <c r="H1804" s="4">
        <v>1900.9480043015553</v>
      </c>
      <c r="I1804" s="4">
        <v>111.577</v>
      </c>
      <c r="J1804" s="4">
        <f t="shared" si="204"/>
        <v>19075.185746166324</v>
      </c>
      <c r="K1804" s="4">
        <v>2128.3519999999999</v>
      </c>
      <c r="L1804" s="76" t="s">
        <v>53</v>
      </c>
    </row>
    <row r="1805" spans="2:12">
      <c r="B1805" s="73" t="s">
        <v>54</v>
      </c>
      <c r="C1805" s="4">
        <v>0.63800000000000001</v>
      </c>
      <c r="D1805" s="4">
        <f t="shared" si="202"/>
        <v>6540.7523510971787</v>
      </c>
      <c r="E1805" s="4">
        <v>4.173</v>
      </c>
      <c r="F1805" s="4">
        <v>0.63200000000000001</v>
      </c>
      <c r="G1805" s="4">
        <f t="shared" si="203"/>
        <v>6533.2278481012645</v>
      </c>
      <c r="H1805" s="4">
        <v>4.1289999999999996</v>
      </c>
      <c r="I1805" s="4">
        <v>0.72099999999999997</v>
      </c>
      <c r="J1805" s="4">
        <f t="shared" si="204"/>
        <v>6552.0110957004172</v>
      </c>
      <c r="K1805" s="4">
        <v>4.7240000000000002</v>
      </c>
      <c r="L1805" s="76" t="s">
        <v>55</v>
      </c>
    </row>
    <row r="1806" spans="2:12">
      <c r="B1806" s="73" t="s">
        <v>56</v>
      </c>
      <c r="C1806" s="4">
        <v>4.8579999999999997</v>
      </c>
      <c r="D1806" s="4">
        <f t="shared" si="202"/>
        <v>6829.353643474682</v>
      </c>
      <c r="E1806" s="4">
        <v>33.177</v>
      </c>
      <c r="F1806" s="4">
        <v>4.8559999999999999</v>
      </c>
      <c r="G1806" s="4">
        <f t="shared" si="203"/>
        <v>6923.5996705107091</v>
      </c>
      <c r="H1806" s="4">
        <v>33.621000000000002</v>
      </c>
      <c r="I1806" s="4">
        <v>5.0019999999999998</v>
      </c>
      <c r="J1806" s="4">
        <f t="shared" si="204"/>
        <v>7402.6389444222314</v>
      </c>
      <c r="K1806" s="4">
        <v>37.027999999999999</v>
      </c>
      <c r="L1806" s="76" t="s">
        <v>57</v>
      </c>
    </row>
    <row r="1807" spans="2:12">
      <c r="B1807" s="73" t="s">
        <v>58</v>
      </c>
      <c r="C1807" s="4">
        <v>6.5869999999999997</v>
      </c>
      <c r="D1807" s="4">
        <f t="shared" si="202"/>
        <v>16952.178533475028</v>
      </c>
      <c r="E1807" s="4">
        <v>111.664</v>
      </c>
      <c r="F1807" s="4">
        <v>6.2649999999999997</v>
      </c>
      <c r="G1807" s="4">
        <f t="shared" si="203"/>
        <v>16387.709497206703</v>
      </c>
      <c r="H1807" s="4">
        <v>102.669</v>
      </c>
      <c r="I1807" s="4">
        <v>1.954</v>
      </c>
      <c r="J1807" s="4">
        <f t="shared" si="204"/>
        <v>15884.33981576254</v>
      </c>
      <c r="K1807" s="4">
        <v>31.038</v>
      </c>
      <c r="L1807" s="76" t="s">
        <v>59</v>
      </c>
    </row>
    <row r="1808" spans="2:12">
      <c r="B1808" s="73" t="s">
        <v>60</v>
      </c>
      <c r="C1808" s="4">
        <v>72.849000000000004</v>
      </c>
      <c r="D1808" s="4">
        <f t="shared" si="202"/>
        <v>847.50648601902571</v>
      </c>
      <c r="E1808" s="4">
        <v>61.74</v>
      </c>
      <c r="F1808" s="4">
        <v>73.213245000000001</v>
      </c>
      <c r="G1808" s="4">
        <f t="shared" si="203"/>
        <v>847.50648601902549</v>
      </c>
      <c r="H1808" s="4">
        <v>62.04869999999999</v>
      </c>
      <c r="I1808" s="4">
        <v>60.119</v>
      </c>
      <c r="J1808" s="4">
        <f t="shared" si="204"/>
        <v>5665.2139922487067</v>
      </c>
      <c r="K1808" s="4">
        <v>340.58699999999999</v>
      </c>
      <c r="L1808" s="76" t="s">
        <v>61</v>
      </c>
    </row>
    <row r="1809" spans="2:12">
      <c r="B1809" s="73" t="s">
        <v>62</v>
      </c>
      <c r="C1809" s="4">
        <v>311.81200000000001</v>
      </c>
      <c r="D1809" s="4">
        <f t="shared" si="202"/>
        <v>9817.2167844726937</v>
      </c>
      <c r="E1809" s="4">
        <v>3061.1259999999997</v>
      </c>
      <c r="F1809" s="4">
        <v>33.804000000000002</v>
      </c>
      <c r="G1809" s="4">
        <f t="shared" si="203"/>
        <v>9604.0705241983178</v>
      </c>
      <c r="H1809" s="4">
        <v>324.65600000000001</v>
      </c>
      <c r="I1809" s="4">
        <v>37.386000000000003</v>
      </c>
      <c r="J1809" s="4">
        <f t="shared" si="204"/>
        <v>9448.2159096988162</v>
      </c>
      <c r="K1809" s="4">
        <v>353.23099999999999</v>
      </c>
      <c r="L1809" s="76" t="s">
        <v>465</v>
      </c>
    </row>
    <row r="1810" spans="2:12">
      <c r="B1810" s="73" t="s">
        <v>63</v>
      </c>
      <c r="C1810" s="4">
        <v>7.86</v>
      </c>
      <c r="D1810" s="4">
        <f t="shared" si="202"/>
        <v>9497.2010178117052</v>
      </c>
      <c r="E1810" s="4">
        <v>74.647999999999996</v>
      </c>
      <c r="F1810" s="4">
        <v>7.8310000000000004</v>
      </c>
      <c r="G1810" s="4">
        <f t="shared" si="203"/>
        <v>9673.2218107521385</v>
      </c>
      <c r="H1810" s="4">
        <v>75.751000000000005</v>
      </c>
      <c r="I1810" s="4">
        <v>7.3339999999999996</v>
      </c>
      <c r="J1810" s="4">
        <f t="shared" si="204"/>
        <v>10813.471502590673</v>
      </c>
      <c r="K1810" s="4">
        <v>79.305999999999997</v>
      </c>
      <c r="L1810" s="76" t="s">
        <v>64</v>
      </c>
    </row>
    <row r="1811" spans="2:12">
      <c r="B1811" s="73" t="s">
        <v>65</v>
      </c>
      <c r="C1811" s="4">
        <v>37.75</v>
      </c>
      <c r="D1811" s="4">
        <f t="shared" si="202"/>
        <v>10675.496688741721</v>
      </c>
      <c r="E1811" s="4">
        <v>403</v>
      </c>
      <c r="F1811" s="4">
        <v>18.3878799999999</v>
      </c>
      <c r="G1811" s="4">
        <f t="shared" si="203"/>
        <v>7968.9991450890902</v>
      </c>
      <c r="H1811" s="4">
        <v>146.53299999999999</v>
      </c>
      <c r="I1811" s="4">
        <v>17.145</v>
      </c>
      <c r="J1811" s="4">
        <f t="shared" si="204"/>
        <v>4807.9906678331881</v>
      </c>
      <c r="K1811" s="4">
        <v>82.433000000000007</v>
      </c>
      <c r="L1811" s="76" t="s">
        <v>66</v>
      </c>
    </row>
    <row r="1812" spans="2:12">
      <c r="B1812" s="73" t="s">
        <v>67</v>
      </c>
      <c r="C1812" s="4">
        <v>8.8722399999999997</v>
      </c>
      <c r="D1812" s="4">
        <f t="shared" si="202"/>
        <v>41536.183646970581</v>
      </c>
      <c r="E1812" s="4">
        <v>368.51898999999821</v>
      </c>
      <c r="F1812" s="4">
        <v>11.305999999999999</v>
      </c>
      <c r="G1812" s="4">
        <f t="shared" si="203"/>
        <v>20360.516539890315</v>
      </c>
      <c r="H1812" s="4">
        <v>230.19599999999988</v>
      </c>
      <c r="I1812" s="4">
        <v>14.957000000000001</v>
      </c>
      <c r="J1812" s="4">
        <f t="shared" si="204"/>
        <v>12253.593635087249</v>
      </c>
      <c r="K1812" s="4">
        <v>183.27699999999999</v>
      </c>
      <c r="L1812" s="76" t="s">
        <v>68</v>
      </c>
    </row>
    <row r="1813" spans="2:12">
      <c r="B1813" s="73" t="s">
        <v>69</v>
      </c>
      <c r="C1813" s="4">
        <v>0</v>
      </c>
      <c r="D1813" s="4">
        <v>0</v>
      </c>
      <c r="E1813" s="4">
        <v>0</v>
      </c>
      <c r="F1813" s="4">
        <v>1.05</v>
      </c>
      <c r="G1813" s="4">
        <f t="shared" si="203"/>
        <v>16678.095238095237</v>
      </c>
      <c r="H1813" s="4">
        <v>17.512</v>
      </c>
      <c r="I1813" s="4">
        <v>0.47599999999999998</v>
      </c>
      <c r="J1813" s="4">
        <f t="shared" si="204"/>
        <v>22768.907563025208</v>
      </c>
      <c r="K1813" s="4">
        <v>10.837999999999999</v>
      </c>
      <c r="L1813" s="76" t="s">
        <v>70</v>
      </c>
    </row>
    <row r="1814" spans="2:12">
      <c r="B1814" s="73" t="s">
        <v>71</v>
      </c>
      <c r="C1814" s="4">
        <v>0.91100000000000003</v>
      </c>
      <c r="D1814" s="4">
        <f t="shared" si="202"/>
        <v>17001.097694840835</v>
      </c>
      <c r="E1814" s="4">
        <v>15.488</v>
      </c>
      <c r="F1814" s="4">
        <v>0.95</v>
      </c>
      <c r="G1814" s="4">
        <f t="shared" si="203"/>
        <v>14903.157894736843</v>
      </c>
      <c r="H1814" s="4">
        <v>14.157999999999999</v>
      </c>
      <c r="I1814" s="4">
        <v>0.34899999999999998</v>
      </c>
      <c r="J1814" s="4">
        <f t="shared" si="204"/>
        <v>12495.70200573066</v>
      </c>
      <c r="K1814" s="4">
        <v>4.3609999999999998</v>
      </c>
      <c r="L1814" s="76" t="s">
        <v>72</v>
      </c>
    </row>
    <row r="1815" spans="2:12">
      <c r="B1815" s="73" t="s">
        <v>73</v>
      </c>
      <c r="C1815" s="4">
        <v>1.8759999999999999</v>
      </c>
      <c r="D1815" s="4">
        <f t="shared" si="202"/>
        <v>49081.023454157781</v>
      </c>
      <c r="E1815" s="4">
        <v>92.075999999999993</v>
      </c>
      <c r="F1815" s="4">
        <v>1.583</v>
      </c>
      <c r="G1815" s="4">
        <f t="shared" si="203"/>
        <v>28942.514213518567</v>
      </c>
      <c r="H1815" s="4">
        <v>45.815999999999889</v>
      </c>
      <c r="I1815" s="4">
        <v>1.0900000000000001</v>
      </c>
      <c r="J1815" s="4">
        <f t="shared" si="204"/>
        <v>34449.541284403662</v>
      </c>
      <c r="K1815" s="4">
        <v>37.549999999999997</v>
      </c>
      <c r="L1815" s="76" t="s">
        <v>74</v>
      </c>
    </row>
    <row r="1816" spans="2:12">
      <c r="B1816" s="73" t="s">
        <v>75</v>
      </c>
      <c r="C1816" s="4">
        <v>3.8610000000000002</v>
      </c>
      <c r="D1816" s="4">
        <f t="shared" si="202"/>
        <v>9363.636363636364</v>
      </c>
      <c r="E1816" s="4">
        <v>36.152999999999999</v>
      </c>
      <c r="F1816" s="4">
        <v>4.6369999999999996</v>
      </c>
      <c r="G1816" s="4">
        <f t="shared" si="203"/>
        <v>5267.1986197972838</v>
      </c>
      <c r="H1816" s="4">
        <v>24.423999999999999</v>
      </c>
      <c r="I1816" s="4">
        <v>4.7779999999999996</v>
      </c>
      <c r="J1816" s="4">
        <f t="shared" si="204"/>
        <v>2384.8890749267475</v>
      </c>
      <c r="K1816" s="4">
        <v>11.395</v>
      </c>
      <c r="L1816" s="76" t="s">
        <v>76</v>
      </c>
    </row>
    <row r="1817" spans="2:12">
      <c r="B1817" s="73" t="s">
        <v>77</v>
      </c>
      <c r="C1817" s="4">
        <v>5.6520000000000001</v>
      </c>
      <c r="D1817" s="4">
        <f t="shared" si="202"/>
        <v>12322.00990799717</v>
      </c>
      <c r="E1817" s="4">
        <v>69.644000000000005</v>
      </c>
      <c r="F1817" s="4">
        <v>7.1020000000000003</v>
      </c>
      <c r="G1817" s="4">
        <f t="shared" si="203"/>
        <v>12594.621233455366</v>
      </c>
      <c r="H1817" s="4">
        <v>89.447000000000003</v>
      </c>
      <c r="I1817" s="4">
        <v>5.7169999999999996</v>
      </c>
      <c r="J1817" s="4">
        <f t="shared" si="204"/>
        <v>13222.494315200282</v>
      </c>
      <c r="K1817" s="4">
        <v>75.593000000000004</v>
      </c>
      <c r="L1817" s="76" t="s">
        <v>78</v>
      </c>
    </row>
    <row r="1818" spans="2:12">
      <c r="B1818" s="73" t="s">
        <v>79</v>
      </c>
      <c r="C1818" s="4">
        <v>142.84800000000001</v>
      </c>
      <c r="D1818" s="4">
        <f t="shared" si="202"/>
        <v>5080.4211469534048</v>
      </c>
      <c r="E1818" s="4">
        <v>725.72799999999995</v>
      </c>
      <c r="F1818" s="4">
        <v>145.83799999999999</v>
      </c>
      <c r="G1818" s="4">
        <f t="shared" si="203"/>
        <v>4970.6935092362764</v>
      </c>
      <c r="H1818" s="4">
        <v>724.91600000000005</v>
      </c>
      <c r="I1818" s="4">
        <v>128.792</v>
      </c>
      <c r="J1818" s="4">
        <f t="shared" si="204"/>
        <v>5358.1278340269573</v>
      </c>
      <c r="K1818" s="4">
        <v>690.08399999999995</v>
      </c>
      <c r="L1818" s="76" t="s">
        <v>80</v>
      </c>
    </row>
    <row r="1819" spans="2:12">
      <c r="B1819" s="73" t="s">
        <v>81</v>
      </c>
      <c r="C1819" s="4">
        <v>20.811</v>
      </c>
      <c r="D1819" s="4">
        <f t="shared" si="202"/>
        <v>28831.86776224112</v>
      </c>
      <c r="E1819" s="4">
        <v>600.02</v>
      </c>
      <c r="F1819" s="4">
        <v>24.276</v>
      </c>
      <c r="G1819" s="4">
        <f t="shared" si="203"/>
        <v>14504.366452463339</v>
      </c>
      <c r="H1819" s="4">
        <v>352.108</v>
      </c>
      <c r="I1819" s="4">
        <v>13.207000000000001</v>
      </c>
      <c r="J1819" s="4">
        <f t="shared" si="204"/>
        <v>19145.604603619289</v>
      </c>
      <c r="K1819" s="4">
        <v>252.85599999999999</v>
      </c>
      <c r="L1819" s="76" t="s">
        <v>82</v>
      </c>
    </row>
    <row r="1820" spans="2:12">
      <c r="B1820" s="73" t="s">
        <v>83</v>
      </c>
      <c r="C1820" s="4">
        <v>0.78200000000000003</v>
      </c>
      <c r="D1820" s="4">
        <f t="shared" si="202"/>
        <v>5805.6265984654729</v>
      </c>
      <c r="E1820" s="4">
        <v>4.54</v>
      </c>
      <c r="F1820" s="4">
        <v>0.79100000000000004</v>
      </c>
      <c r="G1820" s="4">
        <f t="shared" si="203"/>
        <v>5782.5537294563846</v>
      </c>
      <c r="H1820" s="4">
        <v>4.5739999999999998</v>
      </c>
      <c r="I1820" s="4">
        <v>0.93700000000000006</v>
      </c>
      <c r="J1820" s="4">
        <f t="shared" si="204"/>
        <v>5042.6894343649938</v>
      </c>
      <c r="K1820" s="4">
        <v>4.7249999999999996</v>
      </c>
      <c r="L1820" s="76" t="s">
        <v>84</v>
      </c>
    </row>
    <row r="1821" spans="2:12" ht="15.75" thickBot="1">
      <c r="B1821" s="74" t="s">
        <v>85</v>
      </c>
      <c r="C1821" s="4">
        <v>1.1910000000000001</v>
      </c>
      <c r="D1821" s="4">
        <f t="shared" si="202"/>
        <v>6997.4811083123423</v>
      </c>
      <c r="E1821" s="4">
        <v>8.3339999999999996</v>
      </c>
      <c r="F1821" s="4">
        <v>6.0329999999999986</v>
      </c>
      <c r="G1821" s="4">
        <f t="shared" si="203"/>
        <v>2283.6068291065567</v>
      </c>
      <c r="H1821" s="4">
        <v>13.776999999999852</v>
      </c>
      <c r="I1821" s="4">
        <v>7.68</v>
      </c>
      <c r="J1821" s="4">
        <f t="shared" si="204"/>
        <v>8602.734375</v>
      </c>
      <c r="K1821" s="4">
        <v>66.069000000000003</v>
      </c>
      <c r="L1821" s="77" t="s">
        <v>86</v>
      </c>
    </row>
    <row r="1822" spans="2:12" ht="15.75" thickBot="1">
      <c r="B1822" s="92" t="s">
        <v>386</v>
      </c>
      <c r="C1822" s="78">
        <f>SUM(C1800:C1821)</f>
        <v>749.35333505741141</v>
      </c>
      <c r="D1822" s="78">
        <f t="shared" si="202"/>
        <v>10233.131151078947</v>
      </c>
      <c r="E1822" s="78">
        <f>SUM(E1800:E1821)</f>
        <v>7668.2309561408965</v>
      </c>
      <c r="F1822" s="78">
        <f>SUM(F1800:F1821)</f>
        <v>450.54046625040485</v>
      </c>
      <c r="G1822" s="78">
        <f t="shared" si="203"/>
        <v>9890.8463009667612</v>
      </c>
      <c r="H1822" s="78">
        <f>SUM(H1800:H1821)</f>
        <v>4456.2265040486564</v>
      </c>
      <c r="I1822" s="78">
        <f t="shared" ref="I1822:K1822" si="205">SUM(I1800:I1821)</f>
        <v>428.964</v>
      </c>
      <c r="J1822" s="78">
        <f t="shared" si="204"/>
        <v>10611.459236672545</v>
      </c>
      <c r="K1822" s="78">
        <f t="shared" si="205"/>
        <v>4551.9340000000011</v>
      </c>
      <c r="L1822" s="92" t="s">
        <v>388</v>
      </c>
    </row>
    <row r="1823" spans="2:12" ht="15.75" thickBot="1">
      <c r="B1823" s="92" t="s">
        <v>387</v>
      </c>
      <c r="C1823" s="78">
        <v>20662.121999999999</v>
      </c>
      <c r="D1823" s="78">
        <f t="shared" si="202"/>
        <v>14091.061556988194</v>
      </c>
      <c r="E1823" s="78">
        <v>291151.23300000001</v>
      </c>
      <c r="F1823" s="78">
        <v>20804.712</v>
      </c>
      <c r="G1823" s="78">
        <f t="shared" si="203"/>
        <v>14077.402561496645</v>
      </c>
      <c r="H1823" s="78">
        <v>292876.30599999998</v>
      </c>
      <c r="I1823" s="78">
        <v>21449.661</v>
      </c>
      <c r="J1823" s="78">
        <f t="shared" si="204"/>
        <v>14217.456443717221</v>
      </c>
      <c r="K1823" s="78">
        <v>304959.62099999998</v>
      </c>
      <c r="L1823" s="92" t="s">
        <v>385</v>
      </c>
    </row>
    <row r="1826" spans="2:12">
      <c r="C1826" s="56"/>
      <c r="H1826" s="56"/>
      <c r="I1826" s="56"/>
      <c r="K1826" s="56"/>
    </row>
    <row r="1827" spans="2:12">
      <c r="K1827" s="56"/>
    </row>
    <row r="1831" spans="2:12" s="105" customFormat="1">
      <c r="B1831" s="105" t="s">
        <v>450</v>
      </c>
      <c r="I1831" s="122"/>
      <c r="L1831" s="105" t="s">
        <v>191</v>
      </c>
    </row>
    <row r="1832" spans="2:12">
      <c r="B1832" s="53" t="s">
        <v>284</v>
      </c>
      <c r="L1832" s="53" t="s">
        <v>28</v>
      </c>
    </row>
    <row r="1833" spans="2:12" ht="15.75" thickBot="1">
      <c r="B1833" s="53" t="s">
        <v>285</v>
      </c>
      <c r="L1833" s="53" t="s">
        <v>286</v>
      </c>
    </row>
    <row r="1834" spans="2:12" ht="15.75" thickBot="1">
      <c r="B1834" s="123" t="s">
        <v>43</v>
      </c>
      <c r="C1834" s="131">
        <v>2016</v>
      </c>
      <c r="D1834" s="132"/>
      <c r="E1834" s="133"/>
      <c r="F1834" s="131">
        <v>2017</v>
      </c>
      <c r="G1834" s="132"/>
      <c r="H1834" s="133"/>
      <c r="I1834" s="131">
        <v>2018</v>
      </c>
      <c r="J1834" s="132"/>
      <c r="K1834" s="133"/>
      <c r="L1834" s="126" t="s">
        <v>44</v>
      </c>
    </row>
    <row r="1835" spans="2:12">
      <c r="B1835" s="124"/>
      <c r="C1835" s="68" t="s">
        <v>287</v>
      </c>
      <c r="D1835" s="68" t="s">
        <v>288</v>
      </c>
      <c r="E1835" s="68" t="s">
        <v>10</v>
      </c>
      <c r="F1835" s="68" t="s">
        <v>287</v>
      </c>
      <c r="G1835" s="68" t="s">
        <v>288</v>
      </c>
      <c r="H1835" s="69" t="s">
        <v>10</v>
      </c>
      <c r="I1835" s="68" t="s">
        <v>287</v>
      </c>
      <c r="J1835" s="68" t="s">
        <v>288</v>
      </c>
      <c r="K1835" s="69" t="s">
        <v>10</v>
      </c>
      <c r="L1835" s="127"/>
    </row>
    <row r="1836" spans="2:12" ht="30" thickBot="1">
      <c r="B1836" s="125"/>
      <c r="C1836" s="79" t="s">
        <v>11</v>
      </c>
      <c r="D1836" s="80" t="s">
        <v>435</v>
      </c>
      <c r="E1836" s="81" t="s">
        <v>434</v>
      </c>
      <c r="F1836" s="79" t="s">
        <v>11</v>
      </c>
      <c r="G1836" s="80" t="s">
        <v>435</v>
      </c>
      <c r="H1836" s="81" t="s">
        <v>434</v>
      </c>
      <c r="I1836" s="79" t="s">
        <v>11</v>
      </c>
      <c r="J1836" s="80" t="s">
        <v>435</v>
      </c>
      <c r="K1836" s="81" t="s">
        <v>434</v>
      </c>
      <c r="L1836" s="128"/>
    </row>
    <row r="1837" spans="2:12">
      <c r="B1837" s="72" t="s">
        <v>45</v>
      </c>
      <c r="C1837" s="4">
        <f t="shared" ref="C1837:H1858" si="206">C1869+C1902+C1934+C1968+C2001+C2035+C2069+C2103+C2136+C2172+C2206+C2408+C2447+C2479+C2518+C2550</f>
        <v>36.936644219291459</v>
      </c>
      <c r="D1837" s="4" t="s">
        <v>19</v>
      </c>
      <c r="E1837" s="4">
        <f t="shared" ref="E1837:F1858" si="207">E1869+E1902+E1934+E1968+E2001+E2035+E2069+E2103+E2136+E2172+E2206+E2408+E2447+E2479+E2518+E2550</f>
        <v>401.00214821784704</v>
      </c>
      <c r="F1837" s="4">
        <f t="shared" si="207"/>
        <v>29.535179999999997</v>
      </c>
      <c r="G1837" s="4" t="s">
        <v>19</v>
      </c>
      <c r="H1837" s="4">
        <f>H1869+H1902+H1934+H1968+H2001+H2035+H2069+H2103+H2136+H2172+H2206+H2408+H2447+H2479+H2518+H2550</f>
        <v>379.96420000000001</v>
      </c>
      <c r="I1837" s="4">
        <f>I1869+I1902+I1934+I1968+I2001+I2035+I2069+I2103+I2136+I2172+I2206+I2408+I2447+I2479+I2518+I2550</f>
        <v>17.943450000000002</v>
      </c>
      <c r="J1837" s="4" t="s">
        <v>19</v>
      </c>
      <c r="K1837" s="4">
        <f>K1869+K1902+K1934+K1968+K2001+K2035+K2069+K2103+K2136+K2172+K2206+K2408+K2447+K2479+K2518+K2550</f>
        <v>321.33700000000005</v>
      </c>
      <c r="L1837" s="75" t="s">
        <v>46</v>
      </c>
    </row>
    <row r="1838" spans="2:12">
      <c r="B1838" s="73" t="s">
        <v>47</v>
      </c>
      <c r="C1838" s="4">
        <f t="shared" si="206"/>
        <v>39.327089999999998</v>
      </c>
      <c r="D1838" s="4" t="s">
        <v>19</v>
      </c>
      <c r="E1838" s="4">
        <f t="shared" si="207"/>
        <v>376.1619</v>
      </c>
      <c r="F1838" s="4">
        <f t="shared" si="207"/>
        <v>39.678299999999993</v>
      </c>
      <c r="G1838" s="4" t="s">
        <v>19</v>
      </c>
      <c r="H1838" s="4">
        <f t="shared" ref="H1838:I1858" si="208">H1870+H1903+H1935+H1969+H2002+H2036+H2070+H2104+H2137+H2173+H2207+H2409+H2448+H2480+H2519+H2551</f>
        <v>377.71664133556766</v>
      </c>
      <c r="I1838" s="4">
        <f t="shared" si="208"/>
        <v>40.812999999999988</v>
      </c>
      <c r="J1838" s="4" t="s">
        <v>19</v>
      </c>
      <c r="K1838" s="4">
        <f t="shared" ref="K1838:K1860" si="209">K1870+K1903+K1935+K1969+K2002+K2036+K2070+K2104+K2137+K2173+K2207+K2409+K2448+K2480+K2519+K2551</f>
        <v>376.36800000000005</v>
      </c>
      <c r="L1838" s="76" t="s">
        <v>464</v>
      </c>
    </row>
    <row r="1839" spans="2:12">
      <c r="B1839" s="73" t="s">
        <v>48</v>
      </c>
      <c r="C1839" s="4">
        <f t="shared" si="206"/>
        <v>2.6099999999999994</v>
      </c>
      <c r="D1839" s="4" t="s">
        <v>19</v>
      </c>
      <c r="E1839" s="4">
        <f t="shared" si="207"/>
        <v>23.8401</v>
      </c>
      <c r="F1839" s="4">
        <f t="shared" si="207"/>
        <v>4.7379999999999995</v>
      </c>
      <c r="G1839" s="4" t="s">
        <v>19</v>
      </c>
      <c r="H1839" s="4">
        <f t="shared" si="208"/>
        <v>18.64</v>
      </c>
      <c r="I1839" s="4">
        <f t="shared" si="208"/>
        <v>3.4060000000000001</v>
      </c>
      <c r="J1839" s="4" t="s">
        <v>19</v>
      </c>
      <c r="K1839" s="4">
        <f t="shared" si="209"/>
        <v>20.768000000000001</v>
      </c>
      <c r="L1839" s="76" t="s">
        <v>49</v>
      </c>
    </row>
    <row r="1840" spans="2:12">
      <c r="B1840" s="73" t="s">
        <v>50</v>
      </c>
      <c r="C1840" s="4">
        <f t="shared" si="206"/>
        <v>508.28591808543359</v>
      </c>
      <c r="D1840" s="4" t="s">
        <v>19</v>
      </c>
      <c r="E1840" s="4">
        <f t="shared" si="207"/>
        <v>1383.43</v>
      </c>
      <c r="F1840" s="4">
        <f t="shared" si="207"/>
        <v>429.79137209302326</v>
      </c>
      <c r="G1840" s="4" t="s">
        <v>19</v>
      </c>
      <c r="H1840" s="4">
        <f>H1872+H1905+H1937+H1971+H2004+H2038+H2072+H2106+H2139+H2175+H2209+H2411+H2450+H2482+H2521+H2553</f>
        <v>1481.6090000000002</v>
      </c>
      <c r="I1840" s="4">
        <f t="shared" ref="I1840:I1860" si="210">I1872+I1905+I1937+I1971+I2004+I2038+I2072+I2106+I2139+I2175+I2209+I2411+I2450+I2482+I2521+I2553</f>
        <v>398.56499999999994</v>
      </c>
      <c r="J1840" s="4" t="s">
        <v>19</v>
      </c>
      <c r="K1840" s="4">
        <f t="shared" si="209"/>
        <v>1405.6470000000002</v>
      </c>
      <c r="L1840" s="76" t="s">
        <v>51</v>
      </c>
    </row>
    <row r="1841" spans="2:12">
      <c r="B1841" s="73" t="s">
        <v>52</v>
      </c>
      <c r="C1841" s="4">
        <f t="shared" si="206"/>
        <v>619.08859999999981</v>
      </c>
      <c r="D1841" s="4" t="s">
        <v>19</v>
      </c>
      <c r="E1841" s="4">
        <f t="shared" si="207"/>
        <v>4796.7361820000006</v>
      </c>
      <c r="F1841" s="4">
        <f t="shared" si="207"/>
        <v>623.34532000000013</v>
      </c>
      <c r="G1841" s="4" t="s">
        <v>19</v>
      </c>
      <c r="H1841" s="4">
        <f t="shared" si="208"/>
        <v>4942.6520100585585</v>
      </c>
      <c r="I1841" s="4">
        <f t="shared" si="210"/>
        <v>490.55600000000004</v>
      </c>
      <c r="J1841" s="4" t="s">
        <v>19</v>
      </c>
      <c r="K1841" s="4">
        <f>K1873+K1906+K1938+K1972+K2005+K2039+K2073+K2107+K2140+K2176+K2210+K2412+K2451+K2483+K2522+K2554</f>
        <v>14634.707999999999</v>
      </c>
      <c r="L1841" s="76" t="s">
        <v>53</v>
      </c>
    </row>
    <row r="1842" spans="2:12">
      <c r="B1842" s="73" t="s">
        <v>54</v>
      </c>
      <c r="C1842" s="4">
        <f t="shared" si="206"/>
        <v>8.6189999999999998</v>
      </c>
      <c r="D1842" s="4" t="s">
        <v>19</v>
      </c>
      <c r="E1842" s="4">
        <f t="shared" si="207"/>
        <v>48.648000000000003</v>
      </c>
      <c r="F1842" s="4">
        <f t="shared" si="207"/>
        <v>5.0069999999999997</v>
      </c>
      <c r="G1842" s="4" t="s">
        <v>19</v>
      </c>
      <c r="H1842" s="4">
        <f t="shared" si="208"/>
        <v>28.151</v>
      </c>
      <c r="I1842" s="4">
        <f t="shared" si="210"/>
        <v>5.2520000000000007</v>
      </c>
      <c r="J1842" s="4" t="s">
        <v>19</v>
      </c>
      <c r="K1842" s="4">
        <f>K1874+K1907+K1939+K1973+K2006+K2040+K2074+K2108+K2141+K2177+K2211+K2413+K2452+K2484+K2523+K2555</f>
        <v>29.556999999999999</v>
      </c>
      <c r="L1842" s="76" t="s">
        <v>55</v>
      </c>
    </row>
    <row r="1843" spans="2:12">
      <c r="B1843" s="73" t="s">
        <v>56</v>
      </c>
      <c r="C1843" s="4">
        <f t="shared" si="206"/>
        <v>1.1909727558494925</v>
      </c>
      <c r="D1843" s="4" t="s">
        <v>19</v>
      </c>
      <c r="E1843" s="4">
        <f t="shared" si="207"/>
        <v>7.3109999999999999</v>
      </c>
      <c r="F1843" s="4">
        <f t="shared" si="207"/>
        <v>1.2018637703760882</v>
      </c>
      <c r="G1843" s="4" t="s">
        <v>19</v>
      </c>
      <c r="H1843" s="4">
        <f t="shared" si="208"/>
        <v>7.3870000000000005</v>
      </c>
      <c r="I1843" s="4">
        <f t="shared" si="210"/>
        <v>0.219</v>
      </c>
      <c r="J1843" s="4" t="s">
        <v>19</v>
      </c>
      <c r="K1843" s="4">
        <f t="shared" si="209"/>
        <v>4.476</v>
      </c>
      <c r="L1843" s="76" t="s">
        <v>57</v>
      </c>
    </row>
    <row r="1844" spans="2:12">
      <c r="B1844" s="73" t="s">
        <v>58</v>
      </c>
      <c r="C1844" s="4">
        <f t="shared" si="206"/>
        <v>213.36370000000002</v>
      </c>
      <c r="D1844" s="4" t="s">
        <v>19</v>
      </c>
      <c r="E1844" s="4">
        <f t="shared" si="207"/>
        <v>1642.7534000221083</v>
      </c>
      <c r="F1844" s="4">
        <f t="shared" si="207"/>
        <v>145.70999999999998</v>
      </c>
      <c r="G1844" s="4" t="s">
        <v>19</v>
      </c>
      <c r="H1844" s="4">
        <f t="shared" si="208"/>
        <v>1050.067</v>
      </c>
      <c r="I1844" s="4">
        <f t="shared" si="210"/>
        <v>153.631</v>
      </c>
      <c r="J1844" s="4" t="s">
        <v>19</v>
      </c>
      <c r="K1844" s="4">
        <f t="shared" si="209"/>
        <v>2234.1370000000002</v>
      </c>
      <c r="L1844" s="76" t="s">
        <v>59</v>
      </c>
    </row>
    <row r="1845" spans="2:12">
      <c r="B1845" s="73" t="s">
        <v>60</v>
      </c>
      <c r="C1845" s="4">
        <f t="shared" si="206"/>
        <v>255.08599315998819</v>
      </c>
      <c r="D1845" s="4" t="s">
        <v>19</v>
      </c>
      <c r="E1845" s="4">
        <f t="shared" si="207"/>
        <v>3136.3660000000004</v>
      </c>
      <c r="F1845" s="4">
        <f t="shared" si="207"/>
        <v>262.09903200000002</v>
      </c>
      <c r="G1845" s="4" t="s">
        <v>19</v>
      </c>
      <c r="H1845" s="4">
        <f t="shared" si="208"/>
        <v>3192.7781</v>
      </c>
      <c r="I1845" s="4">
        <f t="shared" si="210"/>
        <v>264.27999999999997</v>
      </c>
      <c r="J1845" s="4" t="s">
        <v>19</v>
      </c>
      <c r="K1845" s="4">
        <f t="shared" si="209"/>
        <v>3112.6</v>
      </c>
      <c r="L1845" s="76" t="s">
        <v>61</v>
      </c>
    </row>
    <row r="1846" spans="2:12">
      <c r="B1846" s="73" t="s">
        <v>62</v>
      </c>
      <c r="C1846" s="4">
        <f t="shared" si="206"/>
        <v>365.53399999999999</v>
      </c>
      <c r="D1846" s="4" t="s">
        <v>19</v>
      </c>
      <c r="E1846" s="4">
        <f t="shared" si="207"/>
        <v>2544.4500000000003</v>
      </c>
      <c r="F1846" s="4">
        <f t="shared" si="207"/>
        <v>356.25399999999996</v>
      </c>
      <c r="G1846" s="4" t="s">
        <v>19</v>
      </c>
      <c r="H1846" s="4">
        <f t="shared" si="208"/>
        <v>2071.5249999999996</v>
      </c>
      <c r="I1846" s="4">
        <f t="shared" si="210"/>
        <v>322.517</v>
      </c>
      <c r="J1846" s="4" t="s">
        <v>19</v>
      </c>
      <c r="K1846" s="4">
        <f t="shared" si="209"/>
        <v>2538.2799999999997</v>
      </c>
      <c r="L1846" s="76" t="s">
        <v>465</v>
      </c>
    </row>
    <row r="1847" spans="2:12">
      <c r="B1847" s="73" t="s">
        <v>63</v>
      </c>
      <c r="C1847" s="4">
        <f t="shared" si="206"/>
        <v>34.974000000000004</v>
      </c>
      <c r="D1847" s="4" t="s">
        <v>19</v>
      </c>
      <c r="E1847" s="4">
        <f t="shared" si="207"/>
        <v>338.88499999999999</v>
      </c>
      <c r="F1847" s="4">
        <f t="shared" si="207"/>
        <v>24.683</v>
      </c>
      <c r="G1847" s="4" t="s">
        <v>19</v>
      </c>
      <c r="H1847" s="4">
        <f t="shared" si="208"/>
        <v>213.15600000000001</v>
      </c>
      <c r="I1847" s="4">
        <f>I1879+I1912+I1944+I1978+I2011+I2045+I2079+I2113+I2146+I2182+I2216+I2418+I2457+I2489+I2528+I2560</f>
        <v>24.541</v>
      </c>
      <c r="J1847" s="4" t="s">
        <v>19</v>
      </c>
      <c r="K1847" s="4">
        <f t="shared" si="209"/>
        <v>212.78699999999998</v>
      </c>
      <c r="L1847" s="76" t="s">
        <v>64</v>
      </c>
    </row>
    <row r="1848" spans="2:12">
      <c r="B1848" s="73" t="s">
        <v>65</v>
      </c>
      <c r="C1848" s="4">
        <f t="shared" si="206"/>
        <v>351.90807052877966</v>
      </c>
      <c r="D1848" s="4">
        <f t="shared" si="206"/>
        <v>33367.557999999997</v>
      </c>
      <c r="E1848" s="4">
        <f t="shared" si="206"/>
        <v>1049.0630000000001</v>
      </c>
      <c r="F1848" s="4">
        <f t="shared" si="206"/>
        <v>491.90099999999995</v>
      </c>
      <c r="G1848" s="4" t="s">
        <v>19</v>
      </c>
      <c r="H1848" s="4">
        <f t="shared" si="206"/>
        <v>1047.1279999999999</v>
      </c>
      <c r="I1848" s="4">
        <f>I1880+I1913+I1945+I1979+I2012+I2046+I2080+I2114+I2147+I2183+I2217+I2419+I2458+I2490+I2529+I2561</f>
        <v>526.22291833396946</v>
      </c>
      <c r="J1848" s="4" t="s">
        <v>19</v>
      </c>
      <c r="K1848" s="4">
        <f t="shared" si="209"/>
        <v>1119.7389999999998</v>
      </c>
      <c r="L1848" s="76" t="s">
        <v>66</v>
      </c>
    </row>
    <row r="1849" spans="2:12">
      <c r="B1849" s="73" t="s">
        <v>67</v>
      </c>
      <c r="C1849" s="4">
        <f t="shared" si="206"/>
        <v>31.192999999999994</v>
      </c>
      <c r="D1849" s="4" t="s">
        <v>19</v>
      </c>
      <c r="E1849" s="4">
        <f t="shared" si="207"/>
        <v>448.83219337417233</v>
      </c>
      <c r="F1849" s="4">
        <f t="shared" si="207"/>
        <v>29.797000000000001</v>
      </c>
      <c r="G1849" s="4" t="s">
        <v>19</v>
      </c>
      <c r="H1849" s="4">
        <f t="shared" si="208"/>
        <v>409.83719337417222</v>
      </c>
      <c r="I1849" s="4">
        <f>I1881+I1914+I1946+I1980+I2013+I2047+I2081+I2115+I2148+I2184+I2218+I2420+I2459+I2491+I2530+I2562</f>
        <v>36.148399999999995</v>
      </c>
      <c r="J1849" s="4" t="s">
        <v>19</v>
      </c>
      <c r="K1849" s="4">
        <f t="shared" si="209"/>
        <v>416.69524183581342</v>
      </c>
      <c r="L1849" s="76" t="s">
        <v>68</v>
      </c>
    </row>
    <row r="1850" spans="2:12">
      <c r="B1850" s="73" t="s">
        <v>69</v>
      </c>
      <c r="C1850" s="4">
        <f t="shared" si="206"/>
        <v>78.981999999999999</v>
      </c>
      <c r="D1850" s="4" t="s">
        <v>19</v>
      </c>
      <c r="E1850" s="4">
        <f t="shared" si="207"/>
        <v>194.536</v>
      </c>
      <c r="F1850" s="4">
        <f t="shared" si="207"/>
        <v>14.481999999999999</v>
      </c>
      <c r="G1850" s="4" t="s">
        <v>19</v>
      </c>
      <c r="H1850" s="4">
        <f t="shared" si="208"/>
        <v>87.913999999999987</v>
      </c>
      <c r="I1850" s="4">
        <f t="shared" si="210"/>
        <v>56.54699999999999</v>
      </c>
      <c r="J1850" s="4" t="s">
        <v>19</v>
      </c>
      <c r="K1850" s="4">
        <f t="shared" si="209"/>
        <v>177.97800000000001</v>
      </c>
      <c r="L1850" s="76" t="s">
        <v>70</v>
      </c>
    </row>
    <row r="1851" spans="2:12">
      <c r="B1851" s="73" t="s">
        <v>71</v>
      </c>
      <c r="C1851" s="4">
        <f t="shared" si="206"/>
        <v>2.8029999999999995</v>
      </c>
      <c r="D1851" s="4" t="s">
        <v>19</v>
      </c>
      <c r="E1851" s="4">
        <f t="shared" si="207"/>
        <v>30.204999999999998</v>
      </c>
      <c r="F1851" s="4">
        <f t="shared" si="207"/>
        <v>2.766</v>
      </c>
      <c r="G1851" s="4" t="s">
        <v>19</v>
      </c>
      <c r="H1851" s="4">
        <f t="shared" si="208"/>
        <v>29.569999999999997</v>
      </c>
      <c r="I1851" s="4">
        <f t="shared" si="210"/>
        <v>23.434999999999999</v>
      </c>
      <c r="J1851" s="4" t="s">
        <v>19</v>
      </c>
      <c r="K1851" s="4">
        <f t="shared" si="209"/>
        <v>29.279000000000003</v>
      </c>
      <c r="L1851" s="76" t="s">
        <v>72</v>
      </c>
    </row>
    <row r="1852" spans="2:12">
      <c r="B1852" s="73" t="s">
        <v>73</v>
      </c>
      <c r="C1852" s="4">
        <f t="shared" si="206"/>
        <v>3.1729999999999996</v>
      </c>
      <c r="D1852" s="4" t="s">
        <v>19</v>
      </c>
      <c r="E1852" s="4">
        <f t="shared" si="207"/>
        <v>102.43899999999999</v>
      </c>
      <c r="F1852" s="4">
        <f t="shared" si="207"/>
        <v>3.206</v>
      </c>
      <c r="G1852" s="4" t="s">
        <v>19</v>
      </c>
      <c r="H1852" s="4">
        <f t="shared" si="208"/>
        <v>91.396000000000015</v>
      </c>
      <c r="I1852" s="4">
        <f t="shared" si="210"/>
        <v>3.5609999999999999</v>
      </c>
      <c r="J1852" s="4" t="s">
        <v>19</v>
      </c>
      <c r="K1852" s="4">
        <f t="shared" si="209"/>
        <v>101.328</v>
      </c>
      <c r="L1852" s="76" t="s">
        <v>74</v>
      </c>
    </row>
    <row r="1853" spans="2:12">
      <c r="B1853" s="73" t="s">
        <v>75</v>
      </c>
      <c r="C1853" s="4">
        <f t="shared" si="206"/>
        <v>50.963570000000004</v>
      </c>
      <c r="D1853" s="4" t="s">
        <v>19</v>
      </c>
      <c r="E1853" s="4">
        <f t="shared" si="207"/>
        <v>1212.8131272900587</v>
      </c>
      <c r="F1853" s="4">
        <f t="shared" si="207"/>
        <v>63.069070000000004</v>
      </c>
      <c r="G1853" s="4" t="s">
        <v>19</v>
      </c>
      <c r="H1853" s="4">
        <f t="shared" si="208"/>
        <v>889.39741691378526</v>
      </c>
      <c r="I1853" s="4">
        <f t="shared" si="210"/>
        <v>57.337370000000007</v>
      </c>
      <c r="J1853" s="4" t="s">
        <v>19</v>
      </c>
      <c r="K1853" s="4">
        <f t="shared" si="209"/>
        <v>902.71370221038615</v>
      </c>
      <c r="L1853" s="76" t="s">
        <v>76</v>
      </c>
    </row>
    <row r="1854" spans="2:12">
      <c r="B1854" s="73" t="s">
        <v>77</v>
      </c>
      <c r="C1854" s="4">
        <f t="shared" si="206"/>
        <v>126.69500000000001</v>
      </c>
      <c r="D1854" s="4" t="s">
        <v>19</v>
      </c>
      <c r="E1854" s="4">
        <f t="shared" si="207"/>
        <v>449.62299999999999</v>
      </c>
      <c r="F1854" s="4">
        <f t="shared" si="207"/>
        <v>117.96199999999999</v>
      </c>
      <c r="G1854" s="4" t="s">
        <v>19</v>
      </c>
      <c r="H1854" s="4">
        <f t="shared" si="208"/>
        <v>395.30099999999993</v>
      </c>
      <c r="I1854" s="4">
        <f t="shared" si="210"/>
        <v>122.30300000000001</v>
      </c>
      <c r="J1854" s="4" t="s">
        <v>19</v>
      </c>
      <c r="K1854" s="4">
        <f t="shared" si="209"/>
        <v>394.22300000000001</v>
      </c>
      <c r="L1854" s="76" t="s">
        <v>78</v>
      </c>
    </row>
    <row r="1855" spans="2:12">
      <c r="B1855" s="73" t="s">
        <v>79</v>
      </c>
      <c r="C1855" s="4">
        <f t="shared" si="206"/>
        <v>655.29449955698453</v>
      </c>
      <c r="D1855" s="4" t="s">
        <v>19</v>
      </c>
      <c r="E1855" s="4">
        <f t="shared" si="207"/>
        <v>12867.286</v>
      </c>
      <c r="F1855" s="4">
        <f t="shared" si="207"/>
        <v>599.88401999999996</v>
      </c>
      <c r="G1855" s="4" t="s">
        <v>19</v>
      </c>
      <c r="H1855" s="4">
        <f t="shared" si="208"/>
        <v>12628.79</v>
      </c>
      <c r="I1855" s="4">
        <f t="shared" si="210"/>
        <v>1308.5964999999999</v>
      </c>
      <c r="J1855" s="4" t="s">
        <v>19</v>
      </c>
      <c r="K1855" s="4">
        <f t="shared" si="209"/>
        <v>13001.919499999998</v>
      </c>
      <c r="L1855" s="76" t="s">
        <v>80</v>
      </c>
    </row>
    <row r="1856" spans="2:12">
      <c r="B1856" s="73" t="s">
        <v>81</v>
      </c>
      <c r="C1856" s="4">
        <f t="shared" si="206"/>
        <v>556.26299999999992</v>
      </c>
      <c r="D1856" s="4" t="s">
        <v>19</v>
      </c>
      <c r="E1856" s="4">
        <f t="shared" si="207"/>
        <v>4011.5659999999998</v>
      </c>
      <c r="F1856" s="4">
        <f t="shared" si="207"/>
        <v>564.428</v>
      </c>
      <c r="G1856" s="4" t="s">
        <v>19</v>
      </c>
      <c r="H1856" s="4">
        <f t="shared" si="208"/>
        <v>4850.9469999999992</v>
      </c>
      <c r="I1856" s="4">
        <f t="shared" si="210"/>
        <v>577.44800000000009</v>
      </c>
      <c r="J1856" s="4" t="s">
        <v>19</v>
      </c>
      <c r="K1856" s="4">
        <f t="shared" si="209"/>
        <v>4667.3040000000001</v>
      </c>
      <c r="L1856" s="76" t="s">
        <v>82</v>
      </c>
    </row>
    <row r="1857" spans="2:12" ht="15.75" thickBot="1">
      <c r="B1857" s="73" t="s">
        <v>83</v>
      </c>
      <c r="C1857" s="4">
        <f t="shared" si="206"/>
        <v>10.025</v>
      </c>
      <c r="D1857" s="4" t="s">
        <v>19</v>
      </c>
      <c r="E1857" s="4">
        <f t="shared" si="207"/>
        <v>25.797999999999998</v>
      </c>
      <c r="F1857" s="4">
        <f t="shared" si="207"/>
        <v>10.148</v>
      </c>
      <c r="G1857" s="4" t="s">
        <v>19</v>
      </c>
      <c r="H1857" s="4">
        <f t="shared" si="208"/>
        <v>25.487000000000002</v>
      </c>
      <c r="I1857" s="4">
        <f t="shared" si="210"/>
        <v>10.050000000000001</v>
      </c>
      <c r="J1857" s="4" t="s">
        <v>19</v>
      </c>
      <c r="K1857" s="4">
        <f t="shared" si="209"/>
        <v>25.292999999999999</v>
      </c>
      <c r="L1857" s="77" t="s">
        <v>84</v>
      </c>
    </row>
    <row r="1858" spans="2:12" ht="15.75" thickBot="1">
      <c r="B1858" s="74" t="s">
        <v>85</v>
      </c>
      <c r="C1858" s="4">
        <f t="shared" si="206"/>
        <v>82.21</v>
      </c>
      <c r="D1858" s="4" t="s">
        <v>19</v>
      </c>
      <c r="E1858" s="4">
        <f t="shared" si="207"/>
        <v>824.34500000000003</v>
      </c>
      <c r="F1858" s="4">
        <f t="shared" si="207"/>
        <v>83.193999999999988</v>
      </c>
      <c r="G1858" s="4" t="s">
        <v>19</v>
      </c>
      <c r="H1858" s="4">
        <f t="shared" si="208"/>
        <v>815.43200000000002</v>
      </c>
      <c r="I1858" s="4">
        <f t="shared" si="210"/>
        <v>96.088000000000008</v>
      </c>
      <c r="J1858" s="4" t="s">
        <v>19</v>
      </c>
      <c r="K1858" s="4">
        <f t="shared" si="209"/>
        <v>787.45499999999993</v>
      </c>
      <c r="L1858" s="86" t="s">
        <v>86</v>
      </c>
    </row>
    <row r="1859" spans="2:12" ht="15.75" thickBot="1">
      <c r="B1859" s="92" t="s">
        <v>386</v>
      </c>
      <c r="C1859" s="78">
        <f>SUM(C1837:C1858)</f>
        <v>4034.5260583063268</v>
      </c>
      <c r="D1859" s="78" t="s">
        <v>19</v>
      </c>
      <c r="E1859" s="78">
        <f>SUM(E1837:E1858)</f>
        <v>35916.090050904189</v>
      </c>
      <c r="F1859" s="78">
        <f>SUM(F1837:F1858)</f>
        <v>3902.8801578633997</v>
      </c>
      <c r="G1859" s="78" t="s">
        <v>19</v>
      </c>
      <c r="H1859" s="78">
        <f>SUM(H1837:H1858)</f>
        <v>35034.845561682087</v>
      </c>
      <c r="I1859" s="78">
        <f t="shared" ref="I1859:K1859" si="211">SUM(I1837:I1858)</f>
        <v>4539.4606383339697</v>
      </c>
      <c r="J1859" s="78">
        <f t="shared" si="211"/>
        <v>0</v>
      </c>
      <c r="K1859" s="78">
        <f t="shared" si="211"/>
        <v>46514.592444046189</v>
      </c>
      <c r="L1859" s="92" t="s">
        <v>388</v>
      </c>
    </row>
    <row r="1860" spans="2:12" ht="15.75" thickBot="1">
      <c r="B1860" s="92" t="s">
        <v>387</v>
      </c>
      <c r="C1860" s="78">
        <f>C1892+C1925+C1957+C1991+C2024+C2058+C2092+C2126+C2159+C2195+C2229+C2431+C2470+C2502+C2541+C2573</f>
        <v>71747.168000000005</v>
      </c>
      <c r="D1860" s="78" t="s">
        <v>19</v>
      </c>
      <c r="E1860" s="78">
        <f>E1892+E1925+E1957+E1991+E2024+E2058+E2092+E2126+E2159+E2195+E2229+E2431+E2470+E2502+E2541+E2573</f>
        <v>688400.21700000006</v>
      </c>
      <c r="F1860" s="78">
        <f>F1892+F1925+F1957+F1991+F2024+F2058+F2092+F2126+F2159+F2195+F2229+F2431+F2470+F2502+F2541+F2573</f>
        <v>72254.581999999995</v>
      </c>
      <c r="G1860" s="78" t="s">
        <v>19</v>
      </c>
      <c r="H1860" s="78">
        <f>H1892+H1925+H1957+H1991+H2024+H2058+H2092+H2126+H2159+H2195+H2229+H2431+H2470+H2502+H2541+H2573</f>
        <v>692469.8559999998</v>
      </c>
      <c r="I1860" s="78">
        <f t="shared" si="210"/>
        <v>46021.05799999999</v>
      </c>
      <c r="J1860" s="78" t="s">
        <v>19</v>
      </c>
      <c r="K1860" s="78">
        <f t="shared" si="209"/>
        <v>615331.95900000003</v>
      </c>
      <c r="L1860" s="92" t="s">
        <v>385</v>
      </c>
    </row>
    <row r="1861" spans="2:12">
      <c r="C1861" s="57"/>
      <c r="D1861" s="57"/>
      <c r="E1861" s="57"/>
      <c r="F1861" s="57"/>
      <c r="G1861" s="57"/>
      <c r="H1861" s="57"/>
      <c r="I1861" s="57"/>
      <c r="J1861" s="57"/>
      <c r="K1861" s="57"/>
    </row>
    <row r="1862" spans="2:12">
      <c r="C1862" s="57"/>
      <c r="D1862" s="57"/>
      <c r="E1862" s="57"/>
      <c r="F1862" s="57"/>
      <c r="G1862" s="57"/>
      <c r="H1862" s="57"/>
      <c r="I1862" s="57">
        <f>I1880+I1913+I1945+I1979+2012+I2046+I2080+I2114+I2147+I2183+I2217+I2419+I2458+I2490+I2529+I2561</f>
        <v>2535.0769183339694</v>
      </c>
      <c r="J1862" s="57"/>
      <c r="K1862" s="57"/>
    </row>
    <row r="1863" spans="2:12">
      <c r="B1863" s="53" t="s">
        <v>451</v>
      </c>
      <c r="F1863" s="57"/>
      <c r="H1863" s="57"/>
      <c r="I1863" s="57"/>
      <c r="K1863" s="57"/>
      <c r="L1863" s="53" t="s">
        <v>194</v>
      </c>
    </row>
    <row r="1864" spans="2:12">
      <c r="B1864" s="53" t="s">
        <v>29</v>
      </c>
      <c r="F1864" s="57"/>
      <c r="H1864" s="57"/>
      <c r="J1864" s="57"/>
      <c r="L1864" s="53" t="s">
        <v>30</v>
      </c>
    </row>
    <row r="1865" spans="2:12" ht="15.75" thickBot="1">
      <c r="B1865" s="53" t="s">
        <v>285</v>
      </c>
      <c r="L1865" s="53" t="s">
        <v>286</v>
      </c>
    </row>
    <row r="1866" spans="2:12" ht="15.75" thickBot="1">
      <c r="B1866" s="123" t="s">
        <v>43</v>
      </c>
      <c r="C1866" s="131">
        <v>2016</v>
      </c>
      <c r="D1866" s="132"/>
      <c r="E1866" s="133"/>
      <c r="F1866" s="131">
        <v>2017</v>
      </c>
      <c r="G1866" s="132"/>
      <c r="H1866" s="133"/>
      <c r="I1866" s="131">
        <v>2018</v>
      </c>
      <c r="J1866" s="132"/>
      <c r="K1866" s="133"/>
      <c r="L1866" s="126" t="s">
        <v>44</v>
      </c>
    </row>
    <row r="1867" spans="2:12">
      <c r="B1867" s="124"/>
      <c r="C1867" s="68" t="s">
        <v>287</v>
      </c>
      <c r="D1867" s="68" t="s">
        <v>288</v>
      </c>
      <c r="E1867" s="68" t="s">
        <v>10</v>
      </c>
      <c r="F1867" s="68" t="s">
        <v>287</v>
      </c>
      <c r="G1867" s="68" t="s">
        <v>288</v>
      </c>
      <c r="H1867" s="69" t="s">
        <v>10</v>
      </c>
      <c r="I1867" s="68" t="s">
        <v>287</v>
      </c>
      <c r="J1867" s="68" t="s">
        <v>288</v>
      </c>
      <c r="K1867" s="69" t="s">
        <v>10</v>
      </c>
      <c r="L1867" s="127"/>
    </row>
    <row r="1868" spans="2:12" ht="30" thickBot="1">
      <c r="B1868" s="125"/>
      <c r="C1868" s="79" t="s">
        <v>11</v>
      </c>
      <c r="D1868" s="80" t="s">
        <v>435</v>
      </c>
      <c r="E1868" s="81" t="s">
        <v>434</v>
      </c>
      <c r="F1868" s="79" t="s">
        <v>11</v>
      </c>
      <c r="G1868" s="80" t="s">
        <v>435</v>
      </c>
      <c r="H1868" s="81" t="s">
        <v>434</v>
      </c>
      <c r="I1868" s="79" t="s">
        <v>11</v>
      </c>
      <c r="J1868" s="80" t="s">
        <v>435</v>
      </c>
      <c r="K1868" s="81" t="s">
        <v>434</v>
      </c>
      <c r="L1868" s="128"/>
    </row>
    <row r="1869" spans="2:12">
      <c r="B1869" s="72" t="s">
        <v>45</v>
      </c>
      <c r="C1869" s="4">
        <v>2.7115</v>
      </c>
      <c r="D1869" s="4">
        <v>225.7</v>
      </c>
      <c r="E1869" s="4">
        <v>25.222999999999999</v>
      </c>
      <c r="F1869" s="4">
        <v>2.8471000000000002</v>
      </c>
      <c r="G1869" s="4">
        <v>236.98500000000001</v>
      </c>
      <c r="H1869" s="4">
        <v>26</v>
      </c>
      <c r="I1869" s="4">
        <v>2.1698499999999998</v>
      </c>
      <c r="J1869" s="4" t="s">
        <v>467</v>
      </c>
      <c r="K1869" s="4">
        <v>26.19</v>
      </c>
      <c r="L1869" s="75" t="s">
        <v>46</v>
      </c>
    </row>
    <row r="1870" spans="2:12">
      <c r="B1870" s="73" t="s">
        <v>47</v>
      </c>
      <c r="C1870" s="4">
        <v>37.646089999999987</v>
      </c>
      <c r="D1870" s="4"/>
      <c r="E1870" s="4">
        <v>363.62759999999997</v>
      </c>
      <c r="F1870" s="4">
        <v>36.404441152870319</v>
      </c>
      <c r="G1870" s="4"/>
      <c r="H1870" s="4">
        <v>347.02621191274119</v>
      </c>
      <c r="I1870" s="4">
        <v>38.116999999999997</v>
      </c>
      <c r="J1870" s="4"/>
      <c r="K1870" s="4">
        <v>345.11900000000003</v>
      </c>
      <c r="L1870" s="76" t="s">
        <v>464</v>
      </c>
    </row>
    <row r="1871" spans="2:12">
      <c r="B1871" s="73" t="s">
        <v>48</v>
      </c>
      <c r="C1871" s="4">
        <v>1.2589999999999999</v>
      </c>
      <c r="D1871" s="4">
        <v>377</v>
      </c>
      <c r="E1871" s="4">
        <v>12</v>
      </c>
      <c r="F1871" s="4">
        <v>3.6</v>
      </c>
      <c r="G1871" s="4"/>
      <c r="H1871" s="4">
        <v>10.500999999999999</v>
      </c>
      <c r="I1871" s="4">
        <v>2.4500000000000002</v>
      </c>
      <c r="J1871" s="4"/>
      <c r="K1871" s="4">
        <v>12.9</v>
      </c>
      <c r="L1871" s="76" t="s">
        <v>49</v>
      </c>
    </row>
    <row r="1872" spans="2:12">
      <c r="B1872" s="73" t="s">
        <v>50</v>
      </c>
      <c r="C1872" s="4">
        <v>61.24</v>
      </c>
      <c r="D1872" s="4"/>
      <c r="E1872" s="4">
        <v>242</v>
      </c>
      <c r="F1872" s="4">
        <v>64.397999999999996</v>
      </c>
      <c r="G1872" s="4"/>
      <c r="H1872" s="4">
        <v>260</v>
      </c>
      <c r="I1872" s="4">
        <v>49.005000000000003</v>
      </c>
      <c r="J1872" s="4">
        <v>5074</v>
      </c>
      <c r="K1872" s="4">
        <v>305</v>
      </c>
      <c r="L1872" s="76" t="s">
        <v>51</v>
      </c>
    </row>
    <row r="1873" spans="2:12">
      <c r="B1873" s="73" t="s">
        <v>52</v>
      </c>
      <c r="C1873" s="4">
        <v>167.27878000000001</v>
      </c>
      <c r="D1873" s="4">
        <v>15733.624</v>
      </c>
      <c r="E1873" s="4">
        <v>1029.5956550000001</v>
      </c>
      <c r="F1873" s="4">
        <v>167.66300000000001</v>
      </c>
      <c r="G1873" s="4">
        <v>15638.606</v>
      </c>
      <c r="H1873" s="4">
        <v>1058.559</v>
      </c>
      <c r="I1873" s="4">
        <v>168.85499999999999</v>
      </c>
      <c r="J1873" s="4">
        <v>16137388</v>
      </c>
      <c r="K1873" s="4">
        <v>10947</v>
      </c>
      <c r="L1873" s="76" t="s">
        <v>53</v>
      </c>
    </row>
    <row r="1874" spans="2:12">
      <c r="B1874" s="73" t="s">
        <v>54</v>
      </c>
      <c r="C1874" s="4"/>
      <c r="D1874" s="4"/>
      <c r="E1874" s="4"/>
      <c r="F1874" s="4"/>
      <c r="G1874" s="4"/>
      <c r="H1874" s="4"/>
      <c r="I1874" s="4">
        <v>0</v>
      </c>
      <c r="J1874" s="4"/>
      <c r="K1874" s="4">
        <v>0</v>
      </c>
      <c r="L1874" s="76" t="s">
        <v>55</v>
      </c>
    </row>
    <row r="1875" spans="2:12">
      <c r="B1875" s="73" t="s">
        <v>56</v>
      </c>
      <c r="C1875" s="4">
        <v>1.047915848967737E-2</v>
      </c>
      <c r="D1875" s="4"/>
      <c r="E1875" s="4">
        <v>0.114</v>
      </c>
      <c r="F1875" s="4">
        <v>1.047915848967737E-2</v>
      </c>
      <c r="G1875" s="4"/>
      <c r="H1875" s="4">
        <v>0.11700000000000001</v>
      </c>
      <c r="I1875" s="4"/>
      <c r="J1875" s="4"/>
      <c r="K1875" s="4">
        <v>0.11600000000000001</v>
      </c>
      <c r="L1875" s="76" t="s">
        <v>57</v>
      </c>
    </row>
    <row r="1876" spans="2:12">
      <c r="B1876" s="73" t="s">
        <v>58</v>
      </c>
      <c r="C1876" s="4">
        <v>145.51599999999999</v>
      </c>
      <c r="D1876" s="4"/>
      <c r="E1876" s="4">
        <v>964.53599999999994</v>
      </c>
      <c r="F1876" s="4">
        <v>108.133</v>
      </c>
      <c r="G1876" s="4"/>
      <c r="H1876" s="4">
        <v>754.76099999999997</v>
      </c>
      <c r="I1876" s="4">
        <v>116.125</v>
      </c>
      <c r="J1876" s="4"/>
      <c r="K1876" s="4">
        <v>1427.5060000000001</v>
      </c>
      <c r="L1876" s="76" t="s">
        <v>59</v>
      </c>
    </row>
    <row r="1877" spans="2:12" ht="15.75">
      <c r="B1877" s="73" t="s">
        <v>60</v>
      </c>
      <c r="C1877" s="4">
        <v>37.211999999999996</v>
      </c>
      <c r="D1877" s="4"/>
      <c r="E1877" s="4">
        <v>439.12</v>
      </c>
      <c r="F1877" s="4">
        <v>37.139000000000003</v>
      </c>
      <c r="G1877" s="4"/>
      <c r="H1877" s="4">
        <v>439.35500000000002</v>
      </c>
      <c r="I1877" s="4">
        <v>39</v>
      </c>
      <c r="J1877" s="4"/>
      <c r="K1877" s="115">
        <v>452.3</v>
      </c>
      <c r="L1877" s="76" t="s">
        <v>61</v>
      </c>
    </row>
    <row r="1878" spans="2:12">
      <c r="B1878" s="73" t="s">
        <v>62</v>
      </c>
      <c r="C1878" s="4">
        <v>0.36699999999999999</v>
      </c>
      <c r="D1878" s="4">
        <v>60.5</v>
      </c>
      <c r="E1878" s="4">
        <v>4.0170000000000003</v>
      </c>
      <c r="F1878" s="4">
        <v>0.45300000000000001</v>
      </c>
      <c r="G1878" s="4"/>
      <c r="H1878" s="4">
        <v>4.3090000000000002</v>
      </c>
      <c r="I1878" s="4">
        <v>0.36499999999999999</v>
      </c>
      <c r="J1878" s="4"/>
      <c r="K1878" s="4">
        <v>4.0279999999999996</v>
      </c>
      <c r="L1878" s="76" t="s">
        <v>465</v>
      </c>
    </row>
    <row r="1879" spans="2:12">
      <c r="B1879" s="73" t="s">
        <v>63</v>
      </c>
      <c r="C1879" s="4">
        <v>12.881</v>
      </c>
      <c r="D1879" s="4"/>
      <c r="E1879" s="4">
        <v>140.12899999999999</v>
      </c>
      <c r="F1879" s="4">
        <v>2.6819999999999999</v>
      </c>
      <c r="G1879" s="4"/>
      <c r="H1879" s="4">
        <v>13.583</v>
      </c>
      <c r="I1879" s="119">
        <v>2.694</v>
      </c>
      <c r="J1879" s="4"/>
      <c r="K1879" s="4">
        <v>13.98</v>
      </c>
      <c r="L1879" s="76" t="s">
        <v>64</v>
      </c>
    </row>
    <row r="1880" spans="2:12">
      <c r="B1880" s="73" t="s">
        <v>65</v>
      </c>
      <c r="C1880" s="4">
        <v>310.24299999999999</v>
      </c>
      <c r="D1880" s="4">
        <v>15637.227999999999</v>
      </c>
      <c r="E1880" s="4">
        <v>615.21100000000001</v>
      </c>
      <c r="F1880" s="4">
        <v>439.50191333396953</v>
      </c>
      <c r="G1880" s="4">
        <v>15300.762000000001</v>
      </c>
      <c r="H1880" s="4">
        <v>618.81799999999998</v>
      </c>
      <c r="I1880" s="119">
        <v>439.50191333396953</v>
      </c>
      <c r="J1880" s="4">
        <v>15139</v>
      </c>
      <c r="K1880" s="4">
        <v>646.16300000000001</v>
      </c>
      <c r="L1880" s="76" t="s">
        <v>66</v>
      </c>
    </row>
    <row r="1881" spans="2:12">
      <c r="B1881" s="73" t="s">
        <v>67</v>
      </c>
      <c r="C1881" s="4">
        <v>24.24</v>
      </c>
      <c r="D1881" s="4">
        <v>6569</v>
      </c>
      <c r="E1881" s="4">
        <v>355.5</v>
      </c>
      <c r="F1881" s="4">
        <v>24.617000000000001</v>
      </c>
      <c r="G1881" s="4">
        <v>6701</v>
      </c>
      <c r="H1881" s="4">
        <v>360.91699999999997</v>
      </c>
      <c r="I1881" s="4">
        <v>32</v>
      </c>
      <c r="J1881" s="4">
        <v>6861</v>
      </c>
      <c r="K1881" s="4">
        <v>368.80799999999999</v>
      </c>
      <c r="L1881" s="76" t="s">
        <v>68</v>
      </c>
    </row>
    <row r="1882" spans="2:12">
      <c r="B1882" s="73" t="s">
        <v>69</v>
      </c>
      <c r="C1882" s="4">
        <v>1.0746000000000002</v>
      </c>
      <c r="D1882" s="4"/>
      <c r="E1882" s="4">
        <v>10.750999999999999</v>
      </c>
      <c r="F1882" s="4">
        <v>2.657</v>
      </c>
      <c r="G1882" s="4"/>
      <c r="H1882" s="4">
        <v>3.512</v>
      </c>
      <c r="I1882" s="4">
        <v>2.29</v>
      </c>
      <c r="J1882" s="4"/>
      <c r="K1882" s="4">
        <v>28.36</v>
      </c>
      <c r="L1882" s="76" t="s">
        <v>70</v>
      </c>
    </row>
    <row r="1883" spans="2:12">
      <c r="B1883" s="73" t="s">
        <v>71</v>
      </c>
      <c r="C1883" s="4">
        <v>2.407</v>
      </c>
      <c r="D1883" s="4">
        <v>531.02</v>
      </c>
      <c r="E1883" s="4">
        <v>28.876999999999999</v>
      </c>
      <c r="F1883" s="4">
        <v>2.3410000000000002</v>
      </c>
      <c r="G1883" s="4">
        <v>524.505</v>
      </c>
      <c r="H1883" s="4">
        <v>28.094999999999999</v>
      </c>
      <c r="I1883" s="4">
        <v>1.81</v>
      </c>
      <c r="J1883" s="4">
        <v>567528</v>
      </c>
      <c r="K1883" s="4">
        <v>29.01</v>
      </c>
      <c r="L1883" s="76" t="s">
        <v>72</v>
      </c>
    </row>
    <row r="1884" spans="2:12">
      <c r="B1884" s="73" t="s">
        <v>73</v>
      </c>
      <c r="C1884" s="4">
        <v>3.0209999999999999</v>
      </c>
      <c r="D1884" s="4"/>
      <c r="E1884" s="4">
        <v>98.366</v>
      </c>
      <c r="F1884" s="4">
        <v>3.0310000000000001</v>
      </c>
      <c r="G1884" s="4">
        <v>873.90800000000002</v>
      </c>
      <c r="H1884" s="4">
        <v>87.391000000000005</v>
      </c>
      <c r="I1884" s="4">
        <v>3.3530000000000002</v>
      </c>
      <c r="J1884" s="4"/>
      <c r="K1884" s="4">
        <v>96.656000000000006</v>
      </c>
      <c r="L1884" s="76" t="s">
        <v>74</v>
      </c>
    </row>
    <row r="1885" spans="2:12">
      <c r="B1885" s="73" t="s">
        <v>75</v>
      </c>
      <c r="C1885" s="4">
        <v>0.02</v>
      </c>
      <c r="D1885" s="4"/>
      <c r="E1885" s="4">
        <v>0.25</v>
      </c>
      <c r="F1885" s="4">
        <v>0.02</v>
      </c>
      <c r="G1885" s="4"/>
      <c r="H1885" s="4">
        <v>0.25</v>
      </c>
      <c r="I1885" s="4">
        <v>0</v>
      </c>
      <c r="J1885" s="4"/>
      <c r="K1885" s="4">
        <v>0</v>
      </c>
      <c r="L1885" s="76" t="s">
        <v>76</v>
      </c>
    </row>
    <row r="1886" spans="2:12">
      <c r="B1886" s="73" t="s">
        <v>77</v>
      </c>
      <c r="C1886" s="4">
        <v>32.356999999999999</v>
      </c>
      <c r="D1886" s="4"/>
      <c r="E1886" s="4">
        <v>173.54599999999999</v>
      </c>
      <c r="F1886" s="4">
        <v>32.619999999999997</v>
      </c>
      <c r="G1886" s="4"/>
      <c r="H1886" s="4">
        <v>174.583</v>
      </c>
      <c r="I1886" s="4">
        <v>32.182000000000002</v>
      </c>
      <c r="J1886" s="4"/>
      <c r="K1886" s="4">
        <v>173.67699999999999</v>
      </c>
      <c r="L1886" s="76" t="s">
        <v>78</v>
      </c>
    </row>
    <row r="1887" spans="2:12">
      <c r="B1887" s="73" t="s">
        <v>79</v>
      </c>
      <c r="C1887" s="4">
        <v>49.744799999999998</v>
      </c>
      <c r="D1887" s="4">
        <v>13618</v>
      </c>
      <c r="E1887" s="4">
        <v>1549.26</v>
      </c>
      <c r="F1887" s="4">
        <v>50.273159999999997</v>
      </c>
      <c r="G1887" s="4"/>
      <c r="H1887" s="4">
        <v>1542.1110000000001</v>
      </c>
      <c r="I1887" s="4">
        <v>47.570999999999998</v>
      </c>
      <c r="J1887" s="4">
        <v>13625</v>
      </c>
      <c r="K1887" s="4">
        <v>1542.1110000000001</v>
      </c>
      <c r="L1887" s="76" t="s">
        <v>80</v>
      </c>
    </row>
    <row r="1888" spans="2:12">
      <c r="B1888" s="73" t="s">
        <v>81</v>
      </c>
      <c r="C1888" s="4">
        <v>58.122</v>
      </c>
      <c r="D1888" s="4"/>
      <c r="E1888" s="4">
        <v>66.599999999999994</v>
      </c>
      <c r="F1888" s="4">
        <v>58.316000000000003</v>
      </c>
      <c r="G1888" s="4"/>
      <c r="H1888" s="4">
        <v>129.56200000000001</v>
      </c>
      <c r="I1888" s="4">
        <v>59.127000000000002</v>
      </c>
      <c r="J1888" s="4"/>
      <c r="K1888" s="4">
        <v>111.70099999999999</v>
      </c>
      <c r="L1888" s="76" t="s">
        <v>82</v>
      </c>
    </row>
    <row r="1889" spans="2:12" ht="15.75" thickBot="1">
      <c r="B1889" s="73" t="s">
        <v>83</v>
      </c>
      <c r="C1889" s="4">
        <v>9.1890000000000001</v>
      </c>
      <c r="D1889" s="4"/>
      <c r="E1889" s="4">
        <v>22.382999999999999</v>
      </c>
      <c r="F1889" s="4">
        <v>9.2959999999999994</v>
      </c>
      <c r="G1889" s="4"/>
      <c r="H1889" s="4">
        <v>22.029</v>
      </c>
      <c r="I1889" s="4">
        <v>9.2240000000000002</v>
      </c>
      <c r="J1889" s="4"/>
      <c r="K1889" s="4">
        <v>22.212</v>
      </c>
      <c r="L1889" s="77" t="s">
        <v>84</v>
      </c>
    </row>
    <row r="1890" spans="2:12" ht="15.75" thickBot="1">
      <c r="B1890" s="74" t="s">
        <v>85</v>
      </c>
      <c r="C1890" s="4">
        <v>13.090999999999999</v>
      </c>
      <c r="D1890" s="4"/>
      <c r="E1890" s="4">
        <v>48.36</v>
      </c>
      <c r="F1890" s="4">
        <v>13.848000000000001</v>
      </c>
      <c r="G1890" s="4"/>
      <c r="H1890" s="4">
        <v>48.167999999999999</v>
      </c>
      <c r="I1890" s="4">
        <v>13.824</v>
      </c>
      <c r="J1890" s="4"/>
      <c r="K1890" s="4">
        <v>0</v>
      </c>
      <c r="L1890" s="86" t="s">
        <v>86</v>
      </c>
    </row>
    <row r="1891" spans="2:12" ht="15.75" thickBot="1">
      <c r="B1891" s="92" t="s">
        <v>386</v>
      </c>
      <c r="C1891" s="78">
        <v>969.82815915848971</v>
      </c>
      <c r="D1891" s="78" t="s">
        <v>19</v>
      </c>
      <c r="E1891" s="78">
        <v>6168.6426550000006</v>
      </c>
      <c r="F1891" s="78">
        <v>987.83625999999992</v>
      </c>
      <c r="G1891" s="78" t="s">
        <v>19</v>
      </c>
      <c r="H1891" s="78">
        <v>5927.3369999999995</v>
      </c>
      <c r="I1891" s="78">
        <v>5927.3369999999995</v>
      </c>
      <c r="J1891" s="78">
        <v>5927.3369999999995</v>
      </c>
      <c r="K1891" s="78">
        <v>5927.3369999999995</v>
      </c>
      <c r="L1891" s="92" t="s">
        <v>388</v>
      </c>
    </row>
    <row r="1892" spans="2:12" ht="15.75" thickBot="1">
      <c r="B1892" s="92" t="s">
        <v>387</v>
      </c>
      <c r="C1892" s="78">
        <v>1285.443</v>
      </c>
      <c r="D1892" s="78"/>
      <c r="E1892" s="78">
        <v>8062.4790000000003</v>
      </c>
      <c r="F1892" s="78">
        <v>1329.973</v>
      </c>
      <c r="G1892" s="78"/>
      <c r="H1892" s="78">
        <v>8166.0140000000001</v>
      </c>
      <c r="I1892" s="78">
        <v>1338.3040000000001</v>
      </c>
      <c r="J1892" s="78"/>
      <c r="K1892" s="78">
        <v>8871.3510000000006</v>
      </c>
      <c r="L1892" s="92" t="s">
        <v>385</v>
      </c>
    </row>
    <row r="1893" spans="2:12">
      <c r="C1893" s="57"/>
      <c r="D1893" s="57"/>
      <c r="E1893" s="57"/>
      <c r="F1893" s="57"/>
      <c r="G1893" s="57"/>
      <c r="H1893" s="57"/>
      <c r="I1893" s="57"/>
      <c r="J1893" s="57"/>
      <c r="K1893" s="57"/>
    </row>
    <row r="1894" spans="2:12">
      <c r="I1894" s="57"/>
    </row>
    <row r="1896" spans="2:12">
      <c r="B1896" s="53" t="s">
        <v>452</v>
      </c>
      <c r="L1896" s="53" t="s">
        <v>199</v>
      </c>
    </row>
    <row r="1897" spans="2:12">
      <c r="B1897" s="53" t="s">
        <v>293</v>
      </c>
      <c r="L1897" s="53" t="s">
        <v>406</v>
      </c>
    </row>
    <row r="1898" spans="2:12" ht="15.75" thickBot="1">
      <c r="B1898" s="53" t="s">
        <v>285</v>
      </c>
      <c r="L1898" s="53" t="s">
        <v>286</v>
      </c>
    </row>
    <row r="1899" spans="2:12" ht="15.75" thickBot="1">
      <c r="B1899" s="123" t="s">
        <v>43</v>
      </c>
      <c r="C1899" s="131">
        <v>2016</v>
      </c>
      <c r="D1899" s="132"/>
      <c r="E1899" s="133"/>
      <c r="F1899" s="131">
        <v>2017</v>
      </c>
      <c r="G1899" s="132"/>
      <c r="H1899" s="133"/>
      <c r="I1899" s="131">
        <v>2018</v>
      </c>
      <c r="J1899" s="132"/>
      <c r="K1899" s="133"/>
      <c r="L1899" s="126" t="s">
        <v>44</v>
      </c>
    </row>
    <row r="1900" spans="2:12">
      <c r="B1900" s="124"/>
      <c r="C1900" s="68" t="s">
        <v>287</v>
      </c>
      <c r="D1900" s="68" t="s">
        <v>288</v>
      </c>
      <c r="E1900" s="68" t="s">
        <v>10</v>
      </c>
      <c r="F1900" s="68" t="s">
        <v>287</v>
      </c>
      <c r="G1900" s="68" t="s">
        <v>288</v>
      </c>
      <c r="H1900" s="69" t="s">
        <v>10</v>
      </c>
      <c r="I1900" s="68" t="s">
        <v>287</v>
      </c>
      <c r="J1900" s="68" t="s">
        <v>288</v>
      </c>
      <c r="K1900" s="69" t="s">
        <v>10</v>
      </c>
      <c r="L1900" s="127"/>
    </row>
    <row r="1901" spans="2:12" ht="30" thickBot="1">
      <c r="B1901" s="125"/>
      <c r="C1901" s="79" t="s">
        <v>11</v>
      </c>
      <c r="D1901" s="80" t="s">
        <v>435</v>
      </c>
      <c r="E1901" s="81" t="s">
        <v>434</v>
      </c>
      <c r="F1901" s="79" t="s">
        <v>11</v>
      </c>
      <c r="G1901" s="80" t="s">
        <v>435</v>
      </c>
      <c r="H1901" s="81" t="s">
        <v>434</v>
      </c>
      <c r="I1901" s="79" t="s">
        <v>11</v>
      </c>
      <c r="J1901" s="80" t="s">
        <v>435</v>
      </c>
      <c r="K1901" s="81" t="s">
        <v>434</v>
      </c>
      <c r="L1901" s="128"/>
    </row>
    <row r="1902" spans="2:12">
      <c r="B1902" s="72" t="s">
        <v>45</v>
      </c>
      <c r="C1902" s="4">
        <v>2.3895</v>
      </c>
      <c r="D1902" s="4">
        <v>1519.2619999999999</v>
      </c>
      <c r="E1902" s="4">
        <v>55.197000000000003</v>
      </c>
      <c r="F1902" s="4">
        <v>2.5089999999999999</v>
      </c>
      <c r="G1902" s="4">
        <v>1595.2249999999999</v>
      </c>
      <c r="H1902" s="4">
        <v>57.957000000000001</v>
      </c>
      <c r="I1902" s="107">
        <v>0.67679999999999996</v>
      </c>
      <c r="J1902" s="108">
        <v>609.70000000000005</v>
      </c>
      <c r="K1902" s="4">
        <v>20.516999999999999</v>
      </c>
      <c r="L1902" s="75" t="s">
        <v>46</v>
      </c>
    </row>
    <row r="1903" spans="2:12">
      <c r="B1903" s="73" t="s">
        <v>47</v>
      </c>
      <c r="C1903" s="4"/>
      <c r="D1903" s="4"/>
      <c r="E1903" s="4"/>
      <c r="F1903" s="4"/>
      <c r="G1903" s="4"/>
      <c r="H1903" s="4"/>
      <c r="I1903" s="4">
        <v>0</v>
      </c>
      <c r="J1903" s="4"/>
      <c r="K1903" s="4">
        <v>0</v>
      </c>
      <c r="L1903" s="76" t="s">
        <v>464</v>
      </c>
    </row>
    <row r="1904" spans="2:12">
      <c r="B1904" s="73" t="s">
        <v>48</v>
      </c>
      <c r="C1904" s="4"/>
      <c r="D1904" s="4"/>
      <c r="E1904" s="4"/>
      <c r="F1904" s="4"/>
      <c r="G1904" s="4"/>
      <c r="H1904" s="4"/>
      <c r="I1904" s="4">
        <v>0</v>
      </c>
      <c r="J1904" s="4"/>
      <c r="K1904" s="4">
        <v>0</v>
      </c>
      <c r="L1904" s="76" t="s">
        <v>49</v>
      </c>
    </row>
    <row r="1905" spans="2:13">
      <c r="B1905" s="73" t="s">
        <v>50</v>
      </c>
      <c r="C1905" s="4">
        <v>20.522962962962961</v>
      </c>
      <c r="D1905" s="4"/>
      <c r="E1905" s="4">
        <v>126</v>
      </c>
      <c r="F1905" s="4">
        <v>22.942</v>
      </c>
      <c r="G1905" s="4"/>
      <c r="H1905" s="4">
        <v>122.834</v>
      </c>
      <c r="I1905" s="4">
        <v>20.5</v>
      </c>
      <c r="J1905" s="4"/>
      <c r="K1905" s="4">
        <v>111.959</v>
      </c>
      <c r="L1905" s="76" t="s">
        <v>51</v>
      </c>
    </row>
    <row r="1906" spans="2:13">
      <c r="B1906" s="73" t="s">
        <v>52</v>
      </c>
      <c r="C1906" s="4">
        <v>40.311529999999998</v>
      </c>
      <c r="D1906" s="4"/>
      <c r="E1906" s="4">
        <v>500.85474399999993</v>
      </c>
      <c r="F1906" s="4">
        <v>39.116210000000002</v>
      </c>
      <c r="G1906" s="4"/>
      <c r="H1906" s="4">
        <v>494.23899999999998</v>
      </c>
      <c r="I1906" s="108">
        <v>33.65</v>
      </c>
      <c r="J1906" s="4"/>
      <c r="K1906" s="108">
        <v>487.80799999999999</v>
      </c>
      <c r="L1906" s="76" t="s">
        <v>53</v>
      </c>
    </row>
    <row r="1907" spans="2:13">
      <c r="B1907" s="73" t="s">
        <v>54</v>
      </c>
      <c r="C1907" s="4"/>
      <c r="D1907" s="4"/>
      <c r="E1907" s="4"/>
      <c r="F1907" s="4"/>
      <c r="G1907" s="4"/>
      <c r="H1907" s="4"/>
      <c r="I1907" s="4">
        <v>0</v>
      </c>
      <c r="J1907" s="4"/>
      <c r="K1907" s="4">
        <v>0</v>
      </c>
      <c r="L1907" s="76" t="s">
        <v>55</v>
      </c>
    </row>
    <row r="1908" spans="2:13">
      <c r="B1908" s="73" t="s">
        <v>56</v>
      </c>
      <c r="C1908" s="4"/>
      <c r="D1908" s="4"/>
      <c r="E1908" s="4"/>
      <c r="F1908" s="4"/>
      <c r="G1908" s="4"/>
      <c r="H1908" s="4"/>
      <c r="I1908" s="4"/>
      <c r="J1908" s="4"/>
      <c r="K1908" s="4">
        <v>0</v>
      </c>
      <c r="L1908" s="76" t="s">
        <v>57</v>
      </c>
    </row>
    <row r="1909" spans="2:13">
      <c r="B1909" s="73" t="s">
        <v>58</v>
      </c>
      <c r="C1909" s="4">
        <v>6.5000000000000002E-2</v>
      </c>
      <c r="D1909" s="4">
        <v>29</v>
      </c>
      <c r="E1909" s="4">
        <v>1.5014877589453863</v>
      </c>
      <c r="F1909" s="4"/>
      <c r="G1909" s="4"/>
      <c r="H1909" s="4"/>
      <c r="I1909" s="4">
        <v>0</v>
      </c>
      <c r="J1909" s="4"/>
      <c r="K1909" s="4">
        <v>0</v>
      </c>
      <c r="L1909" s="76" t="s">
        <v>59</v>
      </c>
    </row>
    <row r="1910" spans="2:13">
      <c r="B1910" s="73" t="s">
        <v>60</v>
      </c>
      <c r="C1910" s="4"/>
      <c r="D1910" s="4"/>
      <c r="E1910" s="4"/>
      <c r="F1910" s="4"/>
      <c r="G1910" s="4"/>
      <c r="H1910" s="4"/>
      <c r="I1910" s="4">
        <v>0</v>
      </c>
      <c r="J1910" s="4"/>
      <c r="K1910" s="4">
        <v>0</v>
      </c>
      <c r="L1910" s="76" t="s">
        <v>61</v>
      </c>
      <c r="M1910" s="109"/>
    </row>
    <row r="1911" spans="2:13">
      <c r="B1911" s="73" t="s">
        <v>62</v>
      </c>
      <c r="C1911" s="4">
        <v>51.884</v>
      </c>
      <c r="D1911" s="4">
        <v>12904</v>
      </c>
      <c r="E1911" s="4">
        <v>451.73</v>
      </c>
      <c r="F1911" s="4">
        <v>54.277000000000001</v>
      </c>
      <c r="G1911" s="4"/>
      <c r="H1911" s="4">
        <v>353.53399999999999</v>
      </c>
      <c r="I1911" s="4">
        <v>52.231000000000002</v>
      </c>
      <c r="J1911" s="4"/>
      <c r="K1911" s="4">
        <v>476.63499999999999</v>
      </c>
      <c r="L1911" s="76" t="s">
        <v>465</v>
      </c>
    </row>
    <row r="1912" spans="2:13">
      <c r="B1912" s="73" t="s">
        <v>63</v>
      </c>
      <c r="C1912" s="4"/>
      <c r="D1912" s="4"/>
      <c r="E1912" s="4"/>
      <c r="F1912" s="4"/>
      <c r="G1912" s="4"/>
      <c r="H1912" s="4"/>
      <c r="I1912" s="4">
        <v>0</v>
      </c>
      <c r="J1912" s="4"/>
      <c r="K1912" s="4">
        <v>0</v>
      </c>
      <c r="L1912" s="76" t="s">
        <v>64</v>
      </c>
    </row>
    <row r="1913" spans="2:13">
      <c r="B1913" s="73" t="s">
        <v>65</v>
      </c>
      <c r="C1913" s="4">
        <v>1.9668677702274844</v>
      </c>
      <c r="D1913" s="4">
        <v>1296</v>
      </c>
      <c r="E1913" s="4">
        <v>44</v>
      </c>
      <c r="F1913" s="4">
        <v>2.29928</v>
      </c>
      <c r="G1913" s="4"/>
      <c r="H1913" s="4">
        <v>47.625999999999998</v>
      </c>
      <c r="I1913" s="108">
        <v>1.3859999999999999</v>
      </c>
      <c r="J1913" s="4">
        <v>1386</v>
      </c>
      <c r="K1913" s="4">
        <v>49.6</v>
      </c>
      <c r="L1913" s="76" t="s">
        <v>66</v>
      </c>
    </row>
    <row r="1914" spans="2:13">
      <c r="B1914" s="73" t="s">
        <v>67</v>
      </c>
      <c r="C1914" s="4">
        <v>0.14599999999999999</v>
      </c>
      <c r="D1914" s="4">
        <v>47</v>
      </c>
      <c r="E1914" s="4">
        <v>1.595679012345679</v>
      </c>
      <c r="F1914" s="4"/>
      <c r="G1914" s="4"/>
      <c r="H1914" s="4"/>
      <c r="I1914" s="4">
        <v>0.05</v>
      </c>
      <c r="J1914" s="4">
        <v>47</v>
      </c>
      <c r="K1914" s="4">
        <v>0</v>
      </c>
      <c r="L1914" s="76" t="s">
        <v>68</v>
      </c>
    </row>
    <row r="1915" spans="2:13">
      <c r="B1915" s="73" t="s">
        <v>69</v>
      </c>
      <c r="C1915" s="4">
        <v>0.12870000000000001</v>
      </c>
      <c r="D1915" s="4"/>
      <c r="E1915" s="4">
        <v>0.86299999999999999</v>
      </c>
      <c r="F1915" s="4">
        <v>0.193</v>
      </c>
      <c r="G1915" s="4"/>
      <c r="H1915" s="4">
        <v>0.89300000000000002</v>
      </c>
      <c r="I1915" s="4">
        <v>0.16500000000000001</v>
      </c>
      <c r="J1915" s="4"/>
      <c r="K1915" s="4">
        <v>1.9</v>
      </c>
      <c r="L1915" s="76" t="s">
        <v>70</v>
      </c>
    </row>
    <row r="1916" spans="2:13">
      <c r="B1916" s="73" t="s">
        <v>71</v>
      </c>
      <c r="C1916" s="4"/>
      <c r="D1916" s="4"/>
      <c r="E1916" s="4"/>
      <c r="F1916" s="4"/>
      <c r="G1916" s="4"/>
      <c r="H1916" s="4"/>
      <c r="I1916" s="4">
        <v>0</v>
      </c>
      <c r="J1916" s="4"/>
      <c r="K1916" s="4">
        <v>0</v>
      </c>
      <c r="L1916" s="76" t="s">
        <v>72</v>
      </c>
    </row>
    <row r="1917" spans="2:13">
      <c r="B1917" s="73" t="s">
        <v>73</v>
      </c>
      <c r="C1917" s="4"/>
      <c r="D1917" s="4"/>
      <c r="E1917" s="4"/>
      <c r="F1917" s="4"/>
      <c r="G1917" s="4"/>
      <c r="H1917" s="4"/>
      <c r="I1917" s="4">
        <v>0</v>
      </c>
      <c r="J1917" s="4"/>
      <c r="K1917" s="4">
        <v>0</v>
      </c>
      <c r="L1917" s="76" t="s">
        <v>74</v>
      </c>
    </row>
    <row r="1918" spans="2:13">
      <c r="B1918" s="73" t="s">
        <v>75</v>
      </c>
      <c r="C1918" s="4">
        <v>7.0605400000000014</v>
      </c>
      <c r="D1918" s="4"/>
      <c r="E1918" s="4">
        <v>366.83507075665511</v>
      </c>
      <c r="F1918" s="4">
        <v>9.8290000000000006</v>
      </c>
      <c r="G1918" s="4"/>
      <c r="H1918" s="4">
        <v>123.77</v>
      </c>
      <c r="I1918" s="4">
        <v>13.826000000000001</v>
      </c>
      <c r="J1918" s="4"/>
      <c r="K1918" s="4">
        <v>239.001</v>
      </c>
      <c r="L1918" s="76" t="s">
        <v>76</v>
      </c>
    </row>
    <row r="1919" spans="2:13">
      <c r="B1919" s="73" t="s">
        <v>77</v>
      </c>
      <c r="C1919" s="4">
        <v>0.378</v>
      </c>
      <c r="D1919" s="4"/>
      <c r="E1919" s="4">
        <v>21.478999999999999</v>
      </c>
      <c r="F1919" s="4">
        <v>0.35199999999999998</v>
      </c>
      <c r="G1919" s="4"/>
      <c r="H1919" s="4">
        <v>15.106</v>
      </c>
      <c r="I1919" s="4">
        <v>0.20300000000000001</v>
      </c>
      <c r="J1919" s="4"/>
      <c r="K1919" s="4">
        <v>8.4570000000000007</v>
      </c>
      <c r="L1919" s="76" t="s">
        <v>78</v>
      </c>
    </row>
    <row r="1920" spans="2:13">
      <c r="B1920" s="73" t="s">
        <v>79</v>
      </c>
      <c r="C1920" s="4">
        <v>29.341200000000001</v>
      </c>
      <c r="D1920" s="4"/>
      <c r="E1920" s="4">
        <v>754.846</v>
      </c>
      <c r="F1920" s="4">
        <v>28.662099999999999</v>
      </c>
      <c r="G1920" s="4"/>
      <c r="H1920" s="4">
        <v>713.49599999999998</v>
      </c>
      <c r="I1920" s="4">
        <v>68.542000000000002</v>
      </c>
      <c r="J1920" s="4"/>
      <c r="K1920" s="4">
        <v>716.14800000000002</v>
      </c>
      <c r="L1920" s="76" t="s">
        <v>80</v>
      </c>
    </row>
    <row r="1921" spans="2:12">
      <c r="B1921" s="73" t="s">
        <v>81</v>
      </c>
      <c r="C1921" s="4">
        <v>48.670999999999999</v>
      </c>
      <c r="D1921" s="4"/>
      <c r="E1921" s="4">
        <v>406.37900000000002</v>
      </c>
      <c r="F1921" s="4">
        <v>49.497999999999998</v>
      </c>
      <c r="G1921" s="4"/>
      <c r="H1921" s="4">
        <v>820.54700000000003</v>
      </c>
      <c r="I1921" s="4">
        <v>50.588999999999999</v>
      </c>
      <c r="J1921" s="4"/>
      <c r="K1921" s="4">
        <v>696.95</v>
      </c>
      <c r="L1921" s="76" t="s">
        <v>82</v>
      </c>
    </row>
    <row r="1922" spans="2:12" ht="15.75" thickBot="1">
      <c r="B1922" s="73" t="s">
        <v>83</v>
      </c>
      <c r="C1922" s="4"/>
      <c r="D1922" s="4"/>
      <c r="E1922" s="4"/>
      <c r="F1922" s="4"/>
      <c r="G1922" s="4"/>
      <c r="H1922" s="4"/>
      <c r="I1922" s="4"/>
      <c r="J1922" s="4"/>
      <c r="K1922" s="4">
        <v>0</v>
      </c>
      <c r="L1922" s="77" t="s">
        <v>84</v>
      </c>
    </row>
    <row r="1923" spans="2:12" ht="15.75" thickBot="1">
      <c r="B1923" s="74" t="s">
        <v>85</v>
      </c>
      <c r="C1923" s="4">
        <v>3.4329999999999998</v>
      </c>
      <c r="D1923" s="4"/>
      <c r="E1923" s="4">
        <v>35.549999999999997</v>
      </c>
      <c r="F1923" s="4">
        <v>2.1080000000000001</v>
      </c>
      <c r="G1923" s="4"/>
      <c r="H1923" s="4">
        <v>17.55</v>
      </c>
      <c r="I1923" s="4">
        <v>2.1480000000000001</v>
      </c>
      <c r="J1923" s="4"/>
      <c r="K1923" s="4">
        <v>16.706</v>
      </c>
      <c r="L1923" s="86" t="s">
        <v>86</v>
      </c>
    </row>
    <row r="1924" spans="2:12" ht="15.75" thickBot="1">
      <c r="B1924" s="92" t="s">
        <v>386</v>
      </c>
      <c r="C1924" s="78">
        <v>209.64676073319043</v>
      </c>
      <c r="D1924" s="78" t="s">
        <v>19</v>
      </c>
      <c r="E1924" s="78">
        <v>2396.3429107712914</v>
      </c>
      <c r="F1924" s="78">
        <f>SUM(F1902:F1923)</f>
        <v>211.78559000000001</v>
      </c>
      <c r="G1924" s="78"/>
      <c r="H1924" s="78">
        <f>SUM(H1902:H1923)</f>
        <v>2767.5520000000001</v>
      </c>
      <c r="I1924" s="78">
        <f>SUM(I1902:I1923)</f>
        <v>243.96680000000001</v>
      </c>
      <c r="J1924" s="78">
        <f>SUM(J1902:J1923)</f>
        <v>2042.7</v>
      </c>
      <c r="K1924" s="78">
        <f>SUM(K1902:K1923)</f>
        <v>2825.6810000000005</v>
      </c>
      <c r="L1924" s="92" t="s">
        <v>388</v>
      </c>
    </row>
    <row r="1925" spans="2:12" ht="15.75" thickBot="1">
      <c r="B1925" s="92" t="s">
        <v>387</v>
      </c>
      <c r="C1925" s="78">
        <v>5164.5219999999999</v>
      </c>
      <c r="D1925" s="78"/>
      <c r="E1925" s="78">
        <v>85204.41</v>
      </c>
      <c r="F1925" s="78">
        <v>4933.8410000000003</v>
      </c>
      <c r="G1925" s="78"/>
      <c r="H1925" s="78">
        <v>83139.326000000001</v>
      </c>
      <c r="I1925" s="78">
        <v>4645.4049999999997</v>
      </c>
      <c r="J1925" s="78"/>
      <c r="K1925" s="78">
        <v>85823.679999999993</v>
      </c>
      <c r="L1925" s="92" t="s">
        <v>385</v>
      </c>
    </row>
    <row r="1928" spans="2:12">
      <c r="B1928" s="53" t="s">
        <v>453</v>
      </c>
      <c r="I1928" s="57"/>
      <c r="L1928" s="53" t="s">
        <v>202</v>
      </c>
    </row>
    <row r="1929" spans="2:12">
      <c r="B1929" s="53" t="s">
        <v>296</v>
      </c>
      <c r="L1929" s="53" t="s">
        <v>297</v>
      </c>
    </row>
    <row r="1930" spans="2:12" ht="15.75" thickBot="1">
      <c r="B1930" s="53" t="s">
        <v>285</v>
      </c>
      <c r="L1930" s="53" t="s">
        <v>286</v>
      </c>
    </row>
    <row r="1931" spans="2:12" ht="15.75" thickBot="1">
      <c r="B1931" s="123" t="s">
        <v>43</v>
      </c>
      <c r="C1931" s="131">
        <v>2016</v>
      </c>
      <c r="D1931" s="132"/>
      <c r="E1931" s="133"/>
      <c r="F1931" s="131">
        <v>2017</v>
      </c>
      <c r="G1931" s="132"/>
      <c r="H1931" s="133"/>
      <c r="I1931" s="131">
        <v>2018</v>
      </c>
      <c r="J1931" s="132"/>
      <c r="K1931" s="133"/>
      <c r="L1931" s="126" t="s">
        <v>44</v>
      </c>
    </row>
    <row r="1932" spans="2:12">
      <c r="B1932" s="124"/>
      <c r="C1932" s="68" t="s">
        <v>287</v>
      </c>
      <c r="D1932" s="68" t="s">
        <v>288</v>
      </c>
      <c r="E1932" s="68" t="s">
        <v>10</v>
      </c>
      <c r="F1932" s="68" t="s">
        <v>287</v>
      </c>
      <c r="G1932" s="68" t="s">
        <v>288</v>
      </c>
      <c r="H1932" s="69" t="s">
        <v>10</v>
      </c>
      <c r="I1932" s="68" t="s">
        <v>287</v>
      </c>
      <c r="J1932" s="68" t="s">
        <v>288</v>
      </c>
      <c r="K1932" s="69" t="s">
        <v>10</v>
      </c>
      <c r="L1932" s="127"/>
    </row>
    <row r="1933" spans="2:12" ht="30" thickBot="1">
      <c r="B1933" s="125"/>
      <c r="C1933" s="79" t="s">
        <v>11</v>
      </c>
      <c r="D1933" s="80" t="s">
        <v>435</v>
      </c>
      <c r="E1933" s="81" t="s">
        <v>434</v>
      </c>
      <c r="F1933" s="79" t="s">
        <v>11</v>
      </c>
      <c r="G1933" s="80" t="s">
        <v>435</v>
      </c>
      <c r="H1933" s="81" t="s">
        <v>434</v>
      </c>
      <c r="I1933" s="79" t="s">
        <v>11</v>
      </c>
      <c r="J1933" s="80" t="s">
        <v>435</v>
      </c>
      <c r="K1933" s="81" t="s">
        <v>434</v>
      </c>
      <c r="L1933" s="128"/>
    </row>
    <row r="1934" spans="2:12">
      <c r="B1934" s="72" t="s">
        <v>45</v>
      </c>
      <c r="C1934" s="4">
        <v>0.76150000000000007</v>
      </c>
      <c r="D1934" s="4">
        <v>183.803</v>
      </c>
      <c r="E1934" s="4">
        <v>9.1219999999999999</v>
      </c>
      <c r="F1934" s="4">
        <v>0.79959999999999998</v>
      </c>
      <c r="G1934" s="4">
        <v>192.99299999999999</v>
      </c>
      <c r="H1934" s="4">
        <v>9.5780999999999992</v>
      </c>
      <c r="I1934" s="107">
        <v>0.22</v>
      </c>
      <c r="J1934" s="99">
        <v>79</v>
      </c>
      <c r="K1934" s="4">
        <v>2.27</v>
      </c>
      <c r="L1934" s="75" t="s">
        <v>46</v>
      </c>
    </row>
    <row r="1935" spans="2:12">
      <c r="B1935" s="73" t="s">
        <v>47</v>
      </c>
      <c r="C1935" s="4"/>
      <c r="D1935" s="4"/>
      <c r="E1935" s="4"/>
      <c r="F1935" s="4"/>
      <c r="G1935" s="4"/>
      <c r="H1935" s="4"/>
      <c r="I1935" s="4">
        <v>0</v>
      </c>
      <c r="J1935" s="4"/>
      <c r="K1935" s="4">
        <v>0</v>
      </c>
      <c r="L1935" s="76" t="s">
        <v>464</v>
      </c>
    </row>
    <row r="1936" spans="2:12">
      <c r="B1936" s="73" t="s">
        <v>48</v>
      </c>
      <c r="C1936" s="4"/>
      <c r="D1936" s="4"/>
      <c r="E1936" s="4"/>
      <c r="F1936" s="4"/>
      <c r="G1936" s="4"/>
      <c r="H1936" s="4"/>
      <c r="I1936" s="4">
        <v>0</v>
      </c>
      <c r="J1936" s="4"/>
      <c r="K1936" s="4">
        <v>0</v>
      </c>
      <c r="L1936" s="76" t="s">
        <v>49</v>
      </c>
    </row>
    <row r="1937" spans="2:13">
      <c r="B1937" s="73" t="s">
        <v>50</v>
      </c>
      <c r="C1937" s="4">
        <v>4.1077551020408167</v>
      </c>
      <c r="D1937" s="4"/>
      <c r="E1937" s="4">
        <v>17</v>
      </c>
      <c r="F1937" s="4">
        <v>3.407</v>
      </c>
      <c r="G1937" s="4"/>
      <c r="H1937" s="4">
        <v>16.033000000000001</v>
      </c>
      <c r="I1937" s="4">
        <v>4.74</v>
      </c>
      <c r="J1937" s="4"/>
      <c r="K1937" s="4">
        <v>12.8</v>
      </c>
      <c r="L1937" s="76" t="s">
        <v>51</v>
      </c>
      <c r="M1937" s="109"/>
    </row>
    <row r="1938" spans="2:13">
      <c r="B1938" s="73" t="s">
        <v>52</v>
      </c>
      <c r="C1938" s="4">
        <v>24.459479999999999</v>
      </c>
      <c r="D1938" s="4"/>
      <c r="E1938" s="4">
        <v>211.949974</v>
      </c>
      <c r="F1938" s="4">
        <v>23.345179999999999</v>
      </c>
      <c r="G1938" s="4"/>
      <c r="H1938" s="4">
        <v>236.982</v>
      </c>
      <c r="I1938" s="108">
        <v>20.67</v>
      </c>
      <c r="J1938" s="4"/>
      <c r="K1938" s="108">
        <v>200.17599999999999</v>
      </c>
      <c r="L1938" s="76" t="s">
        <v>53</v>
      </c>
    </row>
    <row r="1939" spans="2:13">
      <c r="B1939" s="73" t="s">
        <v>54</v>
      </c>
      <c r="C1939" s="4"/>
      <c r="D1939" s="4"/>
      <c r="E1939" s="4"/>
      <c r="F1939" s="4"/>
      <c r="G1939" s="4"/>
      <c r="H1939" s="4"/>
      <c r="I1939" s="4">
        <v>0</v>
      </c>
      <c r="J1939" s="4"/>
      <c r="K1939" s="4">
        <v>0</v>
      </c>
      <c r="L1939" s="76" t="s">
        <v>55</v>
      </c>
    </row>
    <row r="1940" spans="2:13">
      <c r="B1940" s="73" t="s">
        <v>56</v>
      </c>
      <c r="C1940" s="4">
        <v>1E-3</v>
      </c>
      <c r="D1940" s="4"/>
      <c r="E1940" s="4">
        <v>3.0000000000000001E-3</v>
      </c>
      <c r="F1940" s="4">
        <v>1E-3</v>
      </c>
      <c r="G1940" s="4"/>
      <c r="H1940" s="4">
        <v>3.0000000000000001E-3</v>
      </c>
      <c r="I1940" s="4">
        <v>0</v>
      </c>
      <c r="J1940" s="4"/>
      <c r="K1940" s="4">
        <v>3.0000000000000001E-3</v>
      </c>
      <c r="L1940" s="76" t="s">
        <v>57</v>
      </c>
    </row>
    <row r="1941" spans="2:13">
      <c r="B1941" s="73" t="s">
        <v>58</v>
      </c>
      <c r="C1941" s="4">
        <v>0.1467</v>
      </c>
      <c r="D1941" s="4">
        <v>133</v>
      </c>
      <c r="E1941" s="4">
        <v>7.7210526315789471E-3</v>
      </c>
      <c r="F1941" s="4"/>
      <c r="G1941" s="4"/>
      <c r="H1941" s="4"/>
      <c r="I1941" s="4">
        <v>0</v>
      </c>
      <c r="J1941" s="4"/>
      <c r="K1941" s="4">
        <v>0</v>
      </c>
      <c r="L1941" s="76" t="s">
        <v>59</v>
      </c>
    </row>
    <row r="1942" spans="2:13">
      <c r="B1942" s="73" t="s">
        <v>60</v>
      </c>
      <c r="C1942" s="4"/>
      <c r="D1942" s="4"/>
      <c r="E1942" s="4"/>
      <c r="F1942" s="4"/>
      <c r="G1942" s="4"/>
      <c r="H1942" s="4"/>
      <c r="I1942" s="4">
        <v>0</v>
      </c>
      <c r="J1942" s="4"/>
      <c r="K1942" s="4">
        <v>0</v>
      </c>
      <c r="L1942" s="76" t="s">
        <v>61</v>
      </c>
    </row>
    <row r="1943" spans="2:13">
      <c r="B1943" s="73" t="s">
        <v>62</v>
      </c>
      <c r="C1943" s="4">
        <v>4.0190000000000001</v>
      </c>
      <c r="D1943" s="4">
        <v>1140.3</v>
      </c>
      <c r="E1943" s="4">
        <v>25.792999999999999</v>
      </c>
      <c r="F1943" s="4">
        <v>4.452</v>
      </c>
      <c r="G1943" s="4"/>
      <c r="H1943" s="4">
        <v>22.684000000000001</v>
      </c>
      <c r="I1943" s="4">
        <v>3.931</v>
      </c>
      <c r="J1943" s="4"/>
      <c r="K1943" s="4">
        <v>20.204999999999998</v>
      </c>
      <c r="L1943" s="76" t="s">
        <v>465</v>
      </c>
    </row>
    <row r="1944" spans="2:13">
      <c r="B1944" s="73" t="s">
        <v>63</v>
      </c>
      <c r="C1944" s="4"/>
      <c r="D1944" s="4"/>
      <c r="E1944" s="4"/>
      <c r="F1944" s="4"/>
      <c r="G1944" s="4"/>
      <c r="H1944" s="4"/>
      <c r="I1944" s="4">
        <v>0</v>
      </c>
      <c r="J1944" s="4"/>
      <c r="K1944" s="4">
        <v>0</v>
      </c>
      <c r="L1944" s="76" t="s">
        <v>64</v>
      </c>
    </row>
    <row r="1945" spans="2:13">
      <c r="B1945" s="73" t="s">
        <v>65</v>
      </c>
      <c r="C1945" s="4">
        <v>7.4418109269490484</v>
      </c>
      <c r="D1945" s="4">
        <v>329</v>
      </c>
      <c r="E1945" s="4">
        <v>7</v>
      </c>
      <c r="F1945" s="4">
        <v>7.1669999999999998</v>
      </c>
      <c r="G1945" s="4"/>
      <c r="H1945" s="4">
        <v>7.7549999999999999</v>
      </c>
      <c r="I1945" s="4">
        <v>0.3</v>
      </c>
      <c r="J1945" s="4">
        <v>302</v>
      </c>
      <c r="K1945" s="4">
        <v>8</v>
      </c>
      <c r="L1945" s="76" t="s">
        <v>66</v>
      </c>
    </row>
    <row r="1946" spans="2:13">
      <c r="B1946" s="73" t="s">
        <v>67</v>
      </c>
      <c r="C1946" s="4">
        <v>0.01</v>
      </c>
      <c r="D1946" s="4"/>
      <c r="E1946" s="4">
        <v>0.01</v>
      </c>
      <c r="F1946" s="4"/>
      <c r="G1946" s="4"/>
      <c r="H1946" s="4"/>
      <c r="I1946" s="4">
        <v>0</v>
      </c>
      <c r="J1946" s="4"/>
      <c r="K1946" s="4">
        <v>0</v>
      </c>
      <c r="L1946" s="76" t="s">
        <v>68</v>
      </c>
    </row>
    <row r="1947" spans="2:13">
      <c r="B1947" s="73" t="s">
        <v>69</v>
      </c>
      <c r="C1947" s="4">
        <v>2.8200000000000003E-2</v>
      </c>
      <c r="D1947" s="4"/>
      <c r="E1947" s="4">
        <v>0.11700000000000001</v>
      </c>
      <c r="F1947" s="4">
        <v>5.1999999999999998E-2</v>
      </c>
      <c r="G1947" s="4"/>
      <c r="H1947" s="4">
        <v>0.14299999999999999</v>
      </c>
      <c r="I1947" s="4">
        <v>3.5000000000000003E-2</v>
      </c>
      <c r="J1947" s="4"/>
      <c r="K1947" s="4">
        <v>0.21</v>
      </c>
      <c r="L1947" s="76" t="s">
        <v>70</v>
      </c>
    </row>
    <row r="1948" spans="2:13">
      <c r="B1948" s="73" t="s">
        <v>71</v>
      </c>
      <c r="C1948" s="4"/>
      <c r="D1948" s="4"/>
      <c r="E1948" s="4"/>
      <c r="F1948" s="4"/>
      <c r="G1948" s="4"/>
      <c r="H1948" s="4"/>
      <c r="I1948" s="4">
        <v>0</v>
      </c>
      <c r="J1948" s="4"/>
      <c r="K1948" s="4">
        <v>0</v>
      </c>
      <c r="L1948" s="76" t="s">
        <v>72</v>
      </c>
    </row>
    <row r="1949" spans="2:13">
      <c r="B1949" s="73" t="s">
        <v>73</v>
      </c>
      <c r="C1949" s="4"/>
      <c r="D1949" s="4"/>
      <c r="E1949" s="4"/>
      <c r="F1949" s="4"/>
      <c r="G1949" s="4"/>
      <c r="H1949" s="4"/>
      <c r="I1949" s="4">
        <v>0</v>
      </c>
      <c r="J1949" s="4"/>
      <c r="K1949" s="4">
        <v>0</v>
      </c>
      <c r="L1949" s="76" t="s">
        <v>74</v>
      </c>
    </row>
    <row r="1950" spans="2:13">
      <c r="B1950" s="73" t="s">
        <v>75</v>
      </c>
      <c r="C1950" s="4">
        <v>0.99934000000000023</v>
      </c>
      <c r="D1950" s="4"/>
      <c r="E1950" s="4">
        <v>25.891562410453123</v>
      </c>
      <c r="F1950" s="4">
        <v>1.4</v>
      </c>
      <c r="G1950" s="4"/>
      <c r="H1950" s="4">
        <v>17.105</v>
      </c>
      <c r="I1950" s="4">
        <v>2.657</v>
      </c>
      <c r="J1950" s="4"/>
      <c r="K1950" s="4">
        <v>47.19</v>
      </c>
      <c r="L1950" s="76" t="s">
        <v>76</v>
      </c>
    </row>
    <row r="1951" spans="2:13">
      <c r="B1951" s="73" t="s">
        <v>77</v>
      </c>
      <c r="C1951" s="4">
        <v>0.30499999999999999</v>
      </c>
      <c r="D1951" s="4"/>
      <c r="E1951" s="4">
        <v>1.419</v>
      </c>
      <c r="F1951" s="4">
        <v>0.313</v>
      </c>
      <c r="G1951" s="4"/>
      <c r="H1951" s="4">
        <v>1.4410000000000001</v>
      </c>
      <c r="I1951" s="4">
        <v>0.30399999999999999</v>
      </c>
      <c r="J1951" s="4"/>
      <c r="K1951" s="4">
        <v>1.4279999999999999</v>
      </c>
      <c r="L1951" s="76" t="s">
        <v>78</v>
      </c>
    </row>
    <row r="1952" spans="2:13">
      <c r="B1952" s="73" t="s">
        <v>79</v>
      </c>
      <c r="C1952" s="4">
        <v>4.6640999999999995</v>
      </c>
      <c r="D1952" s="4"/>
      <c r="E1952" s="4">
        <v>69.751999999999995</v>
      </c>
      <c r="F1952" s="4">
        <v>4.7732999999999999</v>
      </c>
      <c r="G1952" s="4"/>
      <c r="H1952" s="4">
        <v>73.819999999999993</v>
      </c>
      <c r="I1952" s="4">
        <v>11.762</v>
      </c>
      <c r="J1952" s="4"/>
      <c r="K1952" s="4">
        <v>70.180999999999997</v>
      </c>
      <c r="L1952" s="76" t="s">
        <v>80</v>
      </c>
    </row>
    <row r="1953" spans="2:12">
      <c r="B1953" s="73" t="s">
        <v>81</v>
      </c>
      <c r="C1953" s="4">
        <v>3.5219999999999998</v>
      </c>
      <c r="D1953" s="4"/>
      <c r="E1953" s="4">
        <v>27.754000000000001</v>
      </c>
      <c r="F1953" s="4">
        <v>3.0579999999999998</v>
      </c>
      <c r="G1953" s="4"/>
      <c r="H1953" s="4">
        <v>34.024999999999999</v>
      </c>
      <c r="I1953" s="4">
        <v>4.0119999999999996</v>
      </c>
      <c r="J1953" s="4"/>
      <c r="K1953" s="4">
        <v>35.201999999999998</v>
      </c>
      <c r="L1953" s="76" t="s">
        <v>82</v>
      </c>
    </row>
    <row r="1954" spans="2:12" ht="15.75" thickBot="1">
      <c r="B1954" s="73" t="s">
        <v>83</v>
      </c>
      <c r="C1954" s="4"/>
      <c r="D1954" s="4"/>
      <c r="E1954" s="4"/>
      <c r="F1954" s="4"/>
      <c r="G1954" s="4"/>
      <c r="H1954" s="4"/>
      <c r="I1954" s="4">
        <v>0</v>
      </c>
      <c r="J1954" s="4"/>
      <c r="K1954" s="4">
        <v>0</v>
      </c>
      <c r="L1954" s="77" t="s">
        <v>84</v>
      </c>
    </row>
    <row r="1955" spans="2:12" ht="15.75" thickBot="1">
      <c r="B1955" s="74" t="s">
        <v>85</v>
      </c>
      <c r="C1955" s="4">
        <v>0.1</v>
      </c>
      <c r="D1955" s="4"/>
      <c r="E1955" s="4">
        <v>0.52300000000000002</v>
      </c>
      <c r="F1955" s="4">
        <v>0.14899999999999999</v>
      </c>
      <c r="G1955" s="4"/>
      <c r="H1955" s="4">
        <v>0.76200000000000001</v>
      </c>
      <c r="I1955" s="4">
        <v>0.14499999999999999</v>
      </c>
      <c r="J1955" s="4"/>
      <c r="K1955" s="4">
        <v>0</v>
      </c>
      <c r="L1955" s="86" t="s">
        <v>86</v>
      </c>
    </row>
    <row r="1956" spans="2:12" ht="15.75" thickBot="1">
      <c r="B1956" s="92" t="s">
        <v>386</v>
      </c>
      <c r="C1956" s="78">
        <v>50.405546028989853</v>
      </c>
      <c r="D1956" s="78" t="s">
        <v>19</v>
      </c>
      <c r="E1956" s="78">
        <v>369.23069505263157</v>
      </c>
      <c r="F1956" s="78">
        <f>SUM(F1934:F1955)</f>
        <v>48.917080000000006</v>
      </c>
      <c r="G1956" s="78"/>
      <c r="H1956" s="78">
        <f>SUM(H1934:H1955)</f>
        <v>420.33109999999994</v>
      </c>
      <c r="I1956" s="78">
        <f>SUM(I1934:I1955)</f>
        <v>48.77600000000001</v>
      </c>
      <c r="J1956" s="78">
        <f>SUM(J1934:J1955)</f>
        <v>381</v>
      </c>
      <c r="K1956" s="78">
        <f>SUM(K1934:K1955)</f>
        <v>397.66499999999991</v>
      </c>
      <c r="L1956" s="92" t="s">
        <v>388</v>
      </c>
    </row>
    <row r="1957" spans="2:12" ht="15.75" thickBot="1">
      <c r="B1957" s="92" t="s">
        <v>387</v>
      </c>
      <c r="C1957" s="78">
        <v>1457.3610000000001</v>
      </c>
      <c r="D1957" s="78"/>
      <c r="E1957" s="78">
        <v>23676.11</v>
      </c>
      <c r="F1957" s="78">
        <v>1385.6289999999999</v>
      </c>
      <c r="G1957" s="78"/>
      <c r="H1957" s="78">
        <v>24168.309000000001</v>
      </c>
      <c r="I1957" s="78">
        <v>1382.9749999999999</v>
      </c>
      <c r="J1957" s="78"/>
      <c r="K1957" s="78">
        <v>23723.081999999999</v>
      </c>
      <c r="L1957" s="92" t="s">
        <v>385</v>
      </c>
    </row>
    <row r="1962" spans="2:12">
      <c r="B1962" s="53" t="s">
        <v>454</v>
      </c>
      <c r="L1962" s="53" t="s">
        <v>205</v>
      </c>
    </row>
    <row r="1963" spans="2:12">
      <c r="B1963" s="53" t="s">
        <v>300</v>
      </c>
      <c r="L1963" s="53" t="s">
        <v>407</v>
      </c>
    </row>
    <row r="1964" spans="2:12" ht="15.75" thickBot="1">
      <c r="B1964" s="53" t="s">
        <v>285</v>
      </c>
      <c r="L1964" s="53" t="s">
        <v>286</v>
      </c>
    </row>
    <row r="1965" spans="2:12" ht="15.75" thickBot="1">
      <c r="B1965" s="123" t="s">
        <v>43</v>
      </c>
      <c r="C1965" s="131">
        <v>2016</v>
      </c>
      <c r="D1965" s="132"/>
      <c r="E1965" s="133"/>
      <c r="F1965" s="131">
        <v>2017</v>
      </c>
      <c r="G1965" s="132"/>
      <c r="H1965" s="133"/>
      <c r="I1965" s="131">
        <v>2018</v>
      </c>
      <c r="J1965" s="132"/>
      <c r="K1965" s="133"/>
      <c r="L1965" s="126" t="s">
        <v>44</v>
      </c>
    </row>
    <row r="1966" spans="2:12">
      <c r="B1966" s="124"/>
      <c r="C1966" s="68" t="s">
        <v>287</v>
      </c>
      <c r="D1966" s="68" t="s">
        <v>288</v>
      </c>
      <c r="E1966" s="68" t="s">
        <v>10</v>
      </c>
      <c r="F1966" s="68" t="s">
        <v>287</v>
      </c>
      <c r="G1966" s="68" t="s">
        <v>288</v>
      </c>
      <c r="H1966" s="69" t="s">
        <v>10</v>
      </c>
      <c r="I1966" s="68" t="s">
        <v>287</v>
      </c>
      <c r="J1966" s="68" t="s">
        <v>288</v>
      </c>
      <c r="K1966" s="69" t="s">
        <v>10</v>
      </c>
      <c r="L1966" s="127"/>
    </row>
    <row r="1967" spans="2:12" ht="30" thickBot="1">
      <c r="B1967" s="125"/>
      <c r="C1967" s="79" t="s">
        <v>11</v>
      </c>
      <c r="D1967" s="80" t="s">
        <v>435</v>
      </c>
      <c r="E1967" s="81" t="s">
        <v>434</v>
      </c>
      <c r="F1967" s="79" t="s">
        <v>11</v>
      </c>
      <c r="G1967" s="80" t="s">
        <v>435</v>
      </c>
      <c r="H1967" s="81" t="s">
        <v>434</v>
      </c>
      <c r="I1967" s="79" t="s">
        <v>11</v>
      </c>
      <c r="J1967" s="80" t="s">
        <v>435</v>
      </c>
      <c r="K1967" s="81" t="s">
        <v>434</v>
      </c>
      <c r="L1967" s="128"/>
    </row>
    <row r="1968" spans="2:12">
      <c r="B1968" s="72" t="s">
        <v>45</v>
      </c>
      <c r="C1968" s="4">
        <v>5.5179999999999998</v>
      </c>
      <c r="D1968" s="4">
        <v>202.875</v>
      </c>
      <c r="E1968" s="4">
        <v>7.0510000000000002</v>
      </c>
      <c r="F1968" s="4">
        <v>5.7960000000000003</v>
      </c>
      <c r="G1968" s="4">
        <v>213.01900000000001</v>
      </c>
      <c r="H1968" s="4">
        <v>7.4039999999999999</v>
      </c>
      <c r="I1968" s="107">
        <v>0.2848</v>
      </c>
      <c r="J1968" s="107">
        <v>101</v>
      </c>
      <c r="K1968" s="4">
        <v>3.37</v>
      </c>
      <c r="L1968" s="75" t="s">
        <v>46</v>
      </c>
    </row>
    <row r="1969" spans="2:13">
      <c r="B1969" s="73" t="s">
        <v>47</v>
      </c>
      <c r="C1969" s="4">
        <v>0</v>
      </c>
      <c r="D1969" s="4">
        <v>0</v>
      </c>
      <c r="E1969" s="4">
        <v>0</v>
      </c>
      <c r="F1969" s="4"/>
      <c r="G1969" s="4"/>
      <c r="H1969" s="4"/>
      <c r="I1969" s="4">
        <v>0</v>
      </c>
      <c r="J1969" s="4"/>
      <c r="K1969" s="4">
        <v>0</v>
      </c>
      <c r="L1969" s="76" t="s">
        <v>464</v>
      </c>
    </row>
    <row r="1970" spans="2:13">
      <c r="B1970" s="73" t="s">
        <v>48</v>
      </c>
      <c r="C1970" s="4">
        <v>0</v>
      </c>
      <c r="D1970" s="4">
        <v>0</v>
      </c>
      <c r="E1970" s="4">
        <v>0</v>
      </c>
      <c r="F1970" s="4"/>
      <c r="G1970" s="4"/>
      <c r="H1970" s="4"/>
      <c r="I1970" s="4">
        <v>0</v>
      </c>
      <c r="J1970" s="4"/>
      <c r="K1970" s="4">
        <v>0</v>
      </c>
      <c r="L1970" s="76" t="s">
        <v>49</v>
      </c>
    </row>
    <row r="1971" spans="2:13">
      <c r="B1971" s="73" t="s">
        <v>50</v>
      </c>
      <c r="C1971" s="4">
        <v>15.85</v>
      </c>
      <c r="D1971" s="4">
        <v>0</v>
      </c>
      <c r="E1971" s="4">
        <v>138</v>
      </c>
      <c r="F1971" s="4">
        <v>13.177</v>
      </c>
      <c r="G1971" s="4"/>
      <c r="H1971" s="4">
        <v>127.30200000000001</v>
      </c>
      <c r="I1971" s="4">
        <v>16.68</v>
      </c>
      <c r="J1971" s="4"/>
      <c r="K1971" s="4">
        <v>119.99299999999999</v>
      </c>
      <c r="L1971" s="76" t="s">
        <v>51</v>
      </c>
    </row>
    <row r="1972" spans="2:13">
      <c r="B1972" s="73" t="s">
        <v>52</v>
      </c>
      <c r="C1972" s="4">
        <v>34.004989999999999</v>
      </c>
      <c r="D1972" s="4">
        <v>0</v>
      </c>
      <c r="E1972" s="4">
        <v>272.08489400000002</v>
      </c>
      <c r="F1972" s="4">
        <v>33.343620000000001</v>
      </c>
      <c r="G1972" s="4"/>
      <c r="H1972" s="4">
        <v>310.12072899999998</v>
      </c>
      <c r="I1972" s="108">
        <v>16.77</v>
      </c>
      <c r="J1972" s="108"/>
      <c r="K1972" s="4">
        <v>301.89100000000002</v>
      </c>
      <c r="L1972" s="76" t="s">
        <v>53</v>
      </c>
    </row>
    <row r="1973" spans="2:13">
      <c r="B1973" s="73" t="s">
        <v>54</v>
      </c>
      <c r="C1973" s="4">
        <v>0</v>
      </c>
      <c r="D1973" s="4">
        <v>0</v>
      </c>
      <c r="E1973" s="4">
        <v>0</v>
      </c>
      <c r="F1973" s="4"/>
      <c r="G1973" s="4"/>
      <c r="H1973" s="4"/>
      <c r="I1973" s="4">
        <v>0</v>
      </c>
      <c r="J1973" s="4"/>
      <c r="K1973" s="4">
        <v>0</v>
      </c>
      <c r="L1973" s="76" t="s">
        <v>55</v>
      </c>
    </row>
    <row r="1974" spans="2:13">
      <c r="B1974" s="73" t="s">
        <v>56</v>
      </c>
      <c r="C1974" s="4">
        <v>0</v>
      </c>
      <c r="D1974" s="4">
        <v>0</v>
      </c>
      <c r="E1974" s="4">
        <v>0</v>
      </c>
      <c r="F1974" s="4">
        <v>0</v>
      </c>
      <c r="G1974" s="4">
        <v>0</v>
      </c>
      <c r="H1974" s="4">
        <v>0</v>
      </c>
      <c r="I1974" s="4">
        <v>0</v>
      </c>
      <c r="J1974" s="4"/>
      <c r="K1974" s="4">
        <v>0</v>
      </c>
      <c r="L1974" s="76" t="s">
        <v>57</v>
      </c>
    </row>
    <row r="1975" spans="2:13">
      <c r="B1975" s="73" t="s">
        <v>58</v>
      </c>
      <c r="C1975" s="4">
        <v>1.4395</v>
      </c>
      <c r="D1975" s="4">
        <v>751</v>
      </c>
      <c r="E1975" s="4">
        <v>25.427549867159755</v>
      </c>
      <c r="F1975" s="4"/>
      <c r="G1975" s="4"/>
      <c r="H1975" s="4"/>
      <c r="I1975" s="4">
        <v>0</v>
      </c>
      <c r="J1975" s="4"/>
      <c r="K1975" s="4">
        <v>0</v>
      </c>
      <c r="L1975" s="76" t="s">
        <v>59</v>
      </c>
    </row>
    <row r="1976" spans="2:13">
      <c r="B1976" s="73" t="s">
        <v>60</v>
      </c>
      <c r="C1976" s="4">
        <v>0</v>
      </c>
      <c r="D1976" s="4">
        <v>0</v>
      </c>
      <c r="E1976" s="4">
        <v>0</v>
      </c>
      <c r="F1976" s="4">
        <v>0</v>
      </c>
      <c r="G1976" s="4">
        <v>0</v>
      </c>
      <c r="H1976" s="4">
        <v>0</v>
      </c>
      <c r="I1976" s="4">
        <v>0</v>
      </c>
      <c r="J1976" s="4"/>
      <c r="K1976" s="4">
        <v>0</v>
      </c>
      <c r="L1976" s="76" t="s">
        <v>61</v>
      </c>
    </row>
    <row r="1977" spans="2:13">
      <c r="B1977" s="73" t="s">
        <v>62</v>
      </c>
      <c r="C1977" s="4">
        <v>12.004</v>
      </c>
      <c r="D1977" s="4">
        <v>4178.7</v>
      </c>
      <c r="E1977" s="4">
        <v>97.382999999999996</v>
      </c>
      <c r="F1977" s="4">
        <v>5.2229999999999999</v>
      </c>
      <c r="G1977" s="4"/>
      <c r="H1977" s="4">
        <v>41.463000000000001</v>
      </c>
      <c r="I1977" s="4">
        <v>6.2469999999999999</v>
      </c>
      <c r="J1977" s="4"/>
      <c r="K1977" s="4">
        <v>41.954000000000001</v>
      </c>
      <c r="L1977" s="76" t="s">
        <v>465</v>
      </c>
    </row>
    <row r="1978" spans="2:13">
      <c r="B1978" s="73" t="s">
        <v>63</v>
      </c>
      <c r="C1978" s="4">
        <v>0</v>
      </c>
      <c r="D1978" s="4">
        <v>0</v>
      </c>
      <c r="E1978" s="4">
        <v>0</v>
      </c>
      <c r="F1978" s="4">
        <v>0</v>
      </c>
      <c r="G1978" s="4">
        <v>0</v>
      </c>
      <c r="H1978" s="4">
        <v>0</v>
      </c>
      <c r="I1978" s="4">
        <v>0</v>
      </c>
      <c r="J1978" s="4"/>
      <c r="K1978" s="4">
        <v>0</v>
      </c>
      <c r="L1978" s="76" t="s">
        <v>64</v>
      </c>
    </row>
    <row r="1979" spans="2:13">
      <c r="B1979" s="73" t="s">
        <v>65</v>
      </c>
      <c r="C1979" s="4">
        <v>1.2191929449888439E-3</v>
      </c>
      <c r="D1979" s="4">
        <v>45</v>
      </c>
      <c r="E1979" s="4">
        <v>0.50099999999997635</v>
      </c>
      <c r="F1979" s="4">
        <v>9.0999999999999998E-2</v>
      </c>
      <c r="G1979" s="4"/>
      <c r="H1979" s="4">
        <v>0.47599999999999998</v>
      </c>
      <c r="I1979" s="4">
        <v>46.32</v>
      </c>
      <c r="J1979" s="4">
        <v>46321</v>
      </c>
      <c r="K1979" s="4">
        <v>0.55000000000000004</v>
      </c>
      <c r="L1979" s="76" t="s">
        <v>66</v>
      </c>
      <c r="M1979" s="113"/>
    </row>
    <row r="1980" spans="2:13">
      <c r="B1980" s="73" t="s">
        <v>67</v>
      </c>
      <c r="C1980" s="4">
        <v>0</v>
      </c>
      <c r="D1980" s="4">
        <v>0</v>
      </c>
      <c r="E1980" s="4">
        <v>0</v>
      </c>
      <c r="F1980" s="4"/>
      <c r="G1980" s="4"/>
      <c r="H1980" s="4"/>
      <c r="I1980" s="4">
        <v>0</v>
      </c>
      <c r="J1980" s="4"/>
      <c r="K1980" s="4">
        <v>0</v>
      </c>
      <c r="L1980" s="76" t="s">
        <v>68</v>
      </c>
    </row>
    <row r="1981" spans="2:13">
      <c r="B1981" s="73" t="s">
        <v>69</v>
      </c>
      <c r="C1981" s="4">
        <v>0.86630000000000007</v>
      </c>
      <c r="D1981" s="4">
        <v>0</v>
      </c>
      <c r="E1981" s="4">
        <v>4.133</v>
      </c>
      <c r="F1981" s="4">
        <v>0.4</v>
      </c>
      <c r="G1981" s="4"/>
      <c r="H1981" s="4">
        <v>2.339</v>
      </c>
      <c r="I1981" s="4">
        <v>0.46</v>
      </c>
      <c r="J1981" s="4"/>
      <c r="K1981" s="4">
        <v>4.2</v>
      </c>
      <c r="L1981" s="76" t="s">
        <v>70</v>
      </c>
    </row>
    <row r="1982" spans="2:13">
      <c r="B1982" s="73" t="s">
        <v>71</v>
      </c>
      <c r="C1982" s="4">
        <v>0</v>
      </c>
      <c r="D1982" s="4">
        <v>0</v>
      </c>
      <c r="E1982" s="4">
        <v>0</v>
      </c>
      <c r="F1982" s="4"/>
      <c r="G1982" s="4"/>
      <c r="H1982" s="4"/>
      <c r="I1982" s="4">
        <v>0</v>
      </c>
      <c r="J1982" s="4"/>
      <c r="K1982" s="4">
        <v>0</v>
      </c>
      <c r="L1982" s="76" t="s">
        <v>72</v>
      </c>
    </row>
    <row r="1983" spans="2:13">
      <c r="B1983" s="73" t="s">
        <v>73</v>
      </c>
      <c r="C1983" s="4">
        <v>0</v>
      </c>
      <c r="D1983" s="4">
        <v>0</v>
      </c>
      <c r="E1983" s="4">
        <v>0</v>
      </c>
      <c r="F1983" s="4"/>
      <c r="G1983" s="4"/>
      <c r="H1983" s="4"/>
      <c r="I1983" s="4">
        <v>0</v>
      </c>
      <c r="J1983" s="4"/>
      <c r="K1983" s="4">
        <v>0</v>
      </c>
      <c r="L1983" s="76" t="s">
        <v>74</v>
      </c>
    </row>
    <row r="1984" spans="2:13">
      <c r="B1984" s="73" t="s">
        <v>75</v>
      </c>
      <c r="C1984" s="4">
        <v>1.3078149999999997</v>
      </c>
      <c r="D1984" s="4"/>
      <c r="E1984" s="4">
        <v>41.139704578121069</v>
      </c>
      <c r="F1984" s="4">
        <v>2.956</v>
      </c>
      <c r="G1984" s="4"/>
      <c r="H1984" s="4">
        <v>33.277999999999999</v>
      </c>
      <c r="I1984" s="4">
        <v>4.6310000000000002</v>
      </c>
      <c r="J1984" s="4"/>
      <c r="K1984" s="4">
        <v>73.257999999999996</v>
      </c>
      <c r="L1984" s="76" t="s">
        <v>76</v>
      </c>
    </row>
    <row r="1985" spans="2:12">
      <c r="B1985" s="73" t="s">
        <v>77</v>
      </c>
      <c r="C1985" s="4">
        <v>11.329000000000001</v>
      </c>
      <c r="D1985" s="4"/>
      <c r="E1985" s="4">
        <v>64.894000000000005</v>
      </c>
      <c r="F1985" s="4">
        <v>1.6259999999999999</v>
      </c>
      <c r="G1985" s="4"/>
      <c r="H1985" s="4">
        <v>12.853</v>
      </c>
      <c r="I1985" s="4">
        <v>1.7789999999999999</v>
      </c>
      <c r="J1985" s="4"/>
      <c r="K1985" s="4">
        <v>14.153</v>
      </c>
      <c r="L1985" s="76" t="s">
        <v>78</v>
      </c>
    </row>
    <row r="1986" spans="2:12">
      <c r="B1986" s="73" t="s">
        <v>79</v>
      </c>
      <c r="C1986" s="4">
        <v>24.037859999999998</v>
      </c>
      <c r="D1986" s="4"/>
      <c r="E1986" s="4">
        <v>340.577</v>
      </c>
      <c r="F1986" s="4">
        <v>26.785920000000001</v>
      </c>
      <c r="G1986" s="4"/>
      <c r="H1986" s="4">
        <v>431.98399999999998</v>
      </c>
      <c r="I1986" s="4">
        <v>42.347000000000001</v>
      </c>
      <c r="J1986" s="4"/>
      <c r="K1986" s="4">
        <v>374.98099999999999</v>
      </c>
      <c r="L1986" s="76" t="s">
        <v>80</v>
      </c>
    </row>
    <row r="1987" spans="2:12">
      <c r="B1987" s="73" t="s">
        <v>81</v>
      </c>
      <c r="C1987" s="4">
        <v>24.118000000000002</v>
      </c>
      <c r="D1987" s="4"/>
      <c r="E1987" s="4">
        <v>218.66199999999998</v>
      </c>
      <c r="F1987" s="4">
        <v>10.929</v>
      </c>
      <c r="G1987" s="4"/>
      <c r="H1987" s="4">
        <v>138.56</v>
      </c>
      <c r="I1987" s="4">
        <v>11.019</v>
      </c>
      <c r="J1987" s="4"/>
      <c r="K1987" s="4">
        <v>157.893</v>
      </c>
      <c r="L1987" s="76" t="s">
        <v>82</v>
      </c>
    </row>
    <row r="1988" spans="2:12" ht="15.75" thickBot="1">
      <c r="B1988" s="73" t="s">
        <v>83</v>
      </c>
      <c r="C1988" s="4">
        <v>0</v>
      </c>
      <c r="D1988" s="4"/>
      <c r="E1988" s="4">
        <v>0</v>
      </c>
      <c r="F1988" s="4"/>
      <c r="G1988" s="4"/>
      <c r="H1988" s="4"/>
      <c r="I1988" s="4">
        <v>0</v>
      </c>
      <c r="J1988" s="4"/>
      <c r="K1988" s="4">
        <v>0</v>
      </c>
      <c r="L1988" s="77" t="s">
        <v>84</v>
      </c>
    </row>
    <row r="1989" spans="2:12" ht="15.75" thickBot="1">
      <c r="B1989" s="74" t="s">
        <v>85</v>
      </c>
      <c r="C1989" s="4">
        <v>5.6609999999999996</v>
      </c>
      <c r="D1989" s="4"/>
      <c r="E1989" s="4">
        <v>21.181000000000001</v>
      </c>
      <c r="F1989" s="4">
        <v>2.9329999999999998</v>
      </c>
      <c r="G1989" s="4"/>
      <c r="H1989" s="4">
        <v>23.391999999999999</v>
      </c>
      <c r="I1989" s="4">
        <v>2.6949999999999998</v>
      </c>
      <c r="J1989" s="4"/>
      <c r="K1989" s="4">
        <v>0</v>
      </c>
      <c r="L1989" s="86" t="s">
        <v>86</v>
      </c>
    </row>
    <row r="1990" spans="2:12" ht="15.75" thickBot="1">
      <c r="B1990" s="92" t="s">
        <v>386</v>
      </c>
      <c r="C1990" s="78">
        <v>134.57620919294499</v>
      </c>
      <c r="D1990" s="78" t="s">
        <v>19</v>
      </c>
      <c r="E1990" s="78">
        <v>1707.70844386716</v>
      </c>
      <c r="F1990" s="78">
        <f>SUM(F1968:F1989)</f>
        <v>103.26053999999999</v>
      </c>
      <c r="G1990" s="78"/>
      <c r="H1990" s="78">
        <f>SUM(H1968:H1989)</f>
        <v>1129.1717289999999</v>
      </c>
      <c r="I1990" s="78">
        <f t="shared" ref="I1990:J1990" si="212">SUM(I1968:I1989)</f>
        <v>149.2328</v>
      </c>
      <c r="J1990" s="78">
        <f t="shared" si="212"/>
        <v>46422</v>
      </c>
      <c r="K1990" s="78">
        <f>SUM(K1968:K1989)</f>
        <v>1092.2429999999999</v>
      </c>
      <c r="L1990" s="92" t="s">
        <v>388</v>
      </c>
    </row>
    <row r="1991" spans="2:12" ht="15.75" thickBot="1">
      <c r="B1991" s="92" t="s">
        <v>387</v>
      </c>
      <c r="C1991" s="78">
        <v>1583.66</v>
      </c>
      <c r="D1991" s="78"/>
      <c r="E1991" s="78">
        <v>24515.613000000001</v>
      </c>
      <c r="F1991" s="78">
        <v>1528.0260000000001</v>
      </c>
      <c r="G1991" s="78"/>
      <c r="H1991" s="78">
        <v>24665.205000000002</v>
      </c>
      <c r="I1991" s="78">
        <v>1528.249</v>
      </c>
      <c r="J1991" s="78"/>
      <c r="K1991" s="78">
        <v>24902.186000000002</v>
      </c>
      <c r="L1991" s="92" t="s">
        <v>385</v>
      </c>
    </row>
    <row r="1994" spans="2:12">
      <c r="E1994" s="57"/>
      <c r="H1994" s="57"/>
    </row>
    <row r="1995" spans="2:12">
      <c r="B1995" s="53" t="s">
        <v>455</v>
      </c>
      <c r="L1995" s="53" t="s">
        <v>206</v>
      </c>
    </row>
    <row r="1996" spans="2:12">
      <c r="B1996" s="53" t="s">
        <v>303</v>
      </c>
      <c r="L1996" s="53" t="s">
        <v>304</v>
      </c>
    </row>
    <row r="1997" spans="2:12" ht="15.75" thickBot="1">
      <c r="B1997" s="53" t="s">
        <v>285</v>
      </c>
      <c r="L1997" s="53" t="s">
        <v>286</v>
      </c>
    </row>
    <row r="1998" spans="2:12" ht="15.75" thickBot="1">
      <c r="B1998" s="123" t="s">
        <v>43</v>
      </c>
      <c r="C1998" s="131">
        <v>2016</v>
      </c>
      <c r="D1998" s="132"/>
      <c r="E1998" s="133"/>
      <c r="F1998" s="131">
        <v>2017</v>
      </c>
      <c r="G1998" s="132"/>
      <c r="H1998" s="133"/>
      <c r="I1998" s="131">
        <v>2018</v>
      </c>
      <c r="J1998" s="132"/>
      <c r="K1998" s="133"/>
      <c r="L1998" s="126" t="s">
        <v>44</v>
      </c>
    </row>
    <row r="1999" spans="2:12">
      <c r="B1999" s="124"/>
      <c r="C1999" s="68" t="s">
        <v>287</v>
      </c>
      <c r="D1999" s="68" t="s">
        <v>288</v>
      </c>
      <c r="E1999" s="68" t="s">
        <v>10</v>
      </c>
      <c r="F1999" s="68" t="s">
        <v>287</v>
      </c>
      <c r="G1999" s="68" t="s">
        <v>288</v>
      </c>
      <c r="H1999" s="69" t="s">
        <v>10</v>
      </c>
      <c r="I1999" s="68" t="s">
        <v>287</v>
      </c>
      <c r="J1999" s="68" t="s">
        <v>288</v>
      </c>
      <c r="K1999" s="69" t="s">
        <v>10</v>
      </c>
      <c r="L1999" s="127"/>
    </row>
    <row r="2000" spans="2:12" ht="30" thickBot="1">
      <c r="B2000" s="125"/>
      <c r="C2000" s="79" t="s">
        <v>11</v>
      </c>
      <c r="D2000" s="80" t="s">
        <v>435</v>
      </c>
      <c r="E2000" s="81" t="s">
        <v>434</v>
      </c>
      <c r="F2000" s="79" t="s">
        <v>11</v>
      </c>
      <c r="G2000" s="80" t="s">
        <v>435</v>
      </c>
      <c r="H2000" s="81" t="s">
        <v>434</v>
      </c>
      <c r="I2000" s="79" t="s">
        <v>11</v>
      </c>
      <c r="J2000" s="80" t="s">
        <v>435</v>
      </c>
      <c r="K2000" s="81" t="s">
        <v>434</v>
      </c>
      <c r="L2000" s="128"/>
    </row>
    <row r="2001" spans="2:12">
      <c r="B2001" s="72" t="s">
        <v>45</v>
      </c>
      <c r="C2001" s="4">
        <v>0.94009999999999994</v>
      </c>
      <c r="D2001" s="4">
        <v>312.358</v>
      </c>
      <c r="E2001" s="4">
        <v>11.718999999999999</v>
      </c>
      <c r="F2001" s="4">
        <v>1.5289999999999999</v>
      </c>
      <c r="G2001" s="4">
        <v>14.265000000000001</v>
      </c>
      <c r="H2001" s="4">
        <v>15.061</v>
      </c>
      <c r="I2001" s="4">
        <v>1.5529999999999999</v>
      </c>
      <c r="J2001" s="4"/>
      <c r="K2001" s="4">
        <v>21.414999999999999</v>
      </c>
      <c r="L2001" s="75" t="s">
        <v>46</v>
      </c>
    </row>
    <row r="2002" spans="2:12">
      <c r="B2002" s="73" t="s">
        <v>47</v>
      </c>
      <c r="C2002" s="4"/>
      <c r="D2002" s="4"/>
      <c r="E2002" s="4"/>
      <c r="F2002" s="4"/>
      <c r="G2002" s="4"/>
      <c r="H2002" s="4"/>
      <c r="I2002" s="4">
        <v>0</v>
      </c>
      <c r="J2002" s="4"/>
      <c r="K2002" s="4">
        <v>0</v>
      </c>
      <c r="L2002" s="76" t="s">
        <v>464</v>
      </c>
    </row>
    <row r="2003" spans="2:12">
      <c r="B2003" s="73" t="s">
        <v>48</v>
      </c>
      <c r="C2003" s="4"/>
      <c r="D2003" s="4"/>
      <c r="E2003" s="4"/>
      <c r="F2003" s="4"/>
      <c r="G2003" s="4"/>
      <c r="H2003" s="4"/>
      <c r="I2003" s="4">
        <v>0</v>
      </c>
      <c r="J2003" s="4"/>
      <c r="K2003" s="4">
        <v>0</v>
      </c>
      <c r="L2003" s="76" t="s">
        <v>49</v>
      </c>
    </row>
    <row r="2004" spans="2:12">
      <c r="B2004" s="73" t="s">
        <v>50</v>
      </c>
      <c r="C2004" s="4">
        <v>6.648307692307692</v>
      </c>
      <c r="D2004" s="4"/>
      <c r="E2004" s="4">
        <v>31</v>
      </c>
      <c r="F2004" s="4">
        <v>6.4260000000000002</v>
      </c>
      <c r="G2004" s="4"/>
      <c r="H2004" s="4">
        <v>30.5</v>
      </c>
      <c r="I2004" s="4">
        <v>7.2919999999999998</v>
      </c>
      <c r="J2004" s="4"/>
      <c r="K2004" s="4">
        <v>36</v>
      </c>
      <c r="L2004" s="76" t="s">
        <v>51</v>
      </c>
    </row>
    <row r="2005" spans="2:12">
      <c r="B2005" s="73" t="s">
        <v>52</v>
      </c>
      <c r="C2005" s="4">
        <v>38.238999999999997</v>
      </c>
      <c r="D2005" s="4"/>
      <c r="E2005" s="4">
        <v>256.77100000000002</v>
      </c>
      <c r="F2005" s="4">
        <v>44.307000000000002</v>
      </c>
      <c r="G2005" s="4"/>
      <c r="H2005" s="4">
        <v>256.89</v>
      </c>
      <c r="I2005" s="4">
        <v>35.5</v>
      </c>
      <c r="J2005" s="4"/>
      <c r="K2005" s="4">
        <v>242.24299999999999</v>
      </c>
      <c r="L2005" s="76" t="s">
        <v>53</v>
      </c>
    </row>
    <row r="2006" spans="2:12">
      <c r="B2006" s="73" t="s">
        <v>54</v>
      </c>
      <c r="C2006" s="4"/>
      <c r="D2006" s="4"/>
      <c r="E2006" s="4"/>
      <c r="F2006" s="4"/>
      <c r="G2006" s="4"/>
      <c r="H2006" s="4"/>
      <c r="I2006" s="4">
        <v>0</v>
      </c>
      <c r="J2006" s="4"/>
      <c r="K2006" s="4">
        <v>0</v>
      </c>
      <c r="L2006" s="76" t="s">
        <v>55</v>
      </c>
    </row>
    <row r="2007" spans="2:12">
      <c r="B2007" s="73" t="s">
        <v>56</v>
      </c>
      <c r="C2007" s="4"/>
      <c r="D2007" s="4"/>
      <c r="E2007" s="4"/>
      <c r="F2007" s="4"/>
      <c r="G2007" s="4"/>
      <c r="H2007" s="4"/>
      <c r="I2007" s="4">
        <v>0</v>
      </c>
      <c r="J2007" s="4"/>
      <c r="K2007" s="4">
        <v>0</v>
      </c>
      <c r="L2007" s="76" t="s">
        <v>57</v>
      </c>
    </row>
    <row r="2008" spans="2:12">
      <c r="B2008" s="73" t="s">
        <v>58</v>
      </c>
      <c r="C2008" s="4"/>
      <c r="D2008" s="4"/>
      <c r="E2008" s="4"/>
      <c r="F2008" s="4"/>
      <c r="G2008" s="4"/>
      <c r="H2008" s="4"/>
      <c r="I2008" s="4">
        <v>0</v>
      </c>
      <c r="J2008" s="4"/>
      <c r="K2008" s="4">
        <v>0</v>
      </c>
      <c r="L2008" s="76" t="s">
        <v>59</v>
      </c>
    </row>
    <row r="2009" spans="2:12">
      <c r="B2009" s="73" t="s">
        <v>60</v>
      </c>
      <c r="C2009" s="4"/>
      <c r="D2009" s="4"/>
      <c r="E2009" s="4"/>
      <c r="F2009" s="4"/>
      <c r="G2009" s="4"/>
      <c r="H2009" s="4"/>
      <c r="I2009" s="4">
        <v>0</v>
      </c>
      <c r="J2009" s="4"/>
      <c r="K2009" s="4">
        <v>0</v>
      </c>
      <c r="L2009" s="76" t="s">
        <v>61</v>
      </c>
    </row>
    <row r="2010" spans="2:12">
      <c r="B2010" s="73" t="s">
        <v>62</v>
      </c>
      <c r="C2010" s="4">
        <v>13.504</v>
      </c>
      <c r="D2010" s="4">
        <v>2648.4</v>
      </c>
      <c r="E2010" s="4">
        <v>50.174999999999997</v>
      </c>
      <c r="F2010" s="4">
        <v>13.996</v>
      </c>
      <c r="G2010" s="4"/>
      <c r="H2010" s="4">
        <v>63.722999999999999</v>
      </c>
      <c r="I2010" s="4">
        <v>13.707000000000001</v>
      </c>
      <c r="J2010" s="4"/>
      <c r="K2010" s="4">
        <v>39.317999999999998</v>
      </c>
      <c r="L2010" s="76" t="s">
        <v>465</v>
      </c>
    </row>
    <row r="2011" spans="2:12">
      <c r="B2011" s="73" t="s">
        <v>63</v>
      </c>
      <c r="C2011" s="4"/>
      <c r="D2011" s="4"/>
      <c r="E2011" s="4"/>
      <c r="F2011" s="4"/>
      <c r="G2011" s="4"/>
      <c r="H2011" s="4"/>
      <c r="I2011" s="4">
        <v>0</v>
      </c>
      <c r="J2011" s="4"/>
      <c r="K2011" s="4">
        <v>0</v>
      </c>
      <c r="L2011" s="76" t="s">
        <v>64</v>
      </c>
    </row>
    <row r="2012" spans="2:12">
      <c r="B2012" s="73" t="s">
        <v>65</v>
      </c>
      <c r="C2012" s="4">
        <v>2.9729999999999999</v>
      </c>
      <c r="D2012" s="4"/>
      <c r="E2012" s="4">
        <v>13.871</v>
      </c>
      <c r="F2012" s="4">
        <v>3.13</v>
      </c>
      <c r="G2012" s="4"/>
      <c r="H2012" s="4">
        <v>15.002000000000001</v>
      </c>
      <c r="I2012" s="4">
        <v>3.1459999999999999</v>
      </c>
      <c r="J2012" s="4"/>
      <c r="K2012" s="4">
        <v>15.516999999999999</v>
      </c>
      <c r="L2012" s="76" t="s">
        <v>66</v>
      </c>
    </row>
    <row r="2013" spans="2:12">
      <c r="B2013" s="73" t="s">
        <v>67</v>
      </c>
      <c r="C2013" s="4"/>
      <c r="D2013" s="4"/>
      <c r="E2013" s="4"/>
      <c r="F2013" s="4"/>
      <c r="G2013" s="4"/>
      <c r="H2013" s="4"/>
      <c r="I2013" s="4">
        <v>0</v>
      </c>
      <c r="J2013" s="4"/>
      <c r="K2013" s="4">
        <v>0</v>
      </c>
      <c r="L2013" s="76" t="s">
        <v>68</v>
      </c>
    </row>
    <row r="2014" spans="2:12">
      <c r="B2014" s="73" t="s">
        <v>69</v>
      </c>
      <c r="C2014" s="4">
        <v>0.432</v>
      </c>
      <c r="D2014" s="4"/>
      <c r="E2014" s="4">
        <v>1.0660000000000001</v>
      </c>
      <c r="F2014" s="4">
        <v>0.45300000000000001</v>
      </c>
      <c r="G2014" s="4"/>
      <c r="H2014" s="4">
        <v>1.1120000000000001</v>
      </c>
      <c r="I2014" s="4">
        <v>0.41299999999999998</v>
      </c>
      <c r="J2014" s="4"/>
      <c r="K2014" s="4">
        <v>1.0640000000000001</v>
      </c>
      <c r="L2014" s="76" t="s">
        <v>70</v>
      </c>
    </row>
    <row r="2015" spans="2:12">
      <c r="B2015" s="73" t="s">
        <v>71</v>
      </c>
      <c r="C2015" s="4"/>
      <c r="D2015" s="4"/>
      <c r="E2015" s="4"/>
      <c r="F2015" s="4"/>
      <c r="G2015" s="4"/>
      <c r="H2015" s="4"/>
      <c r="I2015" s="4">
        <v>0</v>
      </c>
      <c r="J2015" s="4"/>
      <c r="K2015" s="4">
        <v>0</v>
      </c>
      <c r="L2015" s="76" t="s">
        <v>72</v>
      </c>
    </row>
    <row r="2016" spans="2:12">
      <c r="B2016" s="73" t="s">
        <v>73</v>
      </c>
      <c r="C2016" s="4"/>
      <c r="D2016" s="4"/>
      <c r="E2016" s="4"/>
      <c r="F2016" s="4"/>
      <c r="G2016" s="4"/>
      <c r="H2016" s="4"/>
      <c r="I2016" s="4">
        <v>0</v>
      </c>
      <c r="J2016" s="4"/>
      <c r="K2016" s="4">
        <v>0</v>
      </c>
      <c r="L2016" s="76" t="s">
        <v>74</v>
      </c>
    </row>
    <row r="2017" spans="2:12">
      <c r="B2017" s="73" t="s">
        <v>75</v>
      </c>
      <c r="C2017" s="4">
        <v>2.4235099999999998</v>
      </c>
      <c r="D2017" s="4"/>
      <c r="E2017" s="4">
        <v>36.276138396982233</v>
      </c>
      <c r="F2017" s="4">
        <v>2.4235099999999998</v>
      </c>
      <c r="G2017" s="4"/>
      <c r="H2017" s="4">
        <v>36.276138396982233</v>
      </c>
      <c r="I2017" s="4">
        <v>3.7850000000000001</v>
      </c>
      <c r="J2017" s="4"/>
      <c r="K2017" s="4">
        <v>34.930999999999997</v>
      </c>
      <c r="L2017" s="76" t="s">
        <v>76</v>
      </c>
    </row>
    <row r="2018" spans="2:12">
      <c r="B2018" s="73" t="s">
        <v>77</v>
      </c>
      <c r="C2018" s="4">
        <v>4.5590000000000002</v>
      </c>
      <c r="D2018" s="4"/>
      <c r="E2018" s="4">
        <v>24.901</v>
      </c>
      <c r="F2018" s="4">
        <v>4.601</v>
      </c>
      <c r="G2018" s="4"/>
      <c r="H2018" s="4">
        <v>25.433</v>
      </c>
      <c r="I2018" s="4">
        <v>4.92</v>
      </c>
      <c r="J2018" s="4"/>
      <c r="K2018" s="4">
        <v>28.167000000000002</v>
      </c>
      <c r="L2018" s="76" t="s">
        <v>78</v>
      </c>
    </row>
    <row r="2019" spans="2:12">
      <c r="B2019" s="73" t="s">
        <v>79</v>
      </c>
      <c r="C2019" s="4">
        <v>6.6769999999999996</v>
      </c>
      <c r="D2019" s="4"/>
      <c r="E2019" s="4">
        <v>102.246</v>
      </c>
      <c r="F2019" s="4">
        <v>6.2709999999999999</v>
      </c>
      <c r="G2019" s="4"/>
      <c r="H2019" s="4">
        <v>96.225999999999999</v>
      </c>
      <c r="I2019" s="4">
        <v>5.7009999999999996</v>
      </c>
      <c r="J2019" s="4"/>
      <c r="K2019" s="4">
        <v>94.203000000000003</v>
      </c>
      <c r="L2019" s="76" t="s">
        <v>80</v>
      </c>
    </row>
    <row r="2020" spans="2:12">
      <c r="B2020" s="73" t="s">
        <v>81</v>
      </c>
      <c r="C2020" s="4">
        <v>12.964</v>
      </c>
      <c r="D2020" s="4"/>
      <c r="E2020" s="4">
        <v>71.156000000000006</v>
      </c>
      <c r="F2020" s="4">
        <v>11.419</v>
      </c>
      <c r="G2020" s="4"/>
      <c r="H2020" s="4">
        <v>112.538</v>
      </c>
      <c r="I2020" s="4">
        <v>11.153</v>
      </c>
      <c r="J2020" s="4"/>
      <c r="K2020" s="4">
        <v>101.61199999999999</v>
      </c>
      <c r="L2020" s="76" t="s">
        <v>82</v>
      </c>
    </row>
    <row r="2021" spans="2:12" ht="15.75" thickBot="1">
      <c r="B2021" s="73" t="s">
        <v>83</v>
      </c>
      <c r="C2021" s="4"/>
      <c r="D2021" s="4"/>
      <c r="E2021" s="4"/>
      <c r="F2021" s="4"/>
      <c r="G2021" s="4"/>
      <c r="H2021" s="4"/>
      <c r="I2021" s="4">
        <v>0</v>
      </c>
      <c r="J2021" s="4"/>
      <c r="K2021" s="4">
        <v>0</v>
      </c>
      <c r="L2021" s="77" t="s">
        <v>84</v>
      </c>
    </row>
    <row r="2022" spans="2:12" ht="15.75" thickBot="1">
      <c r="B2022" s="74" t="s">
        <v>85</v>
      </c>
      <c r="C2022" s="4">
        <v>0.34200000000000003</v>
      </c>
      <c r="D2022" s="4"/>
      <c r="E2022" s="4">
        <v>0.754</v>
      </c>
      <c r="F2022" s="4">
        <v>0.51800000000000002</v>
      </c>
      <c r="G2022" s="4"/>
      <c r="H2022" s="4">
        <v>1.115</v>
      </c>
      <c r="I2022" s="4">
        <v>0.73</v>
      </c>
      <c r="J2022" s="4"/>
      <c r="K2022" s="4">
        <v>0</v>
      </c>
      <c r="L2022" s="86" t="s">
        <v>86</v>
      </c>
    </row>
    <row r="2023" spans="2:12" ht="15.75" thickBot="1">
      <c r="B2023" s="92" t="s">
        <v>386</v>
      </c>
      <c r="C2023" s="78">
        <v>92.338407692307683</v>
      </c>
      <c r="D2023" s="78" t="s">
        <v>19</v>
      </c>
      <c r="E2023" s="78">
        <v>586.64199999999994</v>
      </c>
      <c r="F2023" s="78">
        <f>SUM(F2001:F2022)</f>
        <v>95.073509999999985</v>
      </c>
      <c r="G2023" s="78"/>
      <c r="H2023" s="78">
        <f>SUM(H2001:H2022)</f>
        <v>653.87613839698224</v>
      </c>
      <c r="I2023" s="78">
        <f>SUM(I2001:I2022)</f>
        <v>87.9</v>
      </c>
      <c r="J2023" s="78">
        <f>SUM(J2001:J2022)</f>
        <v>0</v>
      </c>
      <c r="K2023" s="78">
        <f>SUM(K2001:K2022)</f>
        <v>614.46999999999991</v>
      </c>
      <c r="L2023" s="92" t="s">
        <v>388</v>
      </c>
    </row>
    <row r="2024" spans="2:12" ht="15.75" thickBot="1">
      <c r="B2024" s="92" t="s">
        <v>387</v>
      </c>
      <c r="C2024" s="78">
        <v>525.33500000000004</v>
      </c>
      <c r="D2024" s="78"/>
      <c r="E2024" s="78">
        <v>3766.0790000000002</v>
      </c>
      <c r="F2024" s="78">
        <v>536.072</v>
      </c>
      <c r="G2024" s="78"/>
      <c r="H2024" s="78">
        <v>4257.241</v>
      </c>
      <c r="I2024" s="78">
        <v>546.79999999999995</v>
      </c>
      <c r="J2024" s="78"/>
      <c r="K2024" s="78">
        <v>3901.2559999999999</v>
      </c>
      <c r="L2024" s="92" t="s">
        <v>385</v>
      </c>
    </row>
    <row r="2029" spans="2:12">
      <c r="B2029" s="53" t="s">
        <v>209</v>
      </c>
      <c r="L2029" s="53" t="s">
        <v>210</v>
      </c>
    </row>
    <row r="2030" spans="2:12">
      <c r="B2030" s="53" t="s">
        <v>307</v>
      </c>
      <c r="L2030" s="53" t="s">
        <v>308</v>
      </c>
    </row>
    <row r="2031" spans="2:12" ht="15.75" thickBot="1">
      <c r="B2031" s="53" t="s">
        <v>285</v>
      </c>
      <c r="L2031" s="53" t="s">
        <v>286</v>
      </c>
    </row>
    <row r="2032" spans="2:12" ht="15.75" thickBot="1">
      <c r="B2032" s="123" t="s">
        <v>43</v>
      </c>
      <c r="C2032" s="131">
        <v>2016</v>
      </c>
      <c r="D2032" s="132"/>
      <c r="E2032" s="133"/>
      <c r="F2032" s="131">
        <v>2017</v>
      </c>
      <c r="G2032" s="132"/>
      <c r="H2032" s="133"/>
      <c r="I2032" s="131">
        <v>2018</v>
      </c>
      <c r="J2032" s="132"/>
      <c r="K2032" s="133"/>
      <c r="L2032" s="126" t="s">
        <v>44</v>
      </c>
    </row>
    <row r="2033" spans="2:13">
      <c r="B2033" s="124"/>
      <c r="C2033" s="68" t="s">
        <v>287</v>
      </c>
      <c r="D2033" s="68" t="s">
        <v>288</v>
      </c>
      <c r="E2033" s="68" t="s">
        <v>10</v>
      </c>
      <c r="F2033" s="68" t="s">
        <v>287</v>
      </c>
      <c r="G2033" s="68" t="s">
        <v>288</v>
      </c>
      <c r="H2033" s="69" t="s">
        <v>10</v>
      </c>
      <c r="I2033" s="68" t="s">
        <v>287</v>
      </c>
      <c r="J2033" s="68" t="s">
        <v>288</v>
      </c>
      <c r="K2033" s="69" t="s">
        <v>10</v>
      </c>
      <c r="L2033" s="127"/>
    </row>
    <row r="2034" spans="2:13" ht="30" thickBot="1">
      <c r="B2034" s="125"/>
      <c r="C2034" s="79" t="s">
        <v>11</v>
      </c>
      <c r="D2034" s="80" t="s">
        <v>435</v>
      </c>
      <c r="E2034" s="81" t="s">
        <v>434</v>
      </c>
      <c r="F2034" s="79" t="s">
        <v>11</v>
      </c>
      <c r="G2034" s="80" t="s">
        <v>435</v>
      </c>
      <c r="H2034" s="81" t="s">
        <v>434</v>
      </c>
      <c r="I2034" s="79" t="s">
        <v>11</v>
      </c>
      <c r="J2034" s="80" t="s">
        <v>435</v>
      </c>
      <c r="K2034" s="81" t="s">
        <v>434</v>
      </c>
      <c r="L2034" s="128"/>
    </row>
    <row r="2035" spans="2:13">
      <c r="B2035" s="72" t="s">
        <v>45</v>
      </c>
      <c r="C2035" s="4">
        <v>0.19350000000000001</v>
      </c>
      <c r="D2035" s="4">
        <v>46.911999999999999</v>
      </c>
      <c r="E2035" s="4">
        <v>1.024</v>
      </c>
      <c r="F2035" s="4">
        <v>0.20319999999999999</v>
      </c>
      <c r="G2035" s="4">
        <v>49.258000000000003</v>
      </c>
      <c r="H2035" s="4">
        <v>1.075</v>
      </c>
      <c r="I2035" s="107">
        <v>0.11</v>
      </c>
      <c r="J2035" s="108">
        <v>19.7</v>
      </c>
      <c r="K2035" s="107">
        <v>0.65</v>
      </c>
      <c r="L2035" s="75" t="s">
        <v>46</v>
      </c>
    </row>
    <row r="2036" spans="2:13">
      <c r="B2036" s="73" t="s">
        <v>47</v>
      </c>
      <c r="C2036" s="4">
        <v>9.0999999999999998E-2</v>
      </c>
      <c r="D2036" s="4"/>
      <c r="E2036" s="4">
        <v>0.41899999999999998</v>
      </c>
      <c r="F2036" s="4">
        <v>9.3862434217351867E-2</v>
      </c>
      <c r="G2036" s="4"/>
      <c r="H2036" s="4">
        <v>0.35805654949933491</v>
      </c>
      <c r="I2036" s="4">
        <v>0.05</v>
      </c>
      <c r="J2036" s="4"/>
      <c r="K2036" s="4">
        <v>0.497</v>
      </c>
      <c r="L2036" s="76" t="s">
        <v>464</v>
      </c>
    </row>
    <row r="2037" spans="2:13">
      <c r="B2037" s="73" t="s">
        <v>48</v>
      </c>
      <c r="C2037" s="4"/>
      <c r="D2037" s="4"/>
      <c r="E2037" s="4"/>
      <c r="F2037" s="4"/>
      <c r="G2037" s="4"/>
      <c r="H2037" s="4"/>
      <c r="I2037" s="4">
        <v>0</v>
      </c>
      <c r="J2037" s="4"/>
      <c r="K2037" s="4">
        <v>0</v>
      </c>
      <c r="L2037" s="76" t="s">
        <v>49</v>
      </c>
    </row>
    <row r="2038" spans="2:13">
      <c r="B2038" s="73" t="s">
        <v>50</v>
      </c>
      <c r="C2038" s="4">
        <v>13.33</v>
      </c>
      <c r="D2038" s="4"/>
      <c r="E2038" s="4">
        <v>30</v>
      </c>
      <c r="F2038" s="4">
        <v>15.391</v>
      </c>
      <c r="G2038" s="4"/>
      <c r="H2038" s="4">
        <v>22.529</v>
      </c>
      <c r="I2038" s="4">
        <v>11.85</v>
      </c>
      <c r="J2038" s="4"/>
      <c r="K2038" s="4">
        <v>27.4</v>
      </c>
      <c r="L2038" s="76" t="s">
        <v>51</v>
      </c>
    </row>
    <row r="2039" spans="2:13">
      <c r="B2039" s="73" t="s">
        <v>52</v>
      </c>
      <c r="C2039" s="4">
        <v>42.731609999999996</v>
      </c>
      <c r="D2039" s="4">
        <v>5038.9714999999997</v>
      </c>
      <c r="E2039" s="4">
        <v>120.34736100000001</v>
      </c>
      <c r="F2039" s="4">
        <v>40.932000000000002</v>
      </c>
      <c r="G2039" s="4">
        <v>5157.6947</v>
      </c>
      <c r="H2039" s="4">
        <v>128.684</v>
      </c>
      <c r="I2039" s="108">
        <v>39.64</v>
      </c>
      <c r="J2039" s="4">
        <v>4737.893</v>
      </c>
      <c r="K2039" s="108">
        <v>109.214</v>
      </c>
      <c r="L2039" s="76" t="s">
        <v>53</v>
      </c>
    </row>
    <row r="2040" spans="2:13">
      <c r="B2040" s="73" t="s">
        <v>54</v>
      </c>
      <c r="C2040" s="4"/>
      <c r="D2040" s="4"/>
      <c r="E2040" s="4"/>
      <c r="F2040" s="4"/>
      <c r="G2040" s="4"/>
      <c r="H2040" s="4"/>
      <c r="I2040" s="4">
        <v>0</v>
      </c>
      <c r="J2040" s="4"/>
      <c r="K2040" s="4">
        <v>0</v>
      </c>
      <c r="L2040" s="76" t="s">
        <v>55</v>
      </c>
    </row>
    <row r="2041" spans="2:13">
      <c r="B2041" s="73" t="s">
        <v>56</v>
      </c>
      <c r="C2041" s="4"/>
      <c r="D2041" s="4"/>
      <c r="E2041" s="4"/>
      <c r="F2041" s="4"/>
      <c r="G2041" s="4"/>
      <c r="H2041" s="4"/>
      <c r="I2041" s="4">
        <v>0</v>
      </c>
      <c r="J2041" s="4"/>
      <c r="K2041" s="4">
        <v>0</v>
      </c>
      <c r="L2041" s="76" t="s">
        <v>57</v>
      </c>
    </row>
    <row r="2042" spans="2:13">
      <c r="B2042" s="73" t="s">
        <v>58</v>
      </c>
      <c r="C2042" s="4">
        <v>0</v>
      </c>
      <c r="D2042" s="4">
        <v>0</v>
      </c>
      <c r="E2042" s="4">
        <v>0</v>
      </c>
      <c r="F2042" s="4"/>
      <c r="G2042" s="4"/>
      <c r="H2042" s="4"/>
      <c r="I2042" s="4">
        <v>0</v>
      </c>
      <c r="J2042" s="4"/>
      <c r="K2042" s="4">
        <v>0</v>
      </c>
      <c r="L2042" s="76" t="s">
        <v>59</v>
      </c>
    </row>
    <row r="2043" spans="2:13">
      <c r="B2043" s="73" t="s">
        <v>60</v>
      </c>
      <c r="C2043" s="4"/>
      <c r="D2043" s="4"/>
      <c r="E2043" s="4"/>
      <c r="F2043" s="4"/>
      <c r="G2043" s="4"/>
      <c r="H2043" s="4"/>
      <c r="I2043" s="4">
        <v>0</v>
      </c>
      <c r="J2043" s="4"/>
      <c r="K2043" s="4">
        <v>0</v>
      </c>
      <c r="L2043" s="76" t="s">
        <v>61</v>
      </c>
    </row>
    <row r="2044" spans="2:13">
      <c r="B2044" s="73" t="s">
        <v>62</v>
      </c>
      <c r="C2044" s="4">
        <v>9.4309999999999992</v>
      </c>
      <c r="D2044" s="4">
        <v>2384.5</v>
      </c>
      <c r="E2044" s="4">
        <v>38.959000000000003</v>
      </c>
      <c r="F2044" s="4">
        <v>9.4909999999999997</v>
      </c>
      <c r="G2044" s="4"/>
      <c r="H2044" s="4">
        <v>43.084000000000003</v>
      </c>
      <c r="I2044" s="4">
        <v>9.4220000000000006</v>
      </c>
      <c r="J2044" s="4"/>
      <c r="K2044" s="4">
        <v>38.034999999999997</v>
      </c>
      <c r="L2044" s="76" t="s">
        <v>465</v>
      </c>
      <c r="M2044" s="109"/>
    </row>
    <row r="2045" spans="2:13">
      <c r="B2045" s="73" t="s">
        <v>63</v>
      </c>
      <c r="C2045" s="4"/>
      <c r="D2045" s="4"/>
      <c r="E2045" s="4"/>
      <c r="F2045" s="4"/>
      <c r="G2045" s="4"/>
      <c r="H2045" s="4"/>
      <c r="I2045" s="4">
        <v>0</v>
      </c>
      <c r="J2045" s="4"/>
      <c r="K2045" s="4">
        <v>0</v>
      </c>
      <c r="L2045" s="76" t="s">
        <v>64</v>
      </c>
    </row>
    <row r="2046" spans="2:13">
      <c r="B2046" s="73" t="s">
        <v>65</v>
      </c>
      <c r="C2046" s="4">
        <v>0.75938435730761156</v>
      </c>
      <c r="D2046" s="4">
        <v>192</v>
      </c>
      <c r="E2046" s="4">
        <v>3</v>
      </c>
      <c r="F2046" s="4">
        <v>0.46300000000000002</v>
      </c>
      <c r="G2046" s="4"/>
      <c r="H2046" s="4">
        <v>3.3490000000000002</v>
      </c>
      <c r="I2046" s="4">
        <v>5.0000000000000004E-6</v>
      </c>
      <c r="J2046" s="4">
        <v>192</v>
      </c>
      <c r="K2046" s="4">
        <v>3</v>
      </c>
      <c r="L2046" s="76" t="s">
        <v>66</v>
      </c>
    </row>
    <row r="2047" spans="2:13">
      <c r="B2047" s="73" t="s">
        <v>67</v>
      </c>
      <c r="C2047" s="4">
        <v>0.15</v>
      </c>
      <c r="D2047" s="4">
        <v>50</v>
      </c>
      <c r="E2047" s="4">
        <v>0.05</v>
      </c>
      <c r="F2047" s="4"/>
      <c r="G2047" s="4"/>
      <c r="H2047" s="4"/>
      <c r="I2047" s="4">
        <v>0.05</v>
      </c>
      <c r="J2047" s="4">
        <v>50</v>
      </c>
      <c r="K2047" s="4">
        <v>0</v>
      </c>
      <c r="L2047" s="76" t="s">
        <v>68</v>
      </c>
    </row>
    <row r="2048" spans="2:13">
      <c r="B2048" s="73" t="s">
        <v>69</v>
      </c>
      <c r="C2048" s="4">
        <v>0.47040000000000004</v>
      </c>
      <c r="D2048" s="4"/>
      <c r="E2048" s="4">
        <v>4.2119999999999997</v>
      </c>
      <c r="F2048" s="4">
        <v>0.67200000000000004</v>
      </c>
      <c r="G2048" s="4"/>
      <c r="H2048" s="4">
        <v>3.3</v>
      </c>
      <c r="I2048" s="4">
        <v>0.56000000000000005</v>
      </c>
      <c r="J2048" s="4"/>
      <c r="K2048" s="4">
        <v>5.33</v>
      </c>
      <c r="L2048" s="76" t="s">
        <v>70</v>
      </c>
    </row>
    <row r="2049" spans="2:12">
      <c r="B2049" s="73" t="s">
        <v>71</v>
      </c>
      <c r="C2049" s="4">
        <v>6.0000000000000001E-3</v>
      </c>
      <c r="D2049" s="4"/>
      <c r="E2049" s="4">
        <v>1.7999999999999999E-2</v>
      </c>
      <c r="F2049" s="4">
        <v>6.0000000000000001E-3</v>
      </c>
      <c r="G2049" s="4"/>
      <c r="H2049" s="4">
        <v>0.02</v>
      </c>
      <c r="I2049" s="4">
        <v>3.0000000000000001E-3</v>
      </c>
      <c r="J2049" s="4">
        <v>1889</v>
      </c>
      <c r="K2049" s="4">
        <v>7.0000000000000001E-3</v>
      </c>
      <c r="L2049" s="76" t="s">
        <v>72</v>
      </c>
    </row>
    <row r="2050" spans="2:12">
      <c r="B2050" s="73" t="s">
        <v>73</v>
      </c>
      <c r="C2050" s="4"/>
      <c r="D2050" s="4"/>
      <c r="E2050" s="4"/>
      <c r="F2050" s="4"/>
      <c r="G2050" s="4"/>
      <c r="H2050" s="4"/>
      <c r="I2050" s="4">
        <v>0</v>
      </c>
      <c r="J2050" s="4"/>
      <c r="K2050" s="4">
        <v>0</v>
      </c>
      <c r="L2050" s="76" t="s">
        <v>74</v>
      </c>
    </row>
    <row r="2051" spans="2:12">
      <c r="B2051" s="73" t="s">
        <v>75</v>
      </c>
      <c r="C2051" s="4">
        <v>0.13636999999999999</v>
      </c>
      <c r="D2051" s="4"/>
      <c r="E2051" s="4">
        <v>3.1075222928161303</v>
      </c>
      <c r="F2051" s="4">
        <v>0.13636999999999999</v>
      </c>
      <c r="G2051" s="4"/>
      <c r="H2051" s="4">
        <v>3.1075222928161303</v>
      </c>
      <c r="I2051" s="4">
        <v>0.61699999999999999</v>
      </c>
      <c r="J2051" s="4"/>
      <c r="K2051" s="4">
        <v>3.9740000000000002</v>
      </c>
      <c r="L2051" s="76" t="s">
        <v>76</v>
      </c>
    </row>
    <row r="2052" spans="2:12">
      <c r="B2052" s="73" t="s">
        <v>77</v>
      </c>
      <c r="C2052" s="4">
        <v>2.9580000000000002</v>
      </c>
      <c r="D2052" s="4"/>
      <c r="E2052" s="4">
        <v>10.856999999999999</v>
      </c>
      <c r="F2052" s="4">
        <v>3.274</v>
      </c>
      <c r="G2052" s="4"/>
      <c r="H2052" s="4">
        <v>12.192</v>
      </c>
      <c r="I2052" s="4">
        <v>2.597</v>
      </c>
      <c r="J2052" s="4"/>
      <c r="K2052" s="4">
        <v>9.7170000000000005</v>
      </c>
      <c r="L2052" s="76" t="s">
        <v>78</v>
      </c>
    </row>
    <row r="2053" spans="2:12">
      <c r="B2053" s="73" t="s">
        <v>79</v>
      </c>
      <c r="C2053" s="4">
        <v>27.767879999999998</v>
      </c>
      <c r="D2053" s="4"/>
      <c r="E2053" s="4">
        <v>183.79400000000001</v>
      </c>
      <c r="F2053" s="4">
        <v>27.80904</v>
      </c>
      <c r="G2053" s="4"/>
      <c r="H2053" s="4">
        <v>194.202</v>
      </c>
      <c r="I2053" s="4">
        <v>69.09</v>
      </c>
      <c r="J2053" s="4"/>
      <c r="K2053" s="4">
        <v>221.369</v>
      </c>
      <c r="L2053" s="76" t="s">
        <v>80</v>
      </c>
    </row>
    <row r="2054" spans="2:12">
      <c r="B2054" s="73" t="s">
        <v>81</v>
      </c>
      <c r="C2054" s="4">
        <v>58.305999999999997</v>
      </c>
      <c r="D2054" s="4"/>
      <c r="E2054" s="4">
        <v>59.881</v>
      </c>
      <c r="F2054" s="4">
        <v>60.533000000000001</v>
      </c>
      <c r="G2054" s="4"/>
      <c r="H2054" s="4">
        <v>137.934</v>
      </c>
      <c r="I2054" s="4">
        <v>61.497999999999998</v>
      </c>
      <c r="J2054" s="4"/>
      <c r="K2054" s="4">
        <v>128.38</v>
      </c>
      <c r="L2054" s="76" t="s">
        <v>82</v>
      </c>
    </row>
    <row r="2055" spans="2:12" ht="15.75" thickBot="1">
      <c r="B2055" s="73" t="s">
        <v>83</v>
      </c>
      <c r="C2055" s="4"/>
      <c r="D2055" s="4"/>
      <c r="E2055" s="4"/>
      <c r="F2055" s="4"/>
      <c r="G2055" s="4"/>
      <c r="H2055" s="4"/>
      <c r="I2055" s="4">
        <v>0</v>
      </c>
      <c r="J2055" s="4"/>
      <c r="K2055" s="4">
        <v>0</v>
      </c>
      <c r="L2055" s="77" t="s">
        <v>84</v>
      </c>
    </row>
    <row r="2056" spans="2:12" ht="15.75" thickBot="1">
      <c r="B2056" s="74" t="s">
        <v>85</v>
      </c>
      <c r="C2056" s="4">
        <v>0.47199999999999998</v>
      </c>
      <c r="D2056" s="4"/>
      <c r="E2056" s="4">
        <v>5.625</v>
      </c>
      <c r="F2056" s="4">
        <v>0.51400000000000001</v>
      </c>
      <c r="G2056" s="4"/>
      <c r="H2056" s="4">
        <v>5.367</v>
      </c>
      <c r="I2056" s="4">
        <v>0.51700000000000002</v>
      </c>
      <c r="J2056" s="4"/>
      <c r="K2056" s="4">
        <v>0</v>
      </c>
      <c r="L2056" s="86" t="s">
        <v>86</v>
      </c>
    </row>
    <row r="2057" spans="2:12" ht="15.75" thickBot="1">
      <c r="B2057" s="92" t="s">
        <v>386</v>
      </c>
      <c r="C2057" s="78">
        <v>151.97775426747907</v>
      </c>
      <c r="D2057" s="78" t="s">
        <v>19</v>
      </c>
      <c r="E2057" s="78">
        <v>454.20436099999995</v>
      </c>
      <c r="F2057" s="78">
        <f>SUM(F2035:F2056)</f>
        <v>159.51847243421736</v>
      </c>
      <c r="G2057" s="78"/>
      <c r="H2057" s="78">
        <f>SUM(H2035:H2056)</f>
        <v>555.20157884231537</v>
      </c>
      <c r="I2057" s="78">
        <f>SUM(I2035:I2056)</f>
        <v>196.00400500000001</v>
      </c>
      <c r="J2057" s="78">
        <f>SUM(J2035:J2056)</f>
        <v>6888.5929999999998</v>
      </c>
      <c r="K2057" s="78">
        <f>SUM(K2035:K2056)</f>
        <v>547.57299999999998</v>
      </c>
      <c r="L2057" s="92" t="s">
        <v>388</v>
      </c>
    </row>
    <row r="2058" spans="2:12" ht="15.75" thickBot="1">
      <c r="B2058" s="92" t="s">
        <v>387</v>
      </c>
      <c r="C2058" s="78">
        <v>311.33699999999999</v>
      </c>
      <c r="D2058" s="78"/>
      <c r="E2058" s="78">
        <v>1081.405</v>
      </c>
      <c r="F2058" s="78">
        <v>315.52999999999997</v>
      </c>
      <c r="G2058" s="78"/>
      <c r="H2058" s="78">
        <v>1152.799</v>
      </c>
      <c r="I2058" s="78">
        <v>287.55099999999999</v>
      </c>
      <c r="J2058" s="78"/>
      <c r="K2058" s="78">
        <v>1224.8520000000001</v>
      </c>
      <c r="L2058" s="92" t="s">
        <v>385</v>
      </c>
    </row>
    <row r="2063" spans="2:12">
      <c r="B2063" s="53" t="s">
        <v>213</v>
      </c>
      <c r="L2063" s="53" t="s">
        <v>214</v>
      </c>
    </row>
    <row r="2064" spans="2:12">
      <c r="B2064" s="53" t="s">
        <v>309</v>
      </c>
      <c r="L2064" s="53" t="s">
        <v>375</v>
      </c>
    </row>
    <row r="2065" spans="2:12" ht="15.75" thickBot="1">
      <c r="B2065" s="53" t="s">
        <v>285</v>
      </c>
      <c r="L2065" s="53" t="s">
        <v>286</v>
      </c>
    </row>
    <row r="2066" spans="2:12" ht="15.75" thickBot="1">
      <c r="B2066" s="123" t="s">
        <v>43</v>
      </c>
      <c r="C2066" s="131">
        <v>2016</v>
      </c>
      <c r="D2066" s="132"/>
      <c r="E2066" s="133"/>
      <c r="F2066" s="131">
        <v>2017</v>
      </c>
      <c r="G2066" s="132"/>
      <c r="H2066" s="133"/>
      <c r="I2066" s="131">
        <v>2018</v>
      </c>
      <c r="J2066" s="132"/>
      <c r="K2066" s="133"/>
      <c r="L2066" s="126" t="s">
        <v>44</v>
      </c>
    </row>
    <row r="2067" spans="2:12">
      <c r="B2067" s="124"/>
      <c r="C2067" s="68" t="s">
        <v>287</v>
      </c>
      <c r="D2067" s="68" t="s">
        <v>288</v>
      </c>
      <c r="E2067" s="68" t="s">
        <v>10</v>
      </c>
      <c r="F2067" s="68" t="s">
        <v>287</v>
      </c>
      <c r="G2067" s="68" t="s">
        <v>288</v>
      </c>
      <c r="H2067" s="69" t="s">
        <v>10</v>
      </c>
      <c r="I2067" s="68" t="s">
        <v>287</v>
      </c>
      <c r="J2067" s="68" t="s">
        <v>288</v>
      </c>
      <c r="K2067" s="69" t="s">
        <v>10</v>
      </c>
      <c r="L2067" s="127"/>
    </row>
    <row r="2068" spans="2:12" ht="30" thickBot="1">
      <c r="B2068" s="125"/>
      <c r="C2068" s="79" t="s">
        <v>11</v>
      </c>
      <c r="D2068" s="80" t="s">
        <v>435</v>
      </c>
      <c r="E2068" s="81" t="s">
        <v>434</v>
      </c>
      <c r="F2068" s="79" t="s">
        <v>11</v>
      </c>
      <c r="G2068" s="80" t="s">
        <v>435</v>
      </c>
      <c r="H2068" s="81" t="s">
        <v>434</v>
      </c>
      <c r="I2068" s="79" t="s">
        <v>11</v>
      </c>
      <c r="J2068" s="80" t="s">
        <v>435</v>
      </c>
      <c r="K2068" s="81" t="s">
        <v>434</v>
      </c>
      <c r="L2068" s="128"/>
    </row>
    <row r="2069" spans="2:12">
      <c r="B2069" s="72" t="s">
        <v>45</v>
      </c>
      <c r="C2069" s="4">
        <v>0.28050000000000003</v>
      </c>
      <c r="D2069" s="4">
        <v>64.421999999999997</v>
      </c>
      <c r="E2069" s="4">
        <v>4.87</v>
      </c>
      <c r="F2069" s="4">
        <v>0.29453000000000001</v>
      </c>
      <c r="G2069" s="4">
        <v>67.643000000000001</v>
      </c>
      <c r="H2069" s="4">
        <v>5.1135000000000002</v>
      </c>
      <c r="I2069" s="116">
        <v>0.81</v>
      </c>
      <c r="J2069" s="117">
        <v>230</v>
      </c>
      <c r="K2069" s="116">
        <v>13.2</v>
      </c>
      <c r="L2069" s="75" t="s">
        <v>46</v>
      </c>
    </row>
    <row r="2070" spans="2:12">
      <c r="B2070" s="73" t="s">
        <v>47</v>
      </c>
      <c r="C2070" s="4"/>
      <c r="D2070" s="4"/>
      <c r="E2070" s="4"/>
      <c r="F2070" s="4">
        <v>8.0260777040319323E-2</v>
      </c>
      <c r="G2070" s="4"/>
      <c r="H2070" s="4">
        <v>0.46609506965737685</v>
      </c>
      <c r="I2070" s="4"/>
      <c r="J2070" s="4"/>
      <c r="K2070" s="4"/>
      <c r="L2070" s="76" t="s">
        <v>464</v>
      </c>
    </row>
    <row r="2071" spans="2:12">
      <c r="B2071" s="73" t="s">
        <v>48</v>
      </c>
      <c r="C2071" s="4"/>
      <c r="D2071" s="4"/>
      <c r="E2071" s="4"/>
      <c r="F2071" s="4"/>
      <c r="G2071" s="4"/>
      <c r="H2071" s="4"/>
      <c r="I2071" s="4"/>
      <c r="J2071" s="4"/>
      <c r="K2071" s="4"/>
      <c r="L2071" s="76" t="s">
        <v>49</v>
      </c>
    </row>
    <row r="2072" spans="2:12">
      <c r="B2072" s="73" t="s">
        <v>50</v>
      </c>
      <c r="C2072" s="4">
        <v>8.86</v>
      </c>
      <c r="D2072" s="4"/>
      <c r="E2072" s="4">
        <v>78</v>
      </c>
      <c r="F2072" s="4">
        <v>8.86</v>
      </c>
      <c r="G2072" s="4"/>
      <c r="H2072" s="4">
        <v>78</v>
      </c>
      <c r="I2072" s="4"/>
      <c r="J2072" s="4"/>
      <c r="K2072" s="4"/>
      <c r="L2072" s="76" t="s">
        <v>51</v>
      </c>
    </row>
    <row r="2073" spans="2:12">
      <c r="B2073" s="73" t="s">
        <v>52</v>
      </c>
      <c r="C2073" s="4">
        <v>9.5594699999999992</v>
      </c>
      <c r="D2073" s="4"/>
      <c r="E2073" s="4">
        <v>83.541388999999995</v>
      </c>
      <c r="F2073" s="4">
        <v>9.1855200000000004</v>
      </c>
      <c r="G2073" s="4"/>
      <c r="H2073" s="4">
        <v>84.867625000000004</v>
      </c>
      <c r="I2073" s="113">
        <v>9.4329999999999998</v>
      </c>
      <c r="J2073" s="4"/>
      <c r="K2073" s="113">
        <v>98.918000000000006</v>
      </c>
      <c r="L2073" s="76" t="s">
        <v>53</v>
      </c>
    </row>
    <row r="2074" spans="2:12">
      <c r="B2074" s="73" t="s">
        <v>54</v>
      </c>
      <c r="C2074" s="4"/>
      <c r="D2074" s="4"/>
      <c r="E2074" s="4"/>
      <c r="F2074" s="4"/>
      <c r="G2074" s="4"/>
      <c r="H2074" s="4"/>
      <c r="I2074" s="4"/>
      <c r="J2074" s="4"/>
      <c r="K2074" s="4"/>
      <c r="L2074" s="76" t="s">
        <v>55</v>
      </c>
    </row>
    <row r="2075" spans="2:12">
      <c r="B2075" s="73" t="s">
        <v>56</v>
      </c>
      <c r="C2075" s="4"/>
      <c r="D2075" s="4"/>
      <c r="E2075" s="4"/>
      <c r="F2075" s="4"/>
      <c r="G2075" s="4"/>
      <c r="H2075" s="4"/>
      <c r="I2075" s="4"/>
      <c r="J2075" s="4"/>
      <c r="K2075" s="4"/>
      <c r="L2075" s="76" t="s">
        <v>57</v>
      </c>
    </row>
    <row r="2076" spans="2:12">
      <c r="B2076" s="73" t="s">
        <v>58</v>
      </c>
      <c r="C2076" s="4">
        <v>1.2257</v>
      </c>
      <c r="D2076" s="4">
        <v>864</v>
      </c>
      <c r="E2076" s="4">
        <v>65.314333612740995</v>
      </c>
      <c r="F2076" s="4">
        <v>1.2257</v>
      </c>
      <c r="G2076" s="4">
        <v>864</v>
      </c>
      <c r="H2076" s="4">
        <v>65.314333612740995</v>
      </c>
      <c r="I2076" s="4"/>
      <c r="J2076" s="4"/>
      <c r="K2076" s="4"/>
      <c r="L2076" s="76" t="s">
        <v>59</v>
      </c>
    </row>
    <row r="2077" spans="2:12">
      <c r="B2077" s="73" t="s">
        <v>60</v>
      </c>
      <c r="C2077" s="4"/>
      <c r="D2077" s="4"/>
      <c r="E2077" s="4"/>
      <c r="F2077" s="4"/>
      <c r="G2077" s="4"/>
      <c r="H2077" s="4"/>
      <c r="I2077" s="4"/>
      <c r="J2077" s="4"/>
      <c r="K2077" s="4"/>
      <c r="L2077" s="76" t="s">
        <v>61</v>
      </c>
    </row>
    <row r="2078" spans="2:12">
      <c r="B2078" s="73" t="s">
        <v>62</v>
      </c>
      <c r="C2078" s="4">
        <v>5.452</v>
      </c>
      <c r="D2078" s="4">
        <v>2822.4</v>
      </c>
      <c r="E2078" s="4">
        <v>69.820999999999998</v>
      </c>
      <c r="F2078" s="4">
        <v>5.452</v>
      </c>
      <c r="G2078" s="4">
        <v>2822.4</v>
      </c>
      <c r="H2078" s="4">
        <v>69.820999999999998</v>
      </c>
      <c r="I2078" s="4"/>
      <c r="J2078" s="4"/>
      <c r="K2078" s="4"/>
      <c r="L2078" s="76" t="s">
        <v>465</v>
      </c>
    </row>
    <row r="2079" spans="2:12">
      <c r="B2079" s="73" t="s">
        <v>63</v>
      </c>
      <c r="C2079" s="4"/>
      <c r="D2079" s="4"/>
      <c r="E2079" s="4"/>
      <c r="F2079" s="4"/>
      <c r="G2079" s="4"/>
      <c r="H2079" s="4"/>
      <c r="I2079" s="4"/>
      <c r="J2079" s="4"/>
      <c r="K2079" s="4"/>
      <c r="L2079" s="76" t="s">
        <v>64</v>
      </c>
    </row>
    <row r="2080" spans="2:12">
      <c r="B2080" s="74" t="s">
        <v>65</v>
      </c>
      <c r="C2080" s="102">
        <v>7.3153075396825402</v>
      </c>
      <c r="D2080" s="102">
        <v>3787</v>
      </c>
      <c r="E2080" s="102">
        <v>101</v>
      </c>
      <c r="F2080" s="102">
        <v>5.9660000000000002</v>
      </c>
      <c r="G2080" s="102"/>
      <c r="H2080" s="102">
        <v>82.37</v>
      </c>
      <c r="I2080" s="118">
        <v>3.81</v>
      </c>
      <c r="J2080" s="102">
        <v>3812</v>
      </c>
      <c r="K2080" s="118">
        <v>120</v>
      </c>
      <c r="L2080" s="77" t="s">
        <v>66</v>
      </c>
    </row>
    <row r="2081" spans="2:12" s="101" customFormat="1">
      <c r="B2081" s="68" t="s">
        <v>67</v>
      </c>
      <c r="C2081" s="5">
        <v>7.0000000000000001E-3</v>
      </c>
      <c r="D2081" s="5">
        <v>10</v>
      </c>
      <c r="E2081" s="5">
        <v>0.04</v>
      </c>
      <c r="F2081" s="5">
        <v>7.0000000000000001E-3</v>
      </c>
      <c r="G2081" s="5">
        <v>10</v>
      </c>
      <c r="H2081" s="5">
        <v>0.04</v>
      </c>
      <c r="I2081" s="5">
        <v>0.01</v>
      </c>
      <c r="J2081" s="5">
        <v>10</v>
      </c>
      <c r="K2081" s="5">
        <v>4.0000000000000002E-4</v>
      </c>
      <c r="L2081" s="103" t="s">
        <v>68</v>
      </c>
    </row>
    <row r="2082" spans="2:12">
      <c r="B2082" s="72" t="s">
        <v>69</v>
      </c>
      <c r="C2082" s="4">
        <v>5.0999999999999997E-2</v>
      </c>
      <c r="D2082" s="4"/>
      <c r="E2082" s="4">
        <v>0.42899999999999999</v>
      </c>
      <c r="F2082" s="4">
        <v>5.0999999999999997E-2</v>
      </c>
      <c r="G2082" s="4"/>
      <c r="H2082" s="4">
        <v>0.42899999999999999</v>
      </c>
      <c r="I2082" s="4">
        <v>0.1</v>
      </c>
      <c r="J2082" s="4"/>
      <c r="K2082" s="4">
        <v>1.17</v>
      </c>
      <c r="L2082" s="75" t="s">
        <v>70</v>
      </c>
    </row>
    <row r="2083" spans="2:12">
      <c r="B2083" s="73" t="s">
        <v>71</v>
      </c>
      <c r="C2083" s="4">
        <v>1.2999999999999999E-2</v>
      </c>
      <c r="D2083" s="4">
        <v>5.2990000000000004</v>
      </c>
      <c r="E2083" s="4">
        <v>2.9000000000000001E-2</v>
      </c>
      <c r="F2083" s="4">
        <v>8.0000000000000002E-3</v>
      </c>
      <c r="G2083" s="4">
        <v>3.58</v>
      </c>
      <c r="H2083" s="4">
        <v>1.7000000000000001E-2</v>
      </c>
      <c r="I2083" s="4"/>
      <c r="J2083" s="4"/>
      <c r="K2083" s="4"/>
      <c r="L2083" s="76" t="s">
        <v>72</v>
      </c>
    </row>
    <row r="2084" spans="2:12">
      <c r="B2084" s="73" t="s">
        <v>73</v>
      </c>
      <c r="C2084" s="4"/>
      <c r="D2084" s="4"/>
      <c r="E2084" s="4"/>
      <c r="F2084" s="4"/>
      <c r="G2084" s="4"/>
      <c r="H2084" s="4"/>
      <c r="I2084" s="4"/>
      <c r="J2084" s="4"/>
      <c r="K2084" s="4"/>
      <c r="L2084" s="76" t="s">
        <v>74</v>
      </c>
    </row>
    <row r="2085" spans="2:12">
      <c r="B2085" s="73" t="s">
        <v>75</v>
      </c>
      <c r="C2085" s="4">
        <v>0.28986000000000001</v>
      </c>
      <c r="D2085" s="4"/>
      <c r="E2085" s="4">
        <v>6.5816615977493695</v>
      </c>
      <c r="F2085" s="4">
        <v>0.28986000000000001</v>
      </c>
      <c r="G2085" s="4"/>
      <c r="H2085" s="4">
        <v>6.5816615977493695</v>
      </c>
      <c r="I2085" s="4"/>
      <c r="J2085" s="4"/>
      <c r="K2085" s="4"/>
      <c r="L2085" s="76" t="s">
        <v>76</v>
      </c>
    </row>
    <row r="2086" spans="2:12">
      <c r="B2086" s="73" t="s">
        <v>77</v>
      </c>
      <c r="C2086" s="4"/>
      <c r="D2086" s="4"/>
      <c r="E2086" s="4"/>
      <c r="F2086" s="4"/>
      <c r="G2086" s="4"/>
      <c r="H2086" s="4"/>
      <c r="I2086" s="4"/>
      <c r="J2086" s="4"/>
      <c r="K2086" s="4"/>
      <c r="L2086" s="76" t="s">
        <v>78</v>
      </c>
    </row>
    <row r="2087" spans="2:12">
      <c r="B2087" s="73" t="s">
        <v>79</v>
      </c>
      <c r="C2087" s="4">
        <v>13.857899999999999</v>
      </c>
      <c r="D2087" s="4"/>
      <c r="E2087" s="4">
        <v>269.07</v>
      </c>
      <c r="F2087" s="4">
        <v>20.244420000000002</v>
      </c>
      <c r="G2087" s="4"/>
      <c r="H2087" s="4">
        <v>380.80200000000002</v>
      </c>
      <c r="I2087" s="4">
        <v>76.924000000000007</v>
      </c>
      <c r="J2087" s="4"/>
      <c r="K2087" s="4">
        <v>629.9</v>
      </c>
      <c r="L2087" s="76" t="s">
        <v>80</v>
      </c>
    </row>
    <row r="2088" spans="2:12">
      <c r="B2088" s="73" t="s">
        <v>81</v>
      </c>
      <c r="C2088" s="4"/>
      <c r="D2088" s="4"/>
      <c r="E2088" s="4"/>
      <c r="F2088" s="4"/>
      <c r="G2088" s="4"/>
      <c r="H2088" s="4"/>
      <c r="I2088" s="4"/>
      <c r="J2088" s="4"/>
      <c r="K2088" s="4"/>
      <c r="L2088" s="76" t="s">
        <v>82</v>
      </c>
    </row>
    <row r="2089" spans="2:12" ht="15.75" thickBot="1">
      <c r="B2089" s="73" t="s">
        <v>83</v>
      </c>
      <c r="C2089" s="4"/>
      <c r="D2089" s="4"/>
      <c r="E2089" s="4"/>
      <c r="F2089" s="4"/>
      <c r="G2089" s="4"/>
      <c r="H2089" s="4"/>
      <c r="I2089" s="4"/>
      <c r="J2089" s="4"/>
      <c r="K2089" s="4"/>
      <c r="L2089" s="77" t="s">
        <v>84</v>
      </c>
    </row>
    <row r="2090" spans="2:12" ht="15.75" thickBot="1">
      <c r="B2090" s="74" t="s">
        <v>85</v>
      </c>
      <c r="C2090" s="4"/>
      <c r="D2090" s="4"/>
      <c r="E2090" s="4"/>
      <c r="F2090" s="4"/>
      <c r="G2090" s="4"/>
      <c r="H2090" s="4"/>
      <c r="I2090" s="4">
        <v>2.69</v>
      </c>
      <c r="J2090" s="4"/>
      <c r="K2090" s="4">
        <v>25.631</v>
      </c>
      <c r="L2090" s="86" t="s">
        <v>86</v>
      </c>
    </row>
    <row r="2091" spans="2:12" ht="15.75" thickBot="1">
      <c r="B2091" s="92" t="s">
        <v>386</v>
      </c>
      <c r="C2091" s="78">
        <f>SUM(C2069:C2090)</f>
        <v>46.911737539682541</v>
      </c>
      <c r="D2091" s="78" t="s">
        <v>19</v>
      </c>
      <c r="E2091" s="78">
        <f>SUM(E2069:E2090)</f>
        <v>678.69638421049035</v>
      </c>
      <c r="F2091" s="78">
        <f>SUM(F2069:F2090)</f>
        <v>51.664290777040321</v>
      </c>
      <c r="G2091" s="78"/>
      <c r="H2091" s="78">
        <f>SUM(H2069:H2090)</f>
        <v>773.8222152801477</v>
      </c>
      <c r="I2091" s="78">
        <f t="shared" ref="I2091:K2091" si="213">SUM(I2069:I2090)</f>
        <v>93.777000000000001</v>
      </c>
      <c r="J2091" s="78">
        <f>SUM(J2069:J2090)</f>
        <v>4052</v>
      </c>
      <c r="K2091" s="78">
        <f t="shared" si="213"/>
        <v>888.81939999999997</v>
      </c>
      <c r="L2091" s="92" t="s">
        <v>388</v>
      </c>
    </row>
    <row r="2092" spans="2:12" ht="15.75" thickBot="1">
      <c r="B2092" s="92" t="s">
        <v>387</v>
      </c>
      <c r="C2092" s="78"/>
      <c r="D2092" s="78"/>
      <c r="E2092" s="78"/>
      <c r="F2092" s="78"/>
      <c r="G2092" s="78"/>
      <c r="H2092" s="78"/>
      <c r="I2092" s="78"/>
      <c r="J2092" s="78"/>
      <c r="K2092" s="78"/>
      <c r="L2092" s="92" t="s">
        <v>385</v>
      </c>
    </row>
    <row r="2097" spans="2:12">
      <c r="B2097" s="53" t="s">
        <v>217</v>
      </c>
      <c r="L2097" s="53" t="s">
        <v>218</v>
      </c>
    </row>
    <row r="2098" spans="2:12">
      <c r="B2098" s="53" t="s">
        <v>310</v>
      </c>
      <c r="L2098" s="53" t="s">
        <v>311</v>
      </c>
    </row>
    <row r="2099" spans="2:12" ht="15.75" thickBot="1">
      <c r="B2099" s="53" t="s">
        <v>285</v>
      </c>
      <c r="L2099" s="53" t="s">
        <v>286</v>
      </c>
    </row>
    <row r="2100" spans="2:12" ht="15.75" thickBot="1">
      <c r="B2100" s="123" t="s">
        <v>43</v>
      </c>
      <c r="C2100" s="131">
        <v>2016</v>
      </c>
      <c r="D2100" s="132"/>
      <c r="E2100" s="133"/>
      <c r="F2100" s="131">
        <v>2017</v>
      </c>
      <c r="G2100" s="132"/>
      <c r="H2100" s="133"/>
      <c r="I2100" s="131">
        <v>2018</v>
      </c>
      <c r="J2100" s="132"/>
      <c r="K2100" s="133"/>
      <c r="L2100" s="126" t="s">
        <v>44</v>
      </c>
    </row>
    <row r="2101" spans="2:12">
      <c r="B2101" s="124"/>
      <c r="C2101" s="68" t="s">
        <v>287</v>
      </c>
      <c r="D2101" s="68" t="s">
        <v>288</v>
      </c>
      <c r="E2101" s="68" t="s">
        <v>10</v>
      </c>
      <c r="F2101" s="68" t="s">
        <v>287</v>
      </c>
      <c r="G2101" s="68" t="s">
        <v>288</v>
      </c>
      <c r="H2101" s="69" t="s">
        <v>10</v>
      </c>
      <c r="I2101" s="68" t="s">
        <v>287</v>
      </c>
      <c r="J2101" s="68" t="s">
        <v>288</v>
      </c>
      <c r="K2101" s="69" t="s">
        <v>10</v>
      </c>
      <c r="L2101" s="127"/>
    </row>
    <row r="2102" spans="2:12" ht="30" thickBot="1">
      <c r="B2102" s="125"/>
      <c r="C2102" s="79" t="s">
        <v>11</v>
      </c>
      <c r="D2102" s="80" t="s">
        <v>435</v>
      </c>
      <c r="E2102" s="81" t="s">
        <v>434</v>
      </c>
      <c r="F2102" s="79" t="s">
        <v>11</v>
      </c>
      <c r="G2102" s="80" t="s">
        <v>435</v>
      </c>
      <c r="H2102" s="81" t="s">
        <v>434</v>
      </c>
      <c r="I2102" s="79" t="s">
        <v>11</v>
      </c>
      <c r="J2102" s="80" t="s">
        <v>435</v>
      </c>
      <c r="K2102" s="81" t="s">
        <v>434</v>
      </c>
      <c r="L2102" s="128"/>
    </row>
    <row r="2103" spans="2:12">
      <c r="B2103" s="72" t="s">
        <v>45</v>
      </c>
      <c r="C2103" s="4">
        <v>3.8884999999999996</v>
      </c>
      <c r="D2103" s="4">
        <v>2431.3560000000002</v>
      </c>
      <c r="E2103" s="4">
        <v>62.328000000000003</v>
      </c>
      <c r="F2103" s="4">
        <v>4.0829000000000004</v>
      </c>
      <c r="G2103" s="4">
        <v>2552.924</v>
      </c>
      <c r="H2103" s="4">
        <v>65.444000000000003</v>
      </c>
      <c r="I2103" s="107">
        <v>2.93</v>
      </c>
      <c r="J2103" s="108">
        <v>2586</v>
      </c>
      <c r="K2103" s="107">
        <v>59.76</v>
      </c>
      <c r="L2103" s="75" t="s">
        <v>46</v>
      </c>
    </row>
    <row r="2104" spans="2:12">
      <c r="B2104" s="73" t="s">
        <v>47</v>
      </c>
      <c r="C2104" s="4">
        <v>2.4E-2</v>
      </c>
      <c r="D2104" s="4"/>
      <c r="E2104" s="4">
        <v>0.06</v>
      </c>
      <c r="F2104" s="4">
        <v>1.0999999999999999E-2</v>
      </c>
      <c r="G2104" s="4"/>
      <c r="H2104" s="4">
        <v>0.03</v>
      </c>
      <c r="I2104" s="4">
        <v>1.2E-2</v>
      </c>
      <c r="J2104" s="4"/>
      <c r="K2104" s="4">
        <v>3.3000000000000002E-2</v>
      </c>
      <c r="L2104" s="76" t="s">
        <v>464</v>
      </c>
    </row>
    <row r="2105" spans="2:12">
      <c r="B2105" s="73" t="s">
        <v>48</v>
      </c>
      <c r="C2105" s="4"/>
      <c r="D2105" s="4"/>
      <c r="E2105" s="4"/>
      <c r="F2105" s="4">
        <v>5.1999999999999998E-2</v>
      </c>
      <c r="G2105" s="4"/>
      <c r="H2105" s="4">
        <v>0.14899999999999999</v>
      </c>
      <c r="I2105" s="4">
        <v>4.8000000000000001E-2</v>
      </c>
      <c r="J2105" s="4"/>
      <c r="K2105" s="4">
        <v>0.151</v>
      </c>
      <c r="L2105" s="76" t="s">
        <v>49</v>
      </c>
    </row>
    <row r="2106" spans="2:12">
      <c r="B2106" s="73" t="s">
        <v>50</v>
      </c>
      <c r="C2106" s="4">
        <v>10.906962750716332</v>
      </c>
      <c r="D2106" s="4"/>
      <c r="E2106" s="4">
        <v>164.5</v>
      </c>
      <c r="F2106" s="4">
        <v>21.463000000000001</v>
      </c>
      <c r="G2106" s="4"/>
      <c r="H2106" s="4">
        <v>152</v>
      </c>
      <c r="I2106" s="4">
        <v>10.55</v>
      </c>
      <c r="J2106" s="4"/>
      <c r="K2106" s="4">
        <v>154</v>
      </c>
      <c r="L2106" s="76" t="s">
        <v>51</v>
      </c>
    </row>
    <row r="2107" spans="2:12">
      <c r="B2107" s="73" t="s">
        <v>52</v>
      </c>
      <c r="C2107" s="4">
        <v>65.845309999999998</v>
      </c>
      <c r="D2107" s="4"/>
      <c r="E2107" s="4">
        <v>571.35145699999998</v>
      </c>
      <c r="F2107" s="4">
        <v>64.481590000000011</v>
      </c>
      <c r="G2107" s="4"/>
      <c r="H2107" s="4">
        <v>566.57899999999995</v>
      </c>
      <c r="I2107" s="108">
        <v>62.655999999999999</v>
      </c>
      <c r="J2107" s="4"/>
      <c r="K2107" s="108">
        <v>441.32400000000001</v>
      </c>
      <c r="L2107" s="76" t="s">
        <v>53</v>
      </c>
    </row>
    <row r="2108" spans="2:12">
      <c r="B2108" s="73" t="s">
        <v>54</v>
      </c>
      <c r="C2108" s="4"/>
      <c r="D2108" s="4"/>
      <c r="E2108" s="4"/>
      <c r="F2108" s="4"/>
      <c r="G2108" s="4"/>
      <c r="H2108" s="4"/>
      <c r="I2108" s="4">
        <v>0</v>
      </c>
      <c r="J2108" s="4"/>
      <c r="K2108" s="4">
        <v>0</v>
      </c>
      <c r="L2108" s="76" t="s">
        <v>55</v>
      </c>
    </row>
    <row r="2109" spans="2:12">
      <c r="B2109" s="73" t="s">
        <v>56</v>
      </c>
      <c r="C2109" s="4"/>
      <c r="D2109" s="4"/>
      <c r="E2109" s="4"/>
      <c r="F2109" s="4"/>
      <c r="G2109" s="4"/>
      <c r="H2109" s="4"/>
      <c r="I2109" s="4">
        <v>0</v>
      </c>
      <c r="J2109" s="4"/>
      <c r="K2109" s="4">
        <v>0</v>
      </c>
      <c r="L2109" s="76" t="s">
        <v>57</v>
      </c>
    </row>
    <row r="2110" spans="2:12">
      <c r="B2110" s="73" t="s">
        <v>58</v>
      </c>
      <c r="C2110" s="4">
        <v>8.2629999999999999</v>
      </c>
      <c r="D2110" s="4"/>
      <c r="E2110" s="4">
        <v>89.789000000000001</v>
      </c>
      <c r="F2110" s="4">
        <v>3.7850000000000001</v>
      </c>
      <c r="G2110" s="4"/>
      <c r="H2110" s="4">
        <v>44.505000000000003</v>
      </c>
      <c r="I2110" s="4">
        <v>3.778</v>
      </c>
      <c r="J2110" s="4"/>
      <c r="K2110" s="4">
        <v>99.938999999999993</v>
      </c>
      <c r="L2110" s="76" t="s">
        <v>59</v>
      </c>
    </row>
    <row r="2111" spans="2:12">
      <c r="B2111" s="73" t="s">
        <v>60</v>
      </c>
      <c r="C2111" s="4"/>
      <c r="D2111" s="4"/>
      <c r="E2111" s="4"/>
      <c r="F2111" s="4"/>
      <c r="G2111" s="4"/>
      <c r="H2111" s="4"/>
      <c r="I2111" s="4">
        <v>0</v>
      </c>
      <c r="J2111" s="4"/>
      <c r="K2111" s="4">
        <v>0</v>
      </c>
      <c r="L2111" s="76" t="s">
        <v>61</v>
      </c>
    </row>
    <row r="2112" spans="2:12">
      <c r="B2112" s="73" t="s">
        <v>62</v>
      </c>
      <c r="C2112" s="4">
        <v>46.987000000000002</v>
      </c>
      <c r="D2112" s="4">
        <v>25126.6</v>
      </c>
      <c r="E2112" s="4">
        <v>212.834</v>
      </c>
      <c r="F2112" s="4">
        <v>41.862000000000002</v>
      </c>
      <c r="G2112" s="4"/>
      <c r="H2112" s="4">
        <v>259.08300000000003</v>
      </c>
      <c r="I2112" s="4">
        <v>44.802</v>
      </c>
      <c r="J2112" s="4"/>
      <c r="K2112" s="4">
        <v>223.38300000000001</v>
      </c>
      <c r="L2112" s="76" t="s">
        <v>465</v>
      </c>
    </row>
    <row r="2113" spans="2:12">
      <c r="B2113" s="73" t="s">
        <v>63</v>
      </c>
      <c r="C2113" s="4"/>
      <c r="D2113" s="4"/>
      <c r="E2113" s="4"/>
      <c r="F2113" s="4"/>
      <c r="G2113" s="4"/>
      <c r="H2113" s="4"/>
      <c r="I2113" s="4">
        <v>0</v>
      </c>
      <c r="J2113" s="4"/>
      <c r="K2113" s="4">
        <v>0</v>
      </c>
      <c r="L2113" s="76" t="s">
        <v>64</v>
      </c>
    </row>
    <row r="2114" spans="2:12">
      <c r="B2114" s="73" t="s">
        <v>65</v>
      </c>
      <c r="C2114" s="4">
        <v>6.5936562049779921</v>
      </c>
      <c r="D2114" s="4">
        <v>3526</v>
      </c>
      <c r="E2114" s="4">
        <v>94</v>
      </c>
      <c r="F2114" s="4">
        <v>5.4740000000000002</v>
      </c>
      <c r="G2114" s="4"/>
      <c r="H2114" s="4">
        <v>99.444000000000003</v>
      </c>
      <c r="I2114" s="4">
        <v>7.7389999999999999</v>
      </c>
      <c r="J2114" s="4"/>
      <c r="K2114" s="4">
        <v>123.083</v>
      </c>
      <c r="L2114" s="76" t="s">
        <v>66</v>
      </c>
    </row>
    <row r="2115" spans="2:12">
      <c r="B2115" s="73" t="s">
        <v>67</v>
      </c>
      <c r="C2115" s="4">
        <v>0.05</v>
      </c>
      <c r="D2115" s="4">
        <v>40</v>
      </c>
      <c r="E2115" s="4">
        <v>0.1</v>
      </c>
      <c r="F2115" s="4"/>
      <c r="G2115" s="4"/>
      <c r="H2115" s="4"/>
      <c r="I2115" s="4">
        <v>0.04</v>
      </c>
      <c r="J2115" s="4">
        <v>40</v>
      </c>
      <c r="K2115" s="4">
        <v>0</v>
      </c>
      <c r="L2115" s="76" t="s">
        <v>68</v>
      </c>
    </row>
    <row r="2116" spans="2:12">
      <c r="B2116" s="73" t="s">
        <v>69</v>
      </c>
      <c r="C2116" s="4">
        <v>3.8178000000000001</v>
      </c>
      <c r="D2116" s="4"/>
      <c r="E2116" s="4">
        <v>39.906999999999996</v>
      </c>
      <c r="F2116" s="4">
        <v>5.0810000000000004</v>
      </c>
      <c r="G2116" s="4"/>
      <c r="H2116" s="4">
        <v>39.124000000000002</v>
      </c>
      <c r="I2116" s="4">
        <v>4.8</v>
      </c>
      <c r="J2116" s="4"/>
      <c r="K2116" s="4">
        <v>63.44</v>
      </c>
      <c r="L2116" s="76" t="s">
        <v>70</v>
      </c>
    </row>
    <row r="2117" spans="2:12">
      <c r="B2117" s="73" t="s">
        <v>71</v>
      </c>
      <c r="C2117" s="4">
        <v>1E-3</v>
      </c>
      <c r="D2117" s="4"/>
      <c r="E2117" s="4">
        <v>5.0000000000000001E-3</v>
      </c>
      <c r="F2117" s="4">
        <v>3.0000000000000001E-3</v>
      </c>
      <c r="G2117" s="4"/>
      <c r="H2117" s="4">
        <v>8.0000000000000002E-3</v>
      </c>
      <c r="I2117" s="4">
        <v>0.14000000000000001</v>
      </c>
      <c r="J2117" s="4">
        <v>124</v>
      </c>
      <c r="K2117" s="4">
        <v>5.0000000000000001E-3</v>
      </c>
      <c r="L2117" s="76" t="s">
        <v>72</v>
      </c>
    </row>
    <row r="2118" spans="2:12">
      <c r="B2118" s="73" t="s">
        <v>73</v>
      </c>
      <c r="C2118" s="4">
        <v>1.4E-2</v>
      </c>
      <c r="D2118" s="4"/>
      <c r="E2118" s="4">
        <v>0.11899999999999999</v>
      </c>
      <c r="F2118" s="4">
        <v>0.01</v>
      </c>
      <c r="G2118" s="4"/>
      <c r="H2118" s="4">
        <v>0.14399999999999999</v>
      </c>
      <c r="I2118" s="4">
        <v>1.4999999999999999E-2</v>
      </c>
      <c r="J2118" s="4"/>
      <c r="K2118" s="4">
        <v>0.214</v>
      </c>
      <c r="L2118" s="76" t="s">
        <v>74</v>
      </c>
    </row>
    <row r="2119" spans="2:12">
      <c r="B2119" s="73" t="s">
        <v>75</v>
      </c>
      <c r="C2119" s="4">
        <v>11.495394999999998</v>
      </c>
      <c r="D2119" s="4"/>
      <c r="E2119" s="4">
        <v>106.85044281061349</v>
      </c>
      <c r="F2119" s="4">
        <v>8.4930000000000003</v>
      </c>
      <c r="G2119" s="4"/>
      <c r="H2119" s="4">
        <v>74.14</v>
      </c>
      <c r="I2119" s="4">
        <v>6.55</v>
      </c>
      <c r="J2119" s="4"/>
      <c r="K2119" s="4">
        <v>51.664999999999999</v>
      </c>
      <c r="L2119" s="76" t="s">
        <v>76</v>
      </c>
    </row>
    <row r="2120" spans="2:12">
      <c r="B2120" s="73" t="s">
        <v>77</v>
      </c>
      <c r="C2120" s="4">
        <v>8.27</v>
      </c>
      <c r="D2120" s="4"/>
      <c r="E2120" s="4">
        <v>32.686</v>
      </c>
      <c r="F2120" s="4">
        <v>8.1859999999999999</v>
      </c>
      <c r="G2120" s="4"/>
      <c r="H2120" s="4">
        <v>32.097000000000001</v>
      </c>
      <c r="I2120" s="4">
        <v>8.0129999999999999</v>
      </c>
      <c r="J2120" s="4"/>
      <c r="K2120" s="4">
        <v>31.498999999999999</v>
      </c>
      <c r="L2120" s="76" t="s">
        <v>78</v>
      </c>
    </row>
    <row r="2121" spans="2:12">
      <c r="B2121" s="73" t="s">
        <v>79</v>
      </c>
      <c r="C2121" s="4">
        <v>77.386679999999998</v>
      </c>
      <c r="D2121" s="4"/>
      <c r="E2121" s="4">
        <v>1691.194</v>
      </c>
      <c r="F2121" s="4">
        <v>74.334000000000003</v>
      </c>
      <c r="G2121" s="4"/>
      <c r="H2121" s="4">
        <v>1659.3130000000001</v>
      </c>
      <c r="I2121" s="4">
        <v>177.38</v>
      </c>
      <c r="J2121" s="4"/>
      <c r="K2121" s="4">
        <v>1641.075</v>
      </c>
      <c r="L2121" s="76" t="s">
        <v>80</v>
      </c>
    </row>
    <row r="2122" spans="2:12">
      <c r="B2122" s="73" t="s">
        <v>81</v>
      </c>
      <c r="C2122" s="4">
        <v>46.005000000000003</v>
      </c>
      <c r="D2122" s="4"/>
      <c r="E2122" s="4">
        <v>364.86599999999999</v>
      </c>
      <c r="F2122" s="4">
        <v>42.832999999999998</v>
      </c>
      <c r="G2122" s="4"/>
      <c r="H2122" s="4">
        <v>378.12799999999999</v>
      </c>
      <c r="I2122" s="4">
        <v>42.305</v>
      </c>
      <c r="J2122" s="4"/>
      <c r="K2122" s="4">
        <v>451.15800000000002</v>
      </c>
      <c r="L2122" s="76" t="s">
        <v>82</v>
      </c>
    </row>
    <row r="2123" spans="2:12" ht="15.75" thickBot="1">
      <c r="B2123" s="73" t="s">
        <v>83</v>
      </c>
      <c r="C2123" s="4"/>
      <c r="D2123" s="4"/>
      <c r="E2123" s="4"/>
      <c r="F2123" s="4"/>
      <c r="G2123" s="4"/>
      <c r="H2123" s="4"/>
      <c r="I2123" s="4">
        <v>0</v>
      </c>
      <c r="J2123" s="4"/>
      <c r="K2123" s="4">
        <v>0</v>
      </c>
      <c r="L2123" s="77" t="s">
        <v>84</v>
      </c>
    </row>
    <row r="2124" spans="2:12" ht="15.75" thickBot="1">
      <c r="B2124" s="74" t="s">
        <v>85</v>
      </c>
      <c r="C2124" s="4">
        <v>8.2819999999999894</v>
      </c>
      <c r="D2124" s="4"/>
      <c r="E2124" s="4">
        <v>96.753965586111406</v>
      </c>
      <c r="F2124" s="4">
        <v>11.807</v>
      </c>
      <c r="G2124" s="4"/>
      <c r="H2124" s="4">
        <v>135.357</v>
      </c>
      <c r="I2124" s="4">
        <v>11.673</v>
      </c>
      <c r="J2124" s="4"/>
      <c r="K2124" s="4">
        <v>122.751</v>
      </c>
      <c r="L2124" s="86" t="s">
        <v>86</v>
      </c>
    </row>
    <row r="2125" spans="2:12" ht="15.75" thickBot="1">
      <c r="B2125" s="92" t="s">
        <v>386</v>
      </c>
      <c r="C2125" s="78">
        <v>299.0729089556944</v>
      </c>
      <c r="D2125" s="78" t="s">
        <v>19</v>
      </c>
      <c r="E2125" s="78">
        <v>3451.1554569999994</v>
      </c>
      <c r="F2125" s="78">
        <f>SUM(F2103:F2124)</f>
        <v>291.95848999999998</v>
      </c>
      <c r="G2125" s="78"/>
      <c r="H2125" s="78">
        <f>SUM(H2103:H2124)</f>
        <v>3505.5450000000005</v>
      </c>
      <c r="I2125" s="78">
        <f>SUM(I2103:I2124)</f>
        <v>383.43099999999998</v>
      </c>
      <c r="J2125" s="78">
        <f>SUM(J2103:J2124)</f>
        <v>2750</v>
      </c>
      <c r="K2125" s="78">
        <f>SUM(K2103:K2124)</f>
        <v>3463.48</v>
      </c>
      <c r="L2125" s="92" t="s">
        <v>388</v>
      </c>
    </row>
    <row r="2126" spans="2:12" ht="15.75" thickBot="1">
      <c r="B2126" s="92" t="s">
        <v>387</v>
      </c>
      <c r="C2126" s="78">
        <v>6990.2190000000001</v>
      </c>
      <c r="D2126" s="78"/>
      <c r="E2126" s="78">
        <v>74992.047000000006</v>
      </c>
      <c r="F2126" s="78">
        <v>6931.3530000000001</v>
      </c>
      <c r="G2126" s="78"/>
      <c r="H2126" s="78">
        <v>74276.582999999999</v>
      </c>
      <c r="I2126" s="78">
        <v>6865.9790000000003</v>
      </c>
      <c r="J2126" s="78"/>
      <c r="K2126" s="78">
        <v>80047.687000000005</v>
      </c>
      <c r="L2126" s="92" t="s">
        <v>385</v>
      </c>
    </row>
    <row r="2128" spans="2:12">
      <c r="C2128" s="57"/>
      <c r="D2128" s="57"/>
      <c r="E2128" s="57"/>
      <c r="F2128" s="57"/>
      <c r="G2128" s="57"/>
      <c r="H2128" s="57"/>
      <c r="I2128" s="57"/>
      <c r="J2128" s="57"/>
      <c r="K2128" s="57"/>
    </row>
    <row r="2129" spans="2:12">
      <c r="F2129" s="57"/>
    </row>
    <row r="2130" spans="2:12">
      <c r="B2130" s="53" t="s">
        <v>223</v>
      </c>
      <c r="L2130" s="53" t="s">
        <v>224</v>
      </c>
    </row>
    <row r="2131" spans="2:12">
      <c r="B2131" s="53" t="s">
        <v>312</v>
      </c>
      <c r="L2131" s="53" t="s">
        <v>408</v>
      </c>
    </row>
    <row r="2132" spans="2:12" ht="15.75" thickBot="1">
      <c r="B2132" s="53" t="s">
        <v>285</v>
      </c>
      <c r="L2132" s="53" t="s">
        <v>286</v>
      </c>
    </row>
    <row r="2133" spans="2:12" ht="15.75" thickBot="1">
      <c r="B2133" s="123" t="s">
        <v>43</v>
      </c>
      <c r="C2133" s="131">
        <v>2016</v>
      </c>
      <c r="D2133" s="132"/>
      <c r="E2133" s="133"/>
      <c r="F2133" s="131">
        <v>2017</v>
      </c>
      <c r="G2133" s="132"/>
      <c r="H2133" s="133"/>
      <c r="I2133" s="131">
        <v>2018</v>
      </c>
      <c r="J2133" s="132"/>
      <c r="K2133" s="133"/>
      <c r="L2133" s="126" t="s">
        <v>44</v>
      </c>
    </row>
    <row r="2134" spans="2:12">
      <c r="B2134" s="124"/>
      <c r="C2134" s="68" t="s">
        <v>287</v>
      </c>
      <c r="D2134" s="68" t="s">
        <v>288</v>
      </c>
      <c r="E2134" s="68" t="s">
        <v>10</v>
      </c>
      <c r="F2134" s="68" t="s">
        <v>287</v>
      </c>
      <c r="G2134" s="68" t="s">
        <v>288</v>
      </c>
      <c r="H2134" s="69" t="s">
        <v>10</v>
      </c>
      <c r="I2134" s="68" t="s">
        <v>287</v>
      </c>
      <c r="J2134" s="68" t="s">
        <v>288</v>
      </c>
      <c r="K2134" s="69" t="s">
        <v>10</v>
      </c>
      <c r="L2134" s="127"/>
    </row>
    <row r="2135" spans="2:12" ht="30" thickBot="1">
      <c r="B2135" s="125"/>
      <c r="C2135" s="79" t="s">
        <v>11</v>
      </c>
      <c r="D2135" s="80" t="s">
        <v>435</v>
      </c>
      <c r="E2135" s="81" t="s">
        <v>434</v>
      </c>
      <c r="F2135" s="79" t="s">
        <v>11</v>
      </c>
      <c r="G2135" s="80" t="s">
        <v>435</v>
      </c>
      <c r="H2135" s="81" t="s">
        <v>434</v>
      </c>
      <c r="I2135" s="79" t="s">
        <v>11</v>
      </c>
      <c r="J2135" s="80" t="s">
        <v>435</v>
      </c>
      <c r="K2135" s="81" t="s">
        <v>434</v>
      </c>
      <c r="L2135" s="128"/>
    </row>
    <row r="2136" spans="2:12">
      <c r="B2136" s="72" t="s">
        <v>45</v>
      </c>
      <c r="C2136" s="4">
        <v>1.7</v>
      </c>
      <c r="D2136" s="4">
        <v>0.32</v>
      </c>
      <c r="E2136" s="4">
        <v>1.6E-2</v>
      </c>
      <c r="F2136" s="4">
        <v>1.7849999999999999</v>
      </c>
      <c r="G2136" s="4">
        <v>0.33600000000000002</v>
      </c>
      <c r="H2136" s="4">
        <v>1.6799999999999999E-2</v>
      </c>
      <c r="I2136" s="4">
        <v>0</v>
      </c>
      <c r="J2136" s="4"/>
      <c r="K2136" s="4">
        <v>0</v>
      </c>
      <c r="L2136" s="75" t="s">
        <v>46</v>
      </c>
    </row>
    <row r="2137" spans="2:12">
      <c r="B2137" s="73" t="s">
        <v>47</v>
      </c>
      <c r="C2137" s="4">
        <v>0.48099999999999998</v>
      </c>
      <c r="D2137" s="4"/>
      <c r="E2137" s="4">
        <v>6.9969999999999999</v>
      </c>
      <c r="F2137" s="4">
        <v>1.1487458849276169</v>
      </c>
      <c r="G2137" s="4"/>
      <c r="H2137" s="4">
        <v>17.3</v>
      </c>
      <c r="I2137" s="4">
        <v>0.48399999999999999</v>
      </c>
      <c r="J2137" s="4"/>
      <c r="K2137" s="4">
        <v>11.625999999999999</v>
      </c>
      <c r="L2137" s="76" t="s">
        <v>464</v>
      </c>
    </row>
    <row r="2138" spans="2:12">
      <c r="B2138" s="73" t="s">
        <v>48</v>
      </c>
      <c r="C2138" s="4"/>
      <c r="D2138" s="4"/>
      <c r="E2138" s="4"/>
      <c r="F2138" s="4"/>
      <c r="G2138" s="4"/>
      <c r="H2138" s="4"/>
      <c r="I2138" s="4">
        <v>0</v>
      </c>
      <c r="J2138" s="4"/>
      <c r="K2138" s="4">
        <v>0</v>
      </c>
      <c r="L2138" s="76" t="s">
        <v>49</v>
      </c>
    </row>
    <row r="2139" spans="2:12">
      <c r="B2139" s="73" t="s">
        <v>50</v>
      </c>
      <c r="C2139" s="4"/>
      <c r="D2139" s="4"/>
      <c r="E2139" s="4"/>
      <c r="F2139" s="4"/>
      <c r="G2139" s="4"/>
      <c r="H2139" s="4"/>
      <c r="I2139" s="4">
        <v>0</v>
      </c>
      <c r="J2139" s="4"/>
      <c r="K2139" s="4">
        <v>0</v>
      </c>
      <c r="L2139" s="76" t="s">
        <v>51</v>
      </c>
    </row>
    <row r="2140" spans="2:12">
      <c r="B2140" s="73" t="s">
        <v>52</v>
      </c>
      <c r="C2140" s="4"/>
      <c r="D2140" s="4"/>
      <c r="E2140" s="4"/>
      <c r="F2140" s="4"/>
      <c r="G2140" s="4"/>
      <c r="H2140" s="4"/>
      <c r="I2140" s="4">
        <v>0</v>
      </c>
      <c r="J2140" s="4"/>
      <c r="K2140" s="4">
        <v>0</v>
      </c>
      <c r="L2140" s="76" t="s">
        <v>53</v>
      </c>
    </row>
    <row r="2141" spans="2:12">
      <c r="B2141" s="73" t="s">
        <v>54</v>
      </c>
      <c r="C2141" s="4"/>
      <c r="D2141" s="4"/>
      <c r="E2141" s="4"/>
      <c r="F2141" s="4"/>
      <c r="G2141" s="4"/>
      <c r="H2141" s="4"/>
      <c r="I2141" s="4">
        <v>0</v>
      </c>
      <c r="J2141" s="4"/>
      <c r="K2141" s="4">
        <v>0</v>
      </c>
      <c r="L2141" s="76" t="s">
        <v>55</v>
      </c>
    </row>
    <row r="2142" spans="2:12">
      <c r="B2142" s="73" t="s">
        <v>56</v>
      </c>
      <c r="C2142" s="4">
        <v>4.0008860940403027E-2</v>
      </c>
      <c r="D2142" s="4"/>
      <c r="E2142" s="4">
        <v>0.58199999999999996</v>
      </c>
      <c r="F2142" s="4">
        <v>0.05</v>
      </c>
      <c r="G2142" s="4"/>
      <c r="H2142" s="4">
        <v>0.59199999999999997</v>
      </c>
      <c r="I2142" s="4">
        <v>0</v>
      </c>
      <c r="J2142" s="4"/>
      <c r="K2142" s="4">
        <v>0.61899999999999999</v>
      </c>
      <c r="L2142" s="76" t="s">
        <v>57</v>
      </c>
    </row>
    <row r="2143" spans="2:12">
      <c r="B2143" s="73" t="s">
        <v>58</v>
      </c>
      <c r="C2143" s="4"/>
      <c r="D2143" s="4"/>
      <c r="E2143" s="4"/>
      <c r="F2143" s="4"/>
      <c r="G2143" s="4"/>
      <c r="H2143" s="4"/>
      <c r="I2143" s="4">
        <v>0</v>
      </c>
      <c r="J2143" s="4"/>
      <c r="K2143" s="4">
        <v>0</v>
      </c>
      <c r="L2143" s="76" t="s">
        <v>59</v>
      </c>
    </row>
    <row r="2144" spans="2:12">
      <c r="B2144" s="73" t="s">
        <v>60</v>
      </c>
      <c r="C2144" s="4">
        <v>31.415999999999997</v>
      </c>
      <c r="D2144" s="4"/>
      <c r="E2144" s="4">
        <v>641.70000000000005</v>
      </c>
      <c r="F2144" s="4">
        <v>31.478831999999997</v>
      </c>
      <c r="G2144" s="4"/>
      <c r="H2144" s="4">
        <v>643.62509999999997</v>
      </c>
      <c r="I2144" s="4">
        <v>33</v>
      </c>
      <c r="J2144" s="4"/>
      <c r="K2144" s="4">
        <v>661</v>
      </c>
      <c r="L2144" s="76" t="s">
        <v>61</v>
      </c>
    </row>
    <row r="2145" spans="2:12">
      <c r="B2145" s="73" t="s">
        <v>62</v>
      </c>
      <c r="C2145" s="4"/>
      <c r="D2145" s="4"/>
      <c r="E2145" s="4"/>
      <c r="F2145" s="4"/>
      <c r="G2145" s="4"/>
      <c r="H2145" s="4"/>
      <c r="I2145" s="4">
        <v>0</v>
      </c>
      <c r="J2145" s="4"/>
      <c r="K2145" s="4">
        <v>0</v>
      </c>
      <c r="L2145" s="76" t="s">
        <v>465</v>
      </c>
    </row>
    <row r="2146" spans="2:12">
      <c r="B2146" s="73" t="s">
        <v>63</v>
      </c>
      <c r="C2146" s="4">
        <v>0.376</v>
      </c>
      <c r="D2146" s="4"/>
      <c r="E2146" s="4">
        <v>1.083</v>
      </c>
      <c r="F2146" s="4">
        <v>0.29799999999999999</v>
      </c>
      <c r="G2146" s="4"/>
      <c r="H2146" s="4">
        <v>1.093</v>
      </c>
      <c r="I2146" s="4">
        <v>0.4</v>
      </c>
      <c r="J2146" s="4"/>
      <c r="K2146" s="4">
        <v>1.2</v>
      </c>
      <c r="L2146" s="76" t="s">
        <v>64</v>
      </c>
    </row>
    <row r="2147" spans="2:12">
      <c r="B2147" s="73" t="s">
        <v>65</v>
      </c>
      <c r="C2147" s="4"/>
      <c r="D2147" s="4"/>
      <c r="E2147" s="4"/>
      <c r="F2147" s="4"/>
      <c r="G2147" s="4"/>
      <c r="H2147" s="4"/>
      <c r="I2147" s="4">
        <v>0</v>
      </c>
      <c r="J2147" s="4"/>
      <c r="K2147" s="4">
        <v>0</v>
      </c>
      <c r="L2147" s="76" t="s">
        <v>66</v>
      </c>
    </row>
    <row r="2148" spans="2:12">
      <c r="B2148" s="73" t="s">
        <v>67</v>
      </c>
      <c r="C2148" s="4">
        <v>1.49</v>
      </c>
      <c r="D2148" s="4">
        <v>440</v>
      </c>
      <c r="E2148" s="4">
        <v>15.67</v>
      </c>
      <c r="F2148" s="4">
        <v>1.5049999999999999</v>
      </c>
      <c r="G2148" s="4"/>
      <c r="H2148" s="4">
        <v>15.923999999999999</v>
      </c>
      <c r="I2148" s="4">
        <v>0.44</v>
      </c>
      <c r="J2148" s="4">
        <v>440</v>
      </c>
      <c r="K2148" s="4">
        <v>15.84</v>
      </c>
      <c r="L2148" s="76" t="s">
        <v>68</v>
      </c>
    </row>
    <row r="2149" spans="2:12">
      <c r="B2149" s="73" t="s">
        <v>69</v>
      </c>
      <c r="C2149" s="4">
        <v>0.16500000000000001</v>
      </c>
      <c r="D2149" s="4"/>
      <c r="E2149" s="4">
        <v>1.6719999999999999</v>
      </c>
      <c r="F2149" s="4">
        <v>0.17799999999999999</v>
      </c>
      <c r="G2149" s="4"/>
      <c r="H2149" s="4">
        <v>1.462</v>
      </c>
      <c r="I2149" s="4">
        <v>0.04</v>
      </c>
      <c r="J2149" s="4"/>
      <c r="K2149" s="4">
        <v>0.67</v>
      </c>
      <c r="L2149" s="76" t="s">
        <v>70</v>
      </c>
    </row>
    <row r="2150" spans="2:12">
      <c r="B2150" s="73" t="s">
        <v>71</v>
      </c>
      <c r="C2150" s="4"/>
      <c r="D2150" s="4"/>
      <c r="E2150" s="4"/>
      <c r="F2150" s="4"/>
      <c r="G2150" s="4"/>
      <c r="H2150" s="4"/>
      <c r="I2150" s="4">
        <v>0</v>
      </c>
      <c r="J2150" s="4"/>
      <c r="K2150" s="4">
        <v>0</v>
      </c>
      <c r="L2150" s="76" t="s">
        <v>72</v>
      </c>
    </row>
    <row r="2151" spans="2:12">
      <c r="B2151" s="73" t="s">
        <v>73</v>
      </c>
      <c r="C2151" s="4"/>
      <c r="D2151" s="4"/>
      <c r="E2151" s="4"/>
      <c r="F2151" s="4"/>
      <c r="G2151" s="4"/>
      <c r="H2151" s="4"/>
      <c r="I2151" s="4">
        <v>0</v>
      </c>
      <c r="J2151" s="4"/>
      <c r="K2151" s="4">
        <v>0</v>
      </c>
      <c r="L2151" s="76" t="s">
        <v>74</v>
      </c>
    </row>
    <row r="2152" spans="2:12">
      <c r="B2152" s="73" t="s">
        <v>75</v>
      </c>
      <c r="C2152" s="4">
        <v>1.7999999999999999E-2</v>
      </c>
      <c r="D2152" s="4"/>
      <c r="E2152" s="4">
        <v>0.37465143523849997</v>
      </c>
      <c r="F2152" s="4">
        <v>1.7999999999999999E-2</v>
      </c>
      <c r="G2152" s="4"/>
      <c r="H2152" s="4">
        <v>0.37465143523849997</v>
      </c>
      <c r="I2152" s="4">
        <v>0</v>
      </c>
      <c r="J2152" s="4"/>
      <c r="K2152" s="4">
        <v>0</v>
      </c>
      <c r="L2152" s="76" t="s">
        <v>76</v>
      </c>
    </row>
    <row r="2153" spans="2:12">
      <c r="B2153" s="73" t="s">
        <v>77</v>
      </c>
      <c r="C2153" s="4"/>
      <c r="D2153" s="4"/>
      <c r="E2153" s="4"/>
      <c r="F2153" s="4"/>
      <c r="G2153" s="4"/>
      <c r="H2153" s="4"/>
      <c r="I2153" s="4">
        <v>0</v>
      </c>
      <c r="J2153" s="4"/>
      <c r="K2153" s="4">
        <v>0</v>
      </c>
      <c r="L2153" s="76" t="s">
        <v>78</v>
      </c>
    </row>
    <row r="2154" spans="2:12">
      <c r="B2154" s="73" t="s">
        <v>79</v>
      </c>
      <c r="C2154" s="4">
        <v>98.27328</v>
      </c>
      <c r="D2154" s="4"/>
      <c r="E2154" s="4">
        <v>961.43100000000004</v>
      </c>
      <c r="F2154" s="4">
        <v>109.77200000000001</v>
      </c>
      <c r="G2154" s="4"/>
      <c r="H2154" s="4">
        <v>1056.2249999999999</v>
      </c>
      <c r="I2154" s="4">
        <v>272.483</v>
      </c>
      <c r="J2154" s="4"/>
      <c r="K2154" s="4">
        <v>1095.242</v>
      </c>
      <c r="L2154" s="76" t="s">
        <v>80</v>
      </c>
    </row>
    <row r="2155" spans="2:12">
      <c r="B2155" s="73" t="s">
        <v>81</v>
      </c>
      <c r="C2155" s="4">
        <v>3.0000000000000001E-3</v>
      </c>
      <c r="D2155" s="4"/>
      <c r="E2155" s="4">
        <v>1.6E-2</v>
      </c>
      <c r="F2155" s="4">
        <v>2E-3</v>
      </c>
      <c r="G2155" s="4"/>
      <c r="H2155" s="4">
        <v>1.7000000000000001E-2</v>
      </c>
      <c r="I2155" s="4">
        <v>2E-3</v>
      </c>
      <c r="J2155" s="4"/>
      <c r="K2155" s="4">
        <v>1.6E-2</v>
      </c>
      <c r="L2155" s="76" t="s">
        <v>82</v>
      </c>
    </row>
    <row r="2156" spans="2:12" ht="15.75" thickBot="1">
      <c r="B2156" s="73" t="s">
        <v>83</v>
      </c>
      <c r="C2156" s="4"/>
      <c r="D2156" s="4"/>
      <c r="E2156" s="4"/>
      <c r="F2156" s="4"/>
      <c r="G2156" s="4"/>
      <c r="H2156" s="4"/>
      <c r="I2156" s="4">
        <v>0</v>
      </c>
      <c r="J2156" s="4"/>
      <c r="K2156" s="4">
        <v>0</v>
      </c>
      <c r="L2156" s="77" t="s">
        <v>84</v>
      </c>
    </row>
    <row r="2157" spans="2:12" ht="15.75" thickBot="1">
      <c r="B2157" s="74" t="s">
        <v>85</v>
      </c>
      <c r="C2157" s="4">
        <v>23.507000000000001</v>
      </c>
      <c r="D2157" s="4"/>
      <c r="E2157" s="4">
        <v>267.91199999999998</v>
      </c>
      <c r="F2157" s="4">
        <v>25.056999999999999</v>
      </c>
      <c r="G2157" s="4"/>
      <c r="H2157" s="4">
        <v>284.28300000000002</v>
      </c>
      <c r="I2157" s="4">
        <v>22.561</v>
      </c>
      <c r="J2157" s="4"/>
      <c r="K2157" s="4">
        <v>290.79300000000001</v>
      </c>
      <c r="L2157" s="86" t="s">
        <v>86</v>
      </c>
    </row>
    <row r="2158" spans="2:12" ht="15.75" thickBot="1">
      <c r="B2158" s="92" t="s">
        <v>386</v>
      </c>
      <c r="C2158" s="78">
        <v>173.06128886094038</v>
      </c>
      <c r="D2158" s="78" t="s">
        <v>19</v>
      </c>
      <c r="E2158" s="78">
        <v>2100.902</v>
      </c>
      <c r="F2158" s="78">
        <f>SUM(F2136:F2157)</f>
        <v>171.29257788492762</v>
      </c>
      <c r="G2158" s="78"/>
      <c r="H2158" s="78">
        <f>SUM(H2136:H2157)</f>
        <v>2020.9125514352386</v>
      </c>
      <c r="I2158" s="78">
        <f>SUM(I2136:I2157)</f>
        <v>329.40999999999997</v>
      </c>
      <c r="J2158" s="78">
        <f>SUM(J2136:J2157)</f>
        <v>440</v>
      </c>
      <c r="K2158" s="78">
        <f>SUM(K2136:K2157)</f>
        <v>2077.0060000000003</v>
      </c>
      <c r="L2158" s="92" t="s">
        <v>388</v>
      </c>
    </row>
    <row r="2159" spans="2:12" ht="15.75" thickBot="1">
      <c r="B2159" s="92" t="s">
        <v>387</v>
      </c>
      <c r="C2159" s="78">
        <v>5571.9809999999998</v>
      </c>
      <c r="D2159" s="78"/>
      <c r="E2159" s="78">
        <v>48440.364999999998</v>
      </c>
      <c r="F2159" s="78">
        <v>5681.31</v>
      </c>
      <c r="G2159" s="78"/>
      <c r="H2159" s="78">
        <v>50649.146999999997</v>
      </c>
      <c r="I2159" s="78">
        <v>5367.9160000000002</v>
      </c>
      <c r="J2159" s="78"/>
      <c r="K2159" s="78">
        <v>53405.667000000001</v>
      </c>
      <c r="L2159" s="92" t="s">
        <v>385</v>
      </c>
    </row>
    <row r="2162" spans="2:12">
      <c r="H2162" s="57"/>
      <c r="K2162" s="57"/>
    </row>
    <row r="2163" spans="2:12">
      <c r="F2163" s="57"/>
      <c r="H2163" s="57"/>
    </row>
    <row r="2166" spans="2:12">
      <c r="B2166" s="53" t="s">
        <v>227</v>
      </c>
      <c r="L2166" s="53" t="s">
        <v>228</v>
      </c>
    </row>
    <row r="2167" spans="2:12">
      <c r="B2167" s="53" t="s">
        <v>313</v>
      </c>
      <c r="L2167" s="53" t="s">
        <v>409</v>
      </c>
    </row>
    <row r="2168" spans="2:12" ht="15.75" thickBot="1">
      <c r="B2168" s="53" t="s">
        <v>285</v>
      </c>
      <c r="L2168" s="53" t="s">
        <v>286</v>
      </c>
    </row>
    <row r="2169" spans="2:12" ht="15.75" thickBot="1">
      <c r="B2169" s="123" t="s">
        <v>43</v>
      </c>
      <c r="C2169" s="131">
        <v>2016</v>
      </c>
      <c r="D2169" s="132"/>
      <c r="E2169" s="133"/>
      <c r="F2169" s="131">
        <v>2017</v>
      </c>
      <c r="G2169" s="132"/>
      <c r="H2169" s="133"/>
      <c r="I2169" s="131">
        <v>2018</v>
      </c>
      <c r="J2169" s="132"/>
      <c r="K2169" s="133"/>
      <c r="L2169" s="126" t="s">
        <v>44</v>
      </c>
    </row>
    <row r="2170" spans="2:12">
      <c r="B2170" s="124"/>
      <c r="C2170" s="68" t="s">
        <v>287</v>
      </c>
      <c r="D2170" s="68" t="s">
        <v>288</v>
      </c>
      <c r="E2170" s="68" t="s">
        <v>10</v>
      </c>
      <c r="F2170" s="68" t="s">
        <v>287</v>
      </c>
      <c r="G2170" s="68" t="s">
        <v>288</v>
      </c>
      <c r="H2170" s="69" t="s">
        <v>10</v>
      </c>
      <c r="I2170" s="68" t="s">
        <v>287</v>
      </c>
      <c r="J2170" s="68" t="s">
        <v>288</v>
      </c>
      <c r="K2170" s="69" t="s">
        <v>10</v>
      </c>
      <c r="L2170" s="127"/>
    </row>
    <row r="2171" spans="2:12" ht="30" thickBot="1">
      <c r="B2171" s="125"/>
      <c r="C2171" s="79" t="s">
        <v>11</v>
      </c>
      <c r="D2171" s="80" t="s">
        <v>435</v>
      </c>
      <c r="E2171" s="81" t="s">
        <v>434</v>
      </c>
      <c r="F2171" s="79" t="s">
        <v>11</v>
      </c>
      <c r="G2171" s="80" t="s">
        <v>435</v>
      </c>
      <c r="H2171" s="81" t="s">
        <v>434</v>
      </c>
      <c r="I2171" s="79" t="s">
        <v>11</v>
      </c>
      <c r="J2171" s="80" t="s">
        <v>435</v>
      </c>
      <c r="K2171" s="81" t="s">
        <v>434</v>
      </c>
      <c r="L2171" s="128"/>
    </row>
    <row r="2172" spans="2:12">
      <c r="B2172" s="72" t="s">
        <v>45</v>
      </c>
      <c r="C2172" s="4">
        <v>0.91700000000000004</v>
      </c>
      <c r="D2172" s="4">
        <v>584.71600000000001</v>
      </c>
      <c r="E2172" s="4">
        <v>40.996000000000002</v>
      </c>
      <c r="F2172" s="4">
        <v>0.96284999999999998</v>
      </c>
      <c r="G2172" s="4">
        <v>613.952</v>
      </c>
      <c r="H2172" s="4">
        <v>43.0458</v>
      </c>
      <c r="I2172" s="107">
        <v>0.68</v>
      </c>
      <c r="J2172" s="108">
        <v>558</v>
      </c>
      <c r="K2172" s="107">
        <v>35.46</v>
      </c>
      <c r="L2172" s="75" t="s">
        <v>46</v>
      </c>
    </row>
    <row r="2173" spans="2:12">
      <c r="B2173" s="73" t="s">
        <v>47</v>
      </c>
      <c r="C2173" s="4">
        <v>1.0999999999999999E-2</v>
      </c>
      <c r="D2173" s="4"/>
      <c r="E2173" s="4">
        <v>0.19500000000000001</v>
      </c>
      <c r="F2173" s="4">
        <v>0.01</v>
      </c>
      <c r="G2173" s="4"/>
      <c r="H2173" s="4">
        <v>0.2</v>
      </c>
      <c r="I2173" s="4">
        <v>0.01</v>
      </c>
      <c r="J2173" s="4"/>
      <c r="K2173" s="4">
        <v>0.20100000000000001</v>
      </c>
      <c r="L2173" s="76" t="s">
        <v>464</v>
      </c>
    </row>
    <row r="2174" spans="2:12">
      <c r="B2174" s="73" t="s">
        <v>48</v>
      </c>
      <c r="C2174" s="4">
        <v>1.0999999999999999E-2</v>
      </c>
      <c r="D2174" s="4"/>
      <c r="E2174" s="4">
        <v>0.2</v>
      </c>
      <c r="F2174" s="4">
        <v>9.8000000000000004E-2</v>
      </c>
      <c r="G2174" s="4"/>
      <c r="H2174" s="4">
        <v>1.016</v>
      </c>
      <c r="I2174" s="4">
        <v>9.0999999999999998E-2</v>
      </c>
      <c r="J2174" s="4"/>
      <c r="K2174" s="4">
        <v>1.0409999999999999</v>
      </c>
      <c r="L2174" s="76" t="s">
        <v>49</v>
      </c>
    </row>
    <row r="2175" spans="2:12">
      <c r="B2175" s="73" t="s">
        <v>50</v>
      </c>
      <c r="C2175" s="4"/>
      <c r="D2175" s="4"/>
      <c r="E2175" s="4"/>
      <c r="F2175" s="4"/>
      <c r="G2175" s="4"/>
      <c r="H2175" s="4"/>
      <c r="I2175" s="4">
        <v>0</v>
      </c>
      <c r="J2175" s="4"/>
      <c r="K2175" s="4">
        <v>0</v>
      </c>
      <c r="L2175" s="76" t="s">
        <v>51</v>
      </c>
    </row>
    <row r="2176" spans="2:12">
      <c r="B2176" s="73" t="s">
        <v>52</v>
      </c>
      <c r="C2176" s="4">
        <v>1.7999999999999999E-2</v>
      </c>
      <c r="D2176" s="4"/>
      <c r="E2176" s="4">
        <v>0.49299999999999999</v>
      </c>
      <c r="F2176" s="4">
        <v>0.01</v>
      </c>
      <c r="G2176" s="4"/>
      <c r="H2176" s="4">
        <v>0.221</v>
      </c>
      <c r="I2176" s="4">
        <v>7.0000000000000001E-3</v>
      </c>
      <c r="J2176" s="4"/>
      <c r="K2176" s="4">
        <v>0.159</v>
      </c>
      <c r="L2176" s="76" t="s">
        <v>53</v>
      </c>
    </row>
    <row r="2177" spans="2:12">
      <c r="B2177" s="73" t="s">
        <v>54</v>
      </c>
      <c r="C2177" s="4">
        <v>7.7960000000000003</v>
      </c>
      <c r="D2177" s="4"/>
      <c r="E2177" s="4">
        <v>44.633000000000003</v>
      </c>
      <c r="F2177" s="4">
        <v>4.2069999999999999</v>
      </c>
      <c r="G2177" s="4"/>
      <c r="H2177" s="4">
        <v>24.260999999999999</v>
      </c>
      <c r="I2177" s="4">
        <v>4.4530000000000003</v>
      </c>
      <c r="J2177" s="4"/>
      <c r="K2177" s="4">
        <v>25.661999999999999</v>
      </c>
      <c r="L2177" s="76" t="s">
        <v>55</v>
      </c>
    </row>
    <row r="2178" spans="2:12">
      <c r="B2178" s="73" t="s">
        <v>56</v>
      </c>
      <c r="C2178" s="4">
        <v>0.52400690072367972</v>
      </c>
      <c r="D2178" s="4"/>
      <c r="E2178" s="4">
        <v>3</v>
      </c>
      <c r="F2178" s="4">
        <v>0.52400690072367972</v>
      </c>
      <c r="G2178" s="4"/>
      <c r="H2178" s="4">
        <v>3</v>
      </c>
      <c r="I2178" s="4">
        <v>0</v>
      </c>
      <c r="J2178" s="4"/>
      <c r="K2178" s="4">
        <v>0</v>
      </c>
      <c r="L2178" s="76" t="s">
        <v>57</v>
      </c>
    </row>
    <row r="2179" spans="2:12">
      <c r="B2179" s="73" t="s">
        <v>58</v>
      </c>
      <c r="C2179" s="4">
        <v>0.61570000000000003</v>
      </c>
      <c r="D2179" s="4">
        <v>468</v>
      </c>
      <c r="E2179" s="4">
        <v>32.812729598642761</v>
      </c>
      <c r="F2179" s="4">
        <v>0.61570000000000003</v>
      </c>
      <c r="G2179" s="4">
        <v>468</v>
      </c>
      <c r="H2179" s="4">
        <v>32.812729598642761</v>
      </c>
      <c r="I2179" s="4">
        <v>0</v>
      </c>
      <c r="J2179" s="4"/>
      <c r="K2179" s="4">
        <v>0</v>
      </c>
      <c r="L2179" s="76" t="s">
        <v>59</v>
      </c>
    </row>
    <row r="2180" spans="2:12">
      <c r="B2180" s="73" t="s">
        <v>60</v>
      </c>
      <c r="C2180" s="4">
        <v>45.108000000000004</v>
      </c>
      <c r="D2180" s="4"/>
      <c r="E2180" s="4">
        <v>910.11</v>
      </c>
      <c r="F2180" s="4">
        <v>46.912320000000008</v>
      </c>
      <c r="G2180" s="4"/>
      <c r="H2180" s="4">
        <v>928.30200000000002</v>
      </c>
      <c r="I2180" s="4">
        <v>47.4</v>
      </c>
      <c r="J2180" s="4"/>
      <c r="K2180" s="4">
        <v>937.4</v>
      </c>
      <c r="L2180" s="76" t="s">
        <v>61</v>
      </c>
    </row>
    <row r="2181" spans="2:12">
      <c r="B2181" s="73" t="s">
        <v>62</v>
      </c>
      <c r="C2181" s="4">
        <v>2E-3</v>
      </c>
      <c r="D2181" s="4"/>
      <c r="E2181" s="4">
        <v>0.12</v>
      </c>
      <c r="F2181" s="4">
        <v>1E-3</v>
      </c>
      <c r="G2181" s="4"/>
      <c r="H2181" s="4">
        <v>0.10199999999999999</v>
      </c>
      <c r="I2181" s="4">
        <v>2E-3</v>
      </c>
      <c r="J2181" s="4"/>
      <c r="K2181" s="4">
        <v>0.214</v>
      </c>
      <c r="L2181" s="76" t="s">
        <v>465</v>
      </c>
    </row>
    <row r="2182" spans="2:12">
      <c r="B2182" s="73" t="s">
        <v>63</v>
      </c>
      <c r="C2182" s="4">
        <v>1.2849999999999999</v>
      </c>
      <c r="D2182" s="4"/>
      <c r="E2182" s="4">
        <v>21.785</v>
      </c>
      <c r="F2182" s="4">
        <v>1.2869999999999999</v>
      </c>
      <c r="G2182" s="4"/>
      <c r="H2182" s="4">
        <v>21.99</v>
      </c>
      <c r="I2182" s="4">
        <v>1.125</v>
      </c>
      <c r="J2182" s="4"/>
      <c r="K2182" s="4">
        <v>19.198</v>
      </c>
      <c r="L2182" s="76" t="s">
        <v>64</v>
      </c>
    </row>
    <row r="2183" spans="2:12">
      <c r="B2183" s="73" t="s">
        <v>65</v>
      </c>
      <c r="C2183" s="4"/>
      <c r="D2183" s="4"/>
      <c r="E2183" s="4"/>
      <c r="F2183" s="4"/>
      <c r="G2183" s="4"/>
      <c r="H2183" s="4"/>
      <c r="I2183" s="4">
        <v>0</v>
      </c>
      <c r="J2183" s="4"/>
      <c r="K2183" s="4">
        <v>0</v>
      </c>
      <c r="L2183" s="76" t="s">
        <v>66</v>
      </c>
    </row>
    <row r="2184" spans="2:12">
      <c r="B2184" s="73" t="s">
        <v>67</v>
      </c>
      <c r="C2184" s="4">
        <v>1.42</v>
      </c>
      <c r="D2184" s="4"/>
      <c r="E2184" s="4">
        <v>15.577999999999999</v>
      </c>
      <c r="F2184" s="4">
        <v>1.5640000000000001</v>
      </c>
      <c r="G2184" s="4"/>
      <c r="H2184" s="4">
        <v>18.396999999999998</v>
      </c>
      <c r="I2184" s="4">
        <v>1.56</v>
      </c>
      <c r="J2184" s="4"/>
      <c r="K2184" s="4">
        <v>18.265000000000001</v>
      </c>
      <c r="L2184" s="76" t="s">
        <v>68</v>
      </c>
    </row>
    <row r="2185" spans="2:12">
      <c r="B2185" s="73" t="s">
        <v>69</v>
      </c>
      <c r="C2185" s="4">
        <v>7.5999999999999998E-2</v>
      </c>
      <c r="D2185" s="4"/>
      <c r="E2185" s="4">
        <v>2.875</v>
      </c>
      <c r="F2185" s="4">
        <v>9.7000000000000003E-2</v>
      </c>
      <c r="G2185" s="4"/>
      <c r="H2185" s="4">
        <v>2.8079999999999998</v>
      </c>
      <c r="I2185" s="4">
        <v>7.0000000000000007E-2</v>
      </c>
      <c r="J2185" s="4"/>
      <c r="K2185" s="4">
        <v>2.86</v>
      </c>
      <c r="L2185" s="76" t="s">
        <v>70</v>
      </c>
    </row>
    <row r="2186" spans="2:12">
      <c r="B2186" s="73" t="s">
        <v>71</v>
      </c>
      <c r="C2186" s="4"/>
      <c r="D2186" s="4"/>
      <c r="E2186" s="4"/>
      <c r="F2186" s="4"/>
      <c r="G2186" s="4"/>
      <c r="H2186" s="4"/>
      <c r="I2186" s="4">
        <v>0</v>
      </c>
      <c r="J2186" s="4"/>
      <c r="K2186" s="4">
        <v>0</v>
      </c>
      <c r="L2186" s="76" t="s">
        <v>72</v>
      </c>
    </row>
    <row r="2187" spans="2:12">
      <c r="B2187" s="73" t="s">
        <v>73</v>
      </c>
      <c r="C2187" s="4"/>
      <c r="D2187" s="4"/>
      <c r="E2187" s="4"/>
      <c r="F2187" s="4"/>
      <c r="G2187" s="4"/>
      <c r="H2187" s="4"/>
      <c r="I2187" s="4">
        <v>0</v>
      </c>
      <c r="J2187" s="4"/>
      <c r="K2187" s="4">
        <v>0</v>
      </c>
      <c r="L2187" s="76" t="s">
        <v>74</v>
      </c>
    </row>
    <row r="2188" spans="2:12">
      <c r="B2188" s="73" t="s">
        <v>75</v>
      </c>
      <c r="C2188" s="4">
        <v>0.51700000000000002</v>
      </c>
      <c r="D2188" s="4"/>
      <c r="E2188" s="4">
        <v>104.32864979773299</v>
      </c>
      <c r="F2188" s="4">
        <v>0.51700000000000002</v>
      </c>
      <c r="G2188" s="4"/>
      <c r="H2188" s="4">
        <v>104.32864979773299</v>
      </c>
      <c r="I2188" s="4">
        <v>2.0840000000000001</v>
      </c>
      <c r="J2188" s="4"/>
      <c r="K2188" s="4">
        <v>76.311999999999998</v>
      </c>
      <c r="L2188" s="76" t="s">
        <v>76</v>
      </c>
    </row>
    <row r="2189" spans="2:12">
      <c r="B2189" s="73" t="s">
        <v>77</v>
      </c>
      <c r="C2189" s="4"/>
      <c r="D2189" s="4"/>
      <c r="E2189" s="4"/>
      <c r="F2189" s="4"/>
      <c r="G2189" s="4"/>
      <c r="H2189" s="4"/>
      <c r="I2189" s="4">
        <v>0</v>
      </c>
      <c r="J2189" s="4"/>
      <c r="K2189" s="4">
        <v>0</v>
      </c>
      <c r="L2189" s="76" t="s">
        <v>78</v>
      </c>
    </row>
    <row r="2190" spans="2:12">
      <c r="B2190" s="73" t="s">
        <v>79</v>
      </c>
      <c r="C2190" s="4">
        <v>28.040039999999998</v>
      </c>
      <c r="D2190" s="4"/>
      <c r="E2190" s="4">
        <v>1217.077</v>
      </c>
      <c r="F2190" s="4">
        <v>28.929179999999999</v>
      </c>
      <c r="G2190" s="4"/>
      <c r="H2190" s="4">
        <v>1281.365</v>
      </c>
      <c r="I2190" s="4">
        <v>69.77</v>
      </c>
      <c r="J2190" s="4"/>
      <c r="K2190" s="4">
        <v>1292.8119999999999</v>
      </c>
      <c r="L2190" s="76" t="s">
        <v>80</v>
      </c>
    </row>
    <row r="2191" spans="2:12">
      <c r="B2191" s="73" t="s">
        <v>81</v>
      </c>
      <c r="C2191" s="4">
        <v>8.49</v>
      </c>
      <c r="D2191" s="4"/>
      <c r="E2191" s="4">
        <v>333.82</v>
      </c>
      <c r="F2191" s="4">
        <v>8.52</v>
      </c>
      <c r="G2191" s="4"/>
      <c r="H2191" s="4">
        <v>333.61900000000003</v>
      </c>
      <c r="I2191" s="4">
        <v>8.4120000000000008</v>
      </c>
      <c r="J2191" s="4"/>
      <c r="K2191" s="4">
        <v>319.95</v>
      </c>
      <c r="L2191" s="76" t="s">
        <v>82</v>
      </c>
    </row>
    <row r="2192" spans="2:12" ht="15.75" thickBot="1">
      <c r="B2192" s="73" t="s">
        <v>83</v>
      </c>
      <c r="C2192" s="4"/>
      <c r="D2192" s="4"/>
      <c r="E2192" s="4"/>
      <c r="F2192" s="4"/>
      <c r="G2192" s="4"/>
      <c r="H2192" s="4"/>
      <c r="I2192" s="4">
        <v>0</v>
      </c>
      <c r="J2192" s="4"/>
      <c r="K2192" s="4">
        <v>0</v>
      </c>
      <c r="L2192" s="77" t="s">
        <v>84</v>
      </c>
    </row>
    <row r="2193" spans="2:12" ht="15.75" thickBot="1">
      <c r="B2193" s="74" t="s">
        <v>85</v>
      </c>
      <c r="C2193" s="4">
        <v>10.272</v>
      </c>
      <c r="D2193" s="4"/>
      <c r="E2193" s="4">
        <v>119.12725710549992</v>
      </c>
      <c r="F2193" s="4">
        <v>9.32</v>
      </c>
      <c r="G2193" s="4"/>
      <c r="H2193" s="4">
        <v>115.9</v>
      </c>
      <c r="I2193" s="4">
        <v>9.2439999999999998</v>
      </c>
      <c r="J2193" s="4"/>
      <c r="K2193" s="4">
        <v>109.242</v>
      </c>
      <c r="L2193" s="86" t="s">
        <v>86</v>
      </c>
    </row>
    <row r="2194" spans="2:12" ht="15.75" thickBot="1">
      <c r="B2194" s="92" t="s">
        <v>386</v>
      </c>
      <c r="C2194" s="78">
        <v>107.56974690072369</v>
      </c>
      <c r="D2194" s="78" t="s">
        <v>19</v>
      </c>
      <c r="E2194" s="78">
        <v>2919.6757295986431</v>
      </c>
      <c r="F2194" s="78">
        <f>SUM(F2172:F2193)</f>
        <v>103.57505690072369</v>
      </c>
      <c r="G2194" s="78"/>
      <c r="H2194" s="78">
        <f>SUM(H2172:H2193)</f>
        <v>2911.368179396376</v>
      </c>
      <c r="I2194" s="78">
        <f>SUM(I2172:I2193)</f>
        <v>144.90800000000002</v>
      </c>
      <c r="J2194" s="78">
        <f>SUM(J2172:J2193)</f>
        <v>558</v>
      </c>
      <c r="K2194" s="78">
        <f>SUM(K2172:K2193)</f>
        <v>2838.7759999999998</v>
      </c>
      <c r="L2194" s="92" t="s">
        <v>388</v>
      </c>
    </row>
    <row r="2195" spans="2:12" ht="15.75" thickBot="1">
      <c r="B2195" s="92" t="s">
        <v>387</v>
      </c>
      <c r="C2195" s="78">
        <v>5376.14</v>
      </c>
      <c r="D2195" s="78"/>
      <c r="E2195" s="78">
        <v>112599.836</v>
      </c>
      <c r="F2195" s="78">
        <v>5637.5079999999998</v>
      </c>
      <c r="G2195" s="78"/>
      <c r="H2195" s="78">
        <v>113918.76300000001</v>
      </c>
      <c r="I2195" s="78">
        <v>5121.0739999999996</v>
      </c>
      <c r="J2195" s="78"/>
      <c r="K2195" s="78">
        <v>115766.423</v>
      </c>
      <c r="L2195" s="92" t="s">
        <v>385</v>
      </c>
    </row>
    <row r="2197" spans="2:12">
      <c r="H2197" s="57"/>
    </row>
    <row r="2200" spans="2:12" s="105" customFormat="1">
      <c r="B2200" s="105" t="s">
        <v>231</v>
      </c>
      <c r="L2200" s="105" t="s">
        <v>232</v>
      </c>
    </row>
    <row r="2201" spans="2:12">
      <c r="B2201" s="53" t="s">
        <v>314</v>
      </c>
      <c r="L2201" s="53" t="s">
        <v>315</v>
      </c>
    </row>
    <row r="2202" spans="2:12" ht="15.75" thickBot="1">
      <c r="B2202" s="53" t="s">
        <v>285</v>
      </c>
      <c r="L2202" s="53" t="s">
        <v>286</v>
      </c>
    </row>
    <row r="2203" spans="2:12" ht="15.75" thickBot="1">
      <c r="B2203" s="123" t="s">
        <v>43</v>
      </c>
      <c r="C2203" s="131">
        <v>2016</v>
      </c>
      <c r="D2203" s="132"/>
      <c r="E2203" s="133"/>
      <c r="F2203" s="131">
        <v>2017</v>
      </c>
      <c r="G2203" s="132"/>
      <c r="H2203" s="133"/>
      <c r="I2203" s="131">
        <v>2018</v>
      </c>
      <c r="J2203" s="132"/>
      <c r="K2203" s="133"/>
      <c r="L2203" s="126" t="s">
        <v>44</v>
      </c>
    </row>
    <row r="2204" spans="2:12">
      <c r="B2204" s="124"/>
      <c r="C2204" s="68" t="s">
        <v>287</v>
      </c>
      <c r="D2204" s="68" t="s">
        <v>288</v>
      </c>
      <c r="E2204" s="68" t="s">
        <v>10</v>
      </c>
      <c r="F2204" s="68" t="s">
        <v>287</v>
      </c>
      <c r="G2204" s="68" t="s">
        <v>288</v>
      </c>
      <c r="H2204" s="69" t="s">
        <v>10</v>
      </c>
      <c r="I2204" s="68" t="s">
        <v>287</v>
      </c>
      <c r="J2204" s="68" t="s">
        <v>288</v>
      </c>
      <c r="K2204" s="69" t="s">
        <v>10</v>
      </c>
      <c r="L2204" s="127"/>
    </row>
    <row r="2205" spans="2:12" ht="30" thickBot="1">
      <c r="B2205" s="125"/>
      <c r="C2205" s="79" t="s">
        <v>11</v>
      </c>
      <c r="D2205" s="80" t="s">
        <v>435</v>
      </c>
      <c r="E2205" s="81" t="s">
        <v>434</v>
      </c>
      <c r="F2205" s="79" t="s">
        <v>11</v>
      </c>
      <c r="G2205" s="80" t="s">
        <v>435</v>
      </c>
      <c r="H2205" s="81" t="s">
        <v>434</v>
      </c>
      <c r="I2205" s="79" t="s">
        <v>11</v>
      </c>
      <c r="J2205" s="80" t="s">
        <v>435</v>
      </c>
      <c r="K2205" s="81" t="s">
        <v>434</v>
      </c>
      <c r="L2205" s="128"/>
    </row>
    <row r="2206" spans="2:12">
      <c r="B2206" s="72" t="s">
        <v>45</v>
      </c>
      <c r="C2206" s="4">
        <f>C2240+C2274+C2308+C2340+C2373</f>
        <v>12.806694219291462</v>
      </c>
      <c r="D2206" s="4">
        <f>D2240+D2274+D2308+D2340+D2373</f>
        <v>13174.635000000018</v>
      </c>
      <c r="E2206" s="4">
        <f>E2240+E2274+E2308+E2340+E2373</f>
        <v>102.50020521784701</v>
      </c>
      <c r="F2206" s="4">
        <f>F2240+F2274+F2308+F2340+F2373</f>
        <v>6.4189999999999996</v>
      </c>
      <c r="G2206" s="4">
        <v>20161.044999999998</v>
      </c>
      <c r="H2206" s="4">
        <f t="shared" ref="H2206:K2227" si="214">H2240+H2274+H2308+H2340+H2373</f>
        <v>107.459</v>
      </c>
      <c r="I2206" s="4">
        <f>I2240+I2274+I2308+I2340+I2373</f>
        <v>6.4399999999999995</v>
      </c>
      <c r="J2206" s="4">
        <f t="shared" si="214"/>
        <v>0</v>
      </c>
      <c r="K2206" s="4">
        <f t="shared" si="214"/>
        <v>116.12799999999999</v>
      </c>
      <c r="L2206" s="75" t="s">
        <v>46</v>
      </c>
    </row>
    <row r="2207" spans="2:12">
      <c r="B2207" s="73" t="s">
        <v>47</v>
      </c>
      <c r="C2207" s="4">
        <f t="shared" ref="C2207:C2227" si="215">C2241+C2275+C2309+C2341+C2374</f>
        <v>0.24299999999999999</v>
      </c>
      <c r="D2207" s="4"/>
      <c r="E2207" s="4">
        <f t="shared" ref="E2207:F2227" si="216">E2241+E2275+E2309+E2341+E2374</f>
        <v>2.5880000000000001</v>
      </c>
      <c r="F2207" s="4">
        <f t="shared" si="216"/>
        <v>0.84006310598715994</v>
      </c>
      <c r="G2207" s="4"/>
      <c r="H2207" s="4">
        <f t="shared" si="214"/>
        <v>9.0071243827566718</v>
      </c>
      <c r="I2207" s="4">
        <f t="shared" si="214"/>
        <v>0.29100000000000004</v>
      </c>
      <c r="J2207" s="4"/>
      <c r="K2207" s="4">
        <f t="shared" ref="K2207" si="217">K2241+K2275+K2309+K2341+K2374</f>
        <v>7.6530000000000005</v>
      </c>
      <c r="L2207" s="76" t="s">
        <v>464</v>
      </c>
    </row>
    <row r="2208" spans="2:12">
      <c r="B2208" s="73" t="s">
        <v>48</v>
      </c>
      <c r="C2208" s="4">
        <f t="shared" si="215"/>
        <v>9.9000000000000005E-2</v>
      </c>
      <c r="D2208" s="4"/>
      <c r="E2208" s="4">
        <f t="shared" si="216"/>
        <v>1.08</v>
      </c>
      <c r="F2208" s="4">
        <f t="shared" si="216"/>
        <v>9.8000000000000004E-2</v>
      </c>
      <c r="G2208" s="4"/>
      <c r="H2208" s="4">
        <f>H2242+H2276+H2310+H2342+H2375</f>
        <v>1.0860000000000001</v>
      </c>
      <c r="I2208" s="4">
        <f t="shared" ref="I2208:I2229" si="218">I2242+I2276+I2310+I2342+I2375</f>
        <v>9.4E-2</v>
      </c>
      <c r="J2208" s="4"/>
      <c r="K2208" s="4">
        <f t="shared" ref="K2208" si="219">K2242+K2276+K2310+K2342+K2375</f>
        <v>1.0960000000000001</v>
      </c>
      <c r="L2208" s="76" t="s">
        <v>49</v>
      </c>
    </row>
    <row r="2209" spans="2:12">
      <c r="B2209" s="73" t="s">
        <v>50</v>
      </c>
      <c r="C2209" s="4">
        <f t="shared" si="215"/>
        <v>37.953557484382571</v>
      </c>
      <c r="D2209" s="4"/>
      <c r="E2209" s="4">
        <f t="shared" si="216"/>
        <v>443.95800000000003</v>
      </c>
      <c r="F2209" s="4">
        <f t="shared" si="216"/>
        <v>40.29</v>
      </c>
      <c r="G2209" s="4"/>
      <c r="H2209" s="4">
        <f t="shared" si="214"/>
        <v>490.29100000000005</v>
      </c>
      <c r="I2209" s="4">
        <f t="shared" si="218"/>
        <v>37.297000000000004</v>
      </c>
      <c r="J2209" s="4"/>
      <c r="K2209" s="4">
        <f t="shared" ref="K2209" si="220">K2243+K2277+K2311+K2343+K2376</f>
        <v>475.77700000000004</v>
      </c>
      <c r="L2209" s="76" t="s">
        <v>51</v>
      </c>
    </row>
    <row r="2210" spans="2:12">
      <c r="B2210" s="73" t="s">
        <v>52</v>
      </c>
      <c r="C2210" s="4">
        <f t="shared" si="215"/>
        <v>58.295469999999995</v>
      </c>
      <c r="D2210" s="4"/>
      <c r="E2210" s="4">
        <f t="shared" si="216"/>
        <v>1203.1938659999998</v>
      </c>
      <c r="F2210" s="4">
        <f t="shared" si="216"/>
        <v>60.57891</v>
      </c>
      <c r="G2210" s="4"/>
      <c r="H2210" s="4">
        <f t="shared" si="214"/>
        <v>1344.2742450000001</v>
      </c>
      <c r="I2210" s="4">
        <f t="shared" si="218"/>
        <v>52.293999999999997</v>
      </c>
      <c r="J2210" s="4"/>
      <c r="K2210" s="4">
        <f>K2244+K2278+K2312+K2344+K2377</f>
        <v>1685.818</v>
      </c>
      <c r="L2210" s="76" t="s">
        <v>53</v>
      </c>
    </row>
    <row r="2211" spans="2:12">
      <c r="B2211" s="73" t="s">
        <v>54</v>
      </c>
      <c r="C2211" s="4">
        <f t="shared" si="215"/>
        <v>0</v>
      </c>
      <c r="D2211" s="4"/>
      <c r="E2211" s="4">
        <f t="shared" si="216"/>
        <v>0</v>
      </c>
      <c r="F2211" s="4">
        <f t="shared" si="216"/>
        <v>0</v>
      </c>
      <c r="G2211" s="4"/>
      <c r="H2211" s="4">
        <f t="shared" si="214"/>
        <v>0</v>
      </c>
      <c r="I2211" s="4">
        <f t="shared" si="218"/>
        <v>0</v>
      </c>
      <c r="J2211" s="4"/>
      <c r="K2211" s="4">
        <f t="shared" ref="K2211" si="221">K2245+K2279+K2313+K2345+K2378</f>
        <v>0</v>
      </c>
      <c r="L2211" s="76" t="s">
        <v>55</v>
      </c>
    </row>
    <row r="2212" spans="2:12">
      <c r="B2212" s="73" t="s">
        <v>56</v>
      </c>
      <c r="C2212" s="4">
        <f t="shared" si="215"/>
        <v>0.39737771116273113</v>
      </c>
      <c r="D2212" s="4"/>
      <c r="E2212" s="4">
        <f t="shared" si="216"/>
        <v>2.5479999999999996</v>
      </c>
      <c r="F2212" s="4">
        <f t="shared" si="216"/>
        <v>0.39737771116273113</v>
      </c>
      <c r="G2212" s="4"/>
      <c r="H2212" s="4">
        <f t="shared" si="214"/>
        <v>2.5989999999999998</v>
      </c>
      <c r="I2212" s="4">
        <f t="shared" si="218"/>
        <v>0</v>
      </c>
      <c r="J2212" s="4"/>
      <c r="K2212" s="4">
        <f t="shared" ref="K2212" si="222">K2246+K2280+K2314+K2346+K2379</f>
        <v>2.6619999999999999</v>
      </c>
      <c r="L2212" s="76" t="s">
        <v>57</v>
      </c>
    </row>
    <row r="2213" spans="2:12">
      <c r="B2213" s="73" t="s">
        <v>58</v>
      </c>
      <c r="C2213" s="4">
        <f t="shared" si="215"/>
        <v>11.8485</v>
      </c>
      <c r="D2213" s="4">
        <f>D2247+D2281+D2315+D2347+D2380</f>
        <v>1216</v>
      </c>
      <c r="E2213" s="4">
        <f t="shared" si="216"/>
        <v>99.954356177771473</v>
      </c>
      <c r="F2213" s="4">
        <f t="shared" si="216"/>
        <v>6.4936000000000007</v>
      </c>
      <c r="G2213" s="4"/>
      <c r="H2213" s="4">
        <f t="shared" si="214"/>
        <v>59.72283760830787</v>
      </c>
      <c r="I2213" s="4">
        <f t="shared" si="218"/>
        <v>4.4870000000000001</v>
      </c>
      <c r="J2213" s="4"/>
      <c r="K2213" s="4">
        <f t="shared" ref="K2213" si="223">K2247+K2281+K2315+K2347+K2380</f>
        <v>40.427999999999997</v>
      </c>
      <c r="L2213" s="76" t="s">
        <v>59</v>
      </c>
    </row>
    <row r="2214" spans="2:12">
      <c r="B2214" s="73" t="s">
        <v>60</v>
      </c>
      <c r="C2214" s="4">
        <f t="shared" si="215"/>
        <v>86.009993159988198</v>
      </c>
      <c r="D2214" s="4"/>
      <c r="E2214" s="4">
        <f t="shared" si="216"/>
        <v>795.43600000000015</v>
      </c>
      <c r="F2214" s="4">
        <f t="shared" si="216"/>
        <v>87.869879999999995</v>
      </c>
      <c r="G2214" s="4"/>
      <c r="H2214" s="4">
        <f t="shared" si="214"/>
        <v>806.49600000000009</v>
      </c>
      <c r="I2214" s="4">
        <f t="shared" si="218"/>
        <v>84.179999999999993</v>
      </c>
      <c r="J2214" s="4"/>
      <c r="K2214" s="4">
        <f t="shared" ref="K2214" si="224">K2248+K2282+K2316+K2348+K2381</f>
        <v>661.90000000000009</v>
      </c>
      <c r="L2214" s="76" t="s">
        <v>61</v>
      </c>
    </row>
    <row r="2215" spans="2:12">
      <c r="B2215" s="73" t="s">
        <v>62</v>
      </c>
      <c r="C2215" s="4">
        <f t="shared" si="215"/>
        <v>51.204000000000001</v>
      </c>
      <c r="D2215" s="4">
        <f>D2249+D2283+D2317+D2349+D2382</f>
        <v>13868.199999999999</v>
      </c>
      <c r="E2215" s="4">
        <f t="shared" si="216"/>
        <v>1369.9880000000001</v>
      </c>
      <c r="F2215" s="4">
        <f t="shared" si="216"/>
        <v>39.963000000000001</v>
      </c>
      <c r="G2215" s="4"/>
      <c r="H2215" s="4">
        <f t="shared" si="214"/>
        <v>1054.3389999999999</v>
      </c>
      <c r="I2215" s="4">
        <f t="shared" si="218"/>
        <v>53.724000000000004</v>
      </c>
      <c r="J2215" s="4"/>
      <c r="K2215" s="4">
        <f t="shared" ref="K2215" si="225">K2249+K2283+K2317+K2349+K2382</f>
        <v>1441.6019999999999</v>
      </c>
      <c r="L2215" s="76" t="s">
        <v>465</v>
      </c>
    </row>
    <row r="2216" spans="2:12">
      <c r="B2216" s="73" t="s">
        <v>63</v>
      </c>
      <c r="C2216" s="4">
        <f t="shared" si="215"/>
        <v>3.923</v>
      </c>
      <c r="D2216" s="4"/>
      <c r="E2216" s="4">
        <f t="shared" si="216"/>
        <v>24.340000000000003</v>
      </c>
      <c r="F2216" s="4">
        <f t="shared" si="216"/>
        <v>3.9139999999999997</v>
      </c>
      <c r="G2216" s="4"/>
      <c r="H2216" s="4">
        <f t="shared" si="214"/>
        <v>24.529</v>
      </c>
      <c r="I2216" s="4">
        <f t="shared" si="218"/>
        <v>3.915</v>
      </c>
      <c r="J2216" s="4"/>
      <c r="K2216" s="4">
        <f t="shared" ref="K2216" si="226">K2250+K2284+K2318+K2350+K2383</f>
        <v>24.489000000000001</v>
      </c>
      <c r="L2216" s="76" t="s">
        <v>64</v>
      </c>
    </row>
    <row r="2217" spans="2:12">
      <c r="B2217" s="73" t="s">
        <v>65</v>
      </c>
      <c r="C2217" s="4">
        <f t="shared" si="215"/>
        <v>7.2068657487159591</v>
      </c>
      <c r="D2217" s="4">
        <f>D2251+D2285+D2319+D2351+D2384</f>
        <v>5879.33</v>
      </c>
      <c r="E2217" s="4">
        <f t="shared" si="216"/>
        <v>101.86099999999999</v>
      </c>
      <c r="F2217" s="4">
        <f t="shared" si="216"/>
        <v>10.336806666030444</v>
      </c>
      <c r="G2217" s="4"/>
      <c r="H2217" s="4">
        <f t="shared" si="214"/>
        <v>100.297</v>
      </c>
      <c r="I2217" s="4">
        <f t="shared" si="218"/>
        <v>7.3279999999999994</v>
      </c>
      <c r="J2217" s="4"/>
      <c r="K2217" s="4">
        <f>K2251+K2285+K2319+K2351+K2384</f>
        <v>80.48299999999999</v>
      </c>
      <c r="L2217" s="76" t="s">
        <v>66</v>
      </c>
    </row>
    <row r="2218" spans="2:12">
      <c r="B2218" s="73" t="s">
        <v>67</v>
      </c>
      <c r="C2218" s="4">
        <f t="shared" si="215"/>
        <v>1.22</v>
      </c>
      <c r="D2218" s="4">
        <f>D2252+D2286+D2320+D2352+D2385</f>
        <v>391</v>
      </c>
      <c r="E2218" s="4">
        <f t="shared" si="216"/>
        <v>6.3775143618265524</v>
      </c>
      <c r="F2218" s="4">
        <f t="shared" si="216"/>
        <v>1.3049999999999999</v>
      </c>
      <c r="G2218" s="4"/>
      <c r="H2218" s="4">
        <f t="shared" si="214"/>
        <v>6.3894915383588042</v>
      </c>
      <c r="I2218" s="4">
        <f t="shared" si="218"/>
        <v>1.3994</v>
      </c>
      <c r="J2218" s="4"/>
      <c r="K2218" s="4">
        <f t="shared" ref="K2218" si="227">K2252+K2286+K2320+K2352+K2385</f>
        <v>7.1121400000000001</v>
      </c>
      <c r="L2218" s="76" t="s">
        <v>68</v>
      </c>
    </row>
    <row r="2219" spans="2:12">
      <c r="B2219" s="73" t="s">
        <v>69</v>
      </c>
      <c r="C2219" s="4">
        <f t="shared" si="215"/>
        <v>0.75970000000000015</v>
      </c>
      <c r="D2219" s="4"/>
      <c r="E2219" s="4">
        <f t="shared" si="216"/>
        <v>25.713000000000001</v>
      </c>
      <c r="F2219" s="4">
        <f t="shared" si="216"/>
        <v>1.115</v>
      </c>
      <c r="G2219" s="4"/>
      <c r="H2219" s="4">
        <f t="shared" si="214"/>
        <v>18.759</v>
      </c>
      <c r="I2219" s="4">
        <f t="shared" si="218"/>
        <v>44.244999999999997</v>
      </c>
      <c r="J2219" s="4"/>
      <c r="K2219" s="4">
        <f t="shared" ref="K2219" si="228">K2253+K2287+K2321+K2353+K2386</f>
        <v>54.401999999999994</v>
      </c>
      <c r="L2219" s="76" t="s">
        <v>70</v>
      </c>
    </row>
    <row r="2220" spans="2:12">
      <c r="B2220" s="73" t="s">
        <v>71</v>
      </c>
      <c r="C2220" s="4">
        <f t="shared" si="215"/>
        <v>0.19900000000000001</v>
      </c>
      <c r="D2220" s="4"/>
      <c r="E2220" s="4">
        <f t="shared" si="216"/>
        <v>0.74399999999999999</v>
      </c>
      <c r="F2220" s="4">
        <f t="shared" si="216"/>
        <v>0.19600000000000001</v>
      </c>
      <c r="G2220" s="4"/>
      <c r="H2220" s="4">
        <f t="shared" si="214"/>
        <v>0.71199999999999997</v>
      </c>
      <c r="I2220" s="4">
        <f t="shared" si="218"/>
        <v>21.436999999999998</v>
      </c>
      <c r="J2220" s="4"/>
      <c r="K2220" s="4">
        <f t="shared" ref="K2220" si="229">K2254+K2288+K2322+K2354+K2387</f>
        <v>0.16600000000000001</v>
      </c>
      <c r="L2220" s="76" t="s">
        <v>72</v>
      </c>
    </row>
    <row r="2221" spans="2:12">
      <c r="B2221" s="73" t="s">
        <v>73</v>
      </c>
      <c r="C2221" s="4">
        <f t="shared" si="215"/>
        <v>3.3000000000000002E-2</v>
      </c>
      <c r="D2221" s="4"/>
      <c r="E2221" s="4">
        <f t="shared" si="216"/>
        <v>0.69500000000000006</v>
      </c>
      <c r="F2221" s="4">
        <f t="shared" si="216"/>
        <v>1.7000000000000001E-2</v>
      </c>
      <c r="G2221" s="4"/>
      <c r="H2221" s="4">
        <f t="shared" si="214"/>
        <v>0.42300000000000004</v>
      </c>
      <c r="I2221" s="4">
        <f t="shared" si="218"/>
        <v>2.1999999999999999E-2</v>
      </c>
      <c r="J2221" s="4"/>
      <c r="K2221" s="4">
        <f t="shared" ref="K2221" si="230">K2255+K2289+K2323+K2355+K2388</f>
        <v>0.53600000000000003</v>
      </c>
      <c r="L2221" s="76" t="s">
        <v>74</v>
      </c>
    </row>
    <row r="2222" spans="2:12">
      <c r="B2222" s="73" t="s">
        <v>75</v>
      </c>
      <c r="C2222" s="4">
        <f t="shared" si="215"/>
        <v>8.282449999999999</v>
      </c>
      <c r="D2222" s="4"/>
      <c r="E2222" s="4">
        <f t="shared" si="216"/>
        <v>350.44824337396807</v>
      </c>
      <c r="F2222" s="4">
        <f t="shared" si="216"/>
        <v>13.644370000000002</v>
      </c>
      <c r="G2222" s="4"/>
      <c r="H2222" s="4">
        <f t="shared" si="214"/>
        <v>312.43970221038603</v>
      </c>
      <c r="I2222" s="4">
        <f t="shared" si="218"/>
        <v>12.091370000000001</v>
      </c>
      <c r="J2222" s="4"/>
      <c r="K2222" s="4">
        <f t="shared" ref="K2222" si="231">K2256+K2290+K2324+K2356+K2389</f>
        <v>283.79870221038607</v>
      </c>
      <c r="L2222" s="76" t="s">
        <v>76</v>
      </c>
    </row>
    <row r="2223" spans="2:12">
      <c r="B2223" s="73" t="s">
        <v>77</v>
      </c>
      <c r="C2223" s="4">
        <f t="shared" si="215"/>
        <v>8.0090000000000003</v>
      </c>
      <c r="D2223" s="4"/>
      <c r="E2223" s="4">
        <f t="shared" si="216"/>
        <v>81.262999999999991</v>
      </c>
      <c r="F2223" s="4">
        <f t="shared" si="216"/>
        <v>8.0869999999999997</v>
      </c>
      <c r="G2223" s="4"/>
      <c r="H2223" s="4">
        <f t="shared" si="214"/>
        <v>82.296999999999997</v>
      </c>
      <c r="I2223" s="4">
        <f t="shared" si="218"/>
        <v>8.2859999999999996</v>
      </c>
      <c r="J2223" s="4"/>
      <c r="K2223" s="4">
        <f t="shared" ref="K2223" si="232">K2257+K2291+K2325+K2357+K2390</f>
        <v>84.084000000000003</v>
      </c>
      <c r="L2223" s="76" t="s">
        <v>78</v>
      </c>
    </row>
    <row r="2224" spans="2:12">
      <c r="B2224" s="73" t="s">
        <v>79</v>
      </c>
      <c r="C2224" s="4">
        <f t="shared" si="215"/>
        <v>175.73429999999996</v>
      </c>
      <c r="D2224" s="4"/>
      <c r="E2224" s="4">
        <f t="shared" si="216"/>
        <v>4272.8859999999995</v>
      </c>
      <c r="F2224" s="4">
        <f t="shared" si="216"/>
        <v>183.63683999999998</v>
      </c>
      <c r="G2224" s="4"/>
      <c r="H2224" s="4">
        <f t="shared" si="214"/>
        <v>4390.0789999999997</v>
      </c>
      <c r="I2224" s="4">
        <f t="shared" si="218"/>
        <v>425.27899999999994</v>
      </c>
      <c r="J2224" s="4"/>
      <c r="K2224" s="4">
        <f t="shared" ref="K2224" si="233">K2258+K2292+K2326+K2358+K2391</f>
        <v>4332.0279999999993</v>
      </c>
      <c r="L2224" s="76" t="s">
        <v>80</v>
      </c>
    </row>
    <row r="2225" spans="2:12">
      <c r="B2225" s="73" t="s">
        <v>81</v>
      </c>
      <c r="C2225" s="4">
        <f t="shared" si="215"/>
        <v>90.170999999999992</v>
      </c>
      <c r="D2225" s="4"/>
      <c r="E2225" s="4">
        <f t="shared" si="216"/>
        <v>2042.8209999999997</v>
      </c>
      <c r="F2225" s="4">
        <f t="shared" si="216"/>
        <v>125.661</v>
      </c>
      <c r="G2225" s="4"/>
      <c r="H2225" s="4">
        <f t="shared" si="214"/>
        <v>2375.0040000000004</v>
      </c>
      <c r="I2225" s="4">
        <f t="shared" si="218"/>
        <v>127.19600000000001</v>
      </c>
      <c r="J2225" s="4"/>
      <c r="K2225" s="4">
        <f t="shared" ref="K2225" si="234">K2259+K2293+K2327+K2359+K2392</f>
        <v>2286.2549999999997</v>
      </c>
      <c r="L2225" s="76" t="s">
        <v>82</v>
      </c>
    </row>
    <row r="2226" spans="2:12" ht="15.75" thickBot="1">
      <c r="B2226" s="73" t="s">
        <v>83</v>
      </c>
      <c r="C2226" s="4">
        <f t="shared" si="215"/>
        <v>0</v>
      </c>
      <c r="D2226" s="4"/>
      <c r="E2226" s="4">
        <f t="shared" si="216"/>
        <v>0</v>
      </c>
      <c r="F2226" s="4">
        <f t="shared" si="216"/>
        <v>0</v>
      </c>
      <c r="G2226" s="4"/>
      <c r="H2226" s="4">
        <f t="shared" si="214"/>
        <v>0</v>
      </c>
      <c r="I2226" s="4">
        <f t="shared" si="218"/>
        <v>0</v>
      </c>
      <c r="J2226" s="4"/>
      <c r="K2226" s="4">
        <f t="shared" ref="K2226" si="235">K2260+K2294+K2328+K2360+K2393</f>
        <v>0</v>
      </c>
      <c r="L2226" s="77" t="s">
        <v>84</v>
      </c>
    </row>
    <row r="2227" spans="2:12" ht="15.75" thickBot="1">
      <c r="B2227" s="74" t="s">
        <v>85</v>
      </c>
      <c r="C2227" s="4">
        <f t="shared" si="215"/>
        <v>11.697999999999999</v>
      </c>
      <c r="D2227" s="4"/>
      <c r="E2227" s="4">
        <f t="shared" si="216"/>
        <v>165.62677730838863</v>
      </c>
      <c r="F2227" s="4">
        <f t="shared" si="216"/>
        <v>11.624999999999998</v>
      </c>
      <c r="G2227" s="4"/>
      <c r="H2227" s="4">
        <f t="shared" si="214"/>
        <v>152.46599999999998</v>
      </c>
      <c r="I2227" s="4">
        <f t="shared" si="218"/>
        <v>11.083</v>
      </c>
      <c r="J2227" s="4"/>
      <c r="K2227" s="4">
        <f t="shared" ref="K2227" si="236">K2261+K2295+K2329+K2361+K2394</f>
        <v>141.839</v>
      </c>
      <c r="L2227" s="86" t="s">
        <v>86</v>
      </c>
    </row>
    <row r="2228" spans="2:12" ht="15.75" thickBot="1">
      <c r="B2228" s="92" t="s">
        <v>386</v>
      </c>
      <c r="C2228" s="78">
        <v>630.76298410424943</v>
      </c>
      <c r="D2228" s="78" t="s">
        <v>19</v>
      </c>
      <c r="E2228" s="78">
        <v>11108.845736539599</v>
      </c>
      <c r="F2228" s="78">
        <f>SUM(F2206:F2227)</f>
        <v>602.4878474831803</v>
      </c>
      <c r="G2228" s="78"/>
      <c r="H2228" s="78">
        <f>SUM(H2206:H2227)</f>
        <v>11338.669400739811</v>
      </c>
      <c r="I2228" s="78">
        <f t="shared" si="218"/>
        <v>901.08876999999995</v>
      </c>
      <c r="J2228" s="78"/>
      <c r="K2228" s="78">
        <f t="shared" ref="K2228" si="237">K2262+K2296+K2330+K2362+K2395</f>
        <v>11728.256842210385</v>
      </c>
      <c r="L2228" s="92" t="s">
        <v>388</v>
      </c>
    </row>
    <row r="2229" spans="2:12" ht="15.75" thickBot="1">
      <c r="B2229" s="92" t="s">
        <v>387</v>
      </c>
      <c r="C2229" s="78">
        <v>9299.4549999999999</v>
      </c>
      <c r="D2229" s="78"/>
      <c r="E2229" s="78">
        <v>145568.804</v>
      </c>
      <c r="F2229" s="78">
        <v>9275.9249999999993</v>
      </c>
      <c r="G2229" s="78"/>
      <c r="H2229" s="78">
        <v>146599.16800000001</v>
      </c>
      <c r="I2229" s="78">
        <f t="shared" si="218"/>
        <v>9673.0290000000005</v>
      </c>
      <c r="J2229" s="78"/>
      <c r="K2229" s="78">
        <f t="shared" ref="K2229" si="238">K2263+K2297+K2331+K2363+K2396</f>
        <v>152499.223</v>
      </c>
      <c r="L2229" s="92" t="s">
        <v>385</v>
      </c>
    </row>
    <row r="2234" spans="2:12">
      <c r="B2234" s="53" t="s">
        <v>235</v>
      </c>
      <c r="L2234" s="53" t="s">
        <v>236</v>
      </c>
    </row>
    <row r="2235" spans="2:12">
      <c r="B2235" s="53" t="s">
        <v>316</v>
      </c>
      <c r="L2235" s="53" t="s">
        <v>317</v>
      </c>
    </row>
    <row r="2236" spans="2:12" ht="15.75" thickBot="1">
      <c r="B2236" s="53" t="s">
        <v>285</v>
      </c>
      <c r="L2236" s="53" t="s">
        <v>286</v>
      </c>
    </row>
    <row r="2237" spans="2:12" ht="15.75" thickBot="1">
      <c r="B2237" s="123" t="s">
        <v>43</v>
      </c>
      <c r="C2237" s="131">
        <v>2016</v>
      </c>
      <c r="D2237" s="132"/>
      <c r="E2237" s="133"/>
      <c r="F2237" s="131">
        <v>2017</v>
      </c>
      <c r="G2237" s="132"/>
      <c r="H2237" s="133"/>
      <c r="I2237" s="131">
        <v>2018</v>
      </c>
      <c r="J2237" s="132"/>
      <c r="K2237" s="133"/>
      <c r="L2237" s="126" t="s">
        <v>44</v>
      </c>
    </row>
    <row r="2238" spans="2:12">
      <c r="B2238" s="124"/>
      <c r="C2238" s="68" t="s">
        <v>287</v>
      </c>
      <c r="D2238" s="68" t="s">
        <v>288</v>
      </c>
      <c r="E2238" s="68" t="s">
        <v>10</v>
      </c>
      <c r="F2238" s="68" t="s">
        <v>287</v>
      </c>
      <c r="G2238" s="68" t="s">
        <v>288</v>
      </c>
      <c r="H2238" s="69" t="s">
        <v>10</v>
      </c>
      <c r="I2238" s="68" t="s">
        <v>287</v>
      </c>
      <c r="J2238" s="68" t="s">
        <v>288</v>
      </c>
      <c r="K2238" s="69" t="s">
        <v>10</v>
      </c>
      <c r="L2238" s="127"/>
    </row>
    <row r="2239" spans="2:12" ht="30" thickBot="1">
      <c r="B2239" s="125"/>
      <c r="C2239" s="79" t="s">
        <v>11</v>
      </c>
      <c r="D2239" s="80" t="s">
        <v>435</v>
      </c>
      <c r="E2239" s="81" t="s">
        <v>434</v>
      </c>
      <c r="F2239" s="79" t="s">
        <v>11</v>
      </c>
      <c r="G2239" s="80" t="s">
        <v>435</v>
      </c>
      <c r="H2239" s="81" t="s">
        <v>434</v>
      </c>
      <c r="I2239" s="79" t="s">
        <v>11</v>
      </c>
      <c r="J2239" s="80" t="s">
        <v>435</v>
      </c>
      <c r="K2239" s="81" t="s">
        <v>434</v>
      </c>
      <c r="L2239" s="128"/>
    </row>
    <row r="2240" spans="2:12">
      <c r="B2240" s="72" t="s">
        <v>45</v>
      </c>
      <c r="C2240" s="4">
        <v>2.8799687401946814</v>
      </c>
      <c r="D2240" s="4">
        <v>459.85047084536302</v>
      </c>
      <c r="E2240" s="4">
        <v>24.347546785107586</v>
      </c>
      <c r="F2240" s="4">
        <v>2.4249999999999998</v>
      </c>
      <c r="G2240" s="4"/>
      <c r="H2240" s="4">
        <v>33.354999999999997</v>
      </c>
      <c r="I2240" s="4">
        <v>2.4529999999999998</v>
      </c>
      <c r="J2240" s="4"/>
      <c r="K2240" s="4">
        <v>45.064</v>
      </c>
      <c r="L2240" s="75" t="s">
        <v>46</v>
      </c>
    </row>
    <row r="2241" spans="2:14">
      <c r="B2241" s="73" t="s">
        <v>47</v>
      </c>
      <c r="C2241" s="4"/>
      <c r="D2241" s="4"/>
      <c r="E2241" s="4"/>
      <c r="F2241" s="4"/>
      <c r="G2241" s="4"/>
      <c r="H2241" s="4"/>
      <c r="I2241" s="4">
        <v>0</v>
      </c>
      <c r="J2241" s="4"/>
      <c r="K2241" s="4">
        <v>0</v>
      </c>
      <c r="L2241" s="76" t="s">
        <v>464</v>
      </c>
    </row>
    <row r="2242" spans="2:14">
      <c r="B2242" s="73" t="s">
        <v>48</v>
      </c>
      <c r="C2242" s="4"/>
      <c r="D2242" s="4"/>
      <c r="E2242" s="4"/>
      <c r="F2242" s="4"/>
      <c r="G2242" s="4"/>
      <c r="H2242" s="4"/>
      <c r="I2242" s="4">
        <v>0</v>
      </c>
      <c r="J2242" s="4"/>
      <c r="K2242" s="4">
        <v>0</v>
      </c>
      <c r="L2242" s="76" t="s">
        <v>49</v>
      </c>
    </row>
    <row r="2243" spans="2:14">
      <c r="B2243" s="73" t="s">
        <v>50</v>
      </c>
      <c r="C2243" s="4">
        <v>17.328867838816084</v>
      </c>
      <c r="D2243" s="4"/>
      <c r="E2243" s="4">
        <v>146.5</v>
      </c>
      <c r="F2243" s="4">
        <v>11.023</v>
      </c>
      <c r="G2243" s="4"/>
      <c r="H2243" s="4">
        <v>126.01600000000001</v>
      </c>
      <c r="I2243" s="4">
        <v>8.5</v>
      </c>
      <c r="J2243" s="4"/>
      <c r="K2243" s="4">
        <v>95</v>
      </c>
      <c r="L2243" s="76" t="s">
        <v>51</v>
      </c>
    </row>
    <row r="2244" spans="2:14">
      <c r="B2244" s="73" t="s">
        <v>52</v>
      </c>
      <c r="C2244" s="4">
        <v>41.953189999999992</v>
      </c>
      <c r="D2244" s="4"/>
      <c r="E2244" s="4">
        <v>892.76</v>
      </c>
      <c r="F2244" s="4">
        <v>43.846519999999998</v>
      </c>
      <c r="G2244" s="4"/>
      <c r="H2244" s="4">
        <v>1013.951</v>
      </c>
      <c r="I2244" s="108">
        <v>45.51</v>
      </c>
      <c r="J2244" s="4"/>
      <c r="K2244" s="108">
        <v>1134.194</v>
      </c>
      <c r="L2244" s="76" t="s">
        <v>53</v>
      </c>
    </row>
    <row r="2245" spans="2:14">
      <c r="B2245" s="73" t="s">
        <v>54</v>
      </c>
      <c r="C2245" s="4"/>
      <c r="D2245" s="4"/>
      <c r="E2245" s="4"/>
      <c r="F2245" s="4"/>
      <c r="G2245" s="4"/>
      <c r="H2245" s="4"/>
      <c r="I2245" s="4"/>
      <c r="J2245" s="4"/>
      <c r="K2245" s="4"/>
      <c r="L2245" s="76" t="s">
        <v>55</v>
      </c>
    </row>
    <row r="2246" spans="2:14">
      <c r="B2246" s="73" t="s">
        <v>56</v>
      </c>
      <c r="C2246" s="4"/>
      <c r="D2246" s="4"/>
      <c r="E2246" s="4"/>
      <c r="F2246" s="4"/>
      <c r="G2246" s="4"/>
      <c r="H2246" s="4">
        <v>4.0000000000000001E-3</v>
      </c>
      <c r="I2246" s="4"/>
      <c r="J2246" s="4"/>
      <c r="K2246" s="4">
        <v>5.0000000000000001E-3</v>
      </c>
      <c r="L2246" s="76" t="s">
        <v>57</v>
      </c>
    </row>
    <row r="2247" spans="2:14">
      <c r="B2247" s="73" t="s">
        <v>58</v>
      </c>
      <c r="C2247" s="4">
        <v>0</v>
      </c>
      <c r="D2247" s="4">
        <v>0</v>
      </c>
      <c r="E2247" s="4">
        <v>0</v>
      </c>
      <c r="F2247" s="4"/>
      <c r="G2247" s="4"/>
      <c r="H2247" s="4"/>
      <c r="I2247" s="4"/>
      <c r="J2247" s="4"/>
      <c r="K2247" s="4"/>
      <c r="L2247" s="76" t="s">
        <v>59</v>
      </c>
    </row>
    <row r="2248" spans="2:14">
      <c r="B2248" s="73" t="s">
        <v>60</v>
      </c>
      <c r="C2248" s="4">
        <v>18.774000000000001</v>
      </c>
      <c r="D2248" s="4"/>
      <c r="E2248" s="4">
        <v>152.33000000000001</v>
      </c>
      <c r="F2248" s="4">
        <v>19.149480000000001</v>
      </c>
      <c r="G2248" s="4"/>
      <c r="H2248" s="4">
        <v>155.346</v>
      </c>
      <c r="I2248" s="4">
        <v>19.739999999999998</v>
      </c>
      <c r="J2248" s="4"/>
      <c r="K2248" s="4">
        <v>156.9</v>
      </c>
      <c r="L2248" s="76" t="s">
        <v>61</v>
      </c>
    </row>
    <row r="2249" spans="2:14">
      <c r="B2249" s="73" t="s">
        <v>62</v>
      </c>
      <c r="C2249" s="4">
        <v>26.327000000000002</v>
      </c>
      <c r="D2249" s="4">
        <v>8092</v>
      </c>
      <c r="E2249" s="4">
        <v>725.18600000000004</v>
      </c>
      <c r="F2249" s="4">
        <v>28.431000000000001</v>
      </c>
      <c r="G2249" s="4"/>
      <c r="H2249" s="4">
        <v>795.45500000000004</v>
      </c>
      <c r="I2249" s="4">
        <v>25.815000000000001</v>
      </c>
      <c r="J2249" s="4"/>
      <c r="K2249" s="4">
        <v>717.00300000000004</v>
      </c>
      <c r="L2249" s="76" t="s">
        <v>465</v>
      </c>
    </row>
    <row r="2250" spans="2:14">
      <c r="B2250" s="73" t="s">
        <v>63</v>
      </c>
      <c r="C2250" s="4">
        <v>1.4359999999999999</v>
      </c>
      <c r="D2250" s="4"/>
      <c r="E2250" s="4">
        <v>10.413</v>
      </c>
      <c r="F2250" s="4">
        <v>1.43</v>
      </c>
      <c r="G2250" s="4"/>
      <c r="H2250" s="4">
        <v>10.545999999999999</v>
      </c>
      <c r="I2250" s="4">
        <v>1.466</v>
      </c>
      <c r="J2250" s="4"/>
      <c r="K2250" s="4">
        <v>10.913</v>
      </c>
      <c r="L2250" s="76" t="s">
        <v>64</v>
      </c>
    </row>
    <row r="2251" spans="2:14">
      <c r="B2251" s="73" t="s">
        <v>65</v>
      </c>
      <c r="C2251" s="4">
        <v>2.6668763875750492</v>
      </c>
      <c r="D2251" s="4">
        <v>4450.116</v>
      </c>
      <c r="E2251" s="4">
        <v>73.459999999999994</v>
      </c>
      <c r="F2251" s="4">
        <v>3.7208999999999999</v>
      </c>
      <c r="G2251" s="4"/>
      <c r="H2251" s="4">
        <v>74.774000000000001</v>
      </c>
      <c r="I2251" s="4">
        <v>4.4539999999999997</v>
      </c>
      <c r="J2251" s="4">
        <v>4454</v>
      </c>
      <c r="K2251" s="4">
        <v>73</v>
      </c>
      <c r="L2251" s="76" t="s">
        <v>66</v>
      </c>
    </row>
    <row r="2252" spans="2:14">
      <c r="B2252" s="73" t="s">
        <v>67</v>
      </c>
      <c r="C2252" s="4">
        <v>0</v>
      </c>
      <c r="D2252" s="4">
        <v>0</v>
      </c>
      <c r="E2252" s="4">
        <v>0</v>
      </c>
      <c r="F2252" s="4"/>
      <c r="G2252" s="4"/>
      <c r="H2252" s="4"/>
      <c r="I2252" s="4">
        <v>4.0000000000000002E-4</v>
      </c>
      <c r="J2252" s="4">
        <v>50</v>
      </c>
      <c r="K2252" s="4">
        <v>1.3999999999999999E-4</v>
      </c>
      <c r="L2252" s="76" t="s">
        <v>68</v>
      </c>
    </row>
    <row r="2253" spans="2:14">
      <c r="B2253" s="73" t="s">
        <v>69</v>
      </c>
      <c r="C2253" s="4">
        <v>0.35520000000000007</v>
      </c>
      <c r="D2253" s="4"/>
      <c r="E2253" s="4">
        <v>11.398999999999999</v>
      </c>
      <c r="F2253" s="4">
        <v>0.193</v>
      </c>
      <c r="G2253" s="4"/>
      <c r="H2253" s="4">
        <v>4.6210000000000004</v>
      </c>
      <c r="I2253" s="107">
        <v>2.6</v>
      </c>
      <c r="J2253" s="4"/>
      <c r="K2253" s="4">
        <v>18.45</v>
      </c>
      <c r="L2253" s="76" t="s">
        <v>70</v>
      </c>
    </row>
    <row r="2254" spans="2:14">
      <c r="B2254" s="73" t="s">
        <v>71</v>
      </c>
      <c r="C2254" s="4"/>
      <c r="D2254" s="4"/>
      <c r="E2254" s="4"/>
      <c r="F2254" s="4"/>
      <c r="G2254" s="4"/>
      <c r="H2254" s="4"/>
      <c r="I2254" s="4"/>
      <c r="J2254" s="4"/>
      <c r="K2254" s="4"/>
      <c r="L2254" s="76" t="s">
        <v>72</v>
      </c>
      <c r="N2254" s="98"/>
    </row>
    <row r="2255" spans="2:14">
      <c r="B2255" s="73" t="s">
        <v>73</v>
      </c>
      <c r="C2255" s="4">
        <v>1.7000000000000001E-2</v>
      </c>
      <c r="D2255" s="4"/>
      <c r="E2255" s="4">
        <v>0.376</v>
      </c>
      <c r="F2255" s="4">
        <v>0.01</v>
      </c>
      <c r="G2255" s="4"/>
      <c r="H2255" s="4">
        <v>0.25700000000000001</v>
      </c>
      <c r="I2255" s="4">
        <v>0.01</v>
      </c>
      <c r="J2255" s="4"/>
      <c r="K2255" s="4">
        <v>0.25700000000000001</v>
      </c>
      <c r="L2255" s="76" t="s">
        <v>74</v>
      </c>
      <c r="M2255" s="98"/>
    </row>
    <row r="2256" spans="2:14">
      <c r="B2256" s="73" t="s">
        <v>75</v>
      </c>
      <c r="C2256" s="4">
        <v>4.3474000000000004</v>
      </c>
      <c r="D2256" s="4"/>
      <c r="E2256" s="4">
        <v>193.29597619554812</v>
      </c>
      <c r="F2256" s="4">
        <v>6.7249999999999996</v>
      </c>
      <c r="G2256" s="4"/>
      <c r="H2256" s="4">
        <v>159.642</v>
      </c>
      <c r="I2256" s="4">
        <v>5.423</v>
      </c>
      <c r="J2256" s="4"/>
      <c r="K2256" s="4">
        <v>138.547</v>
      </c>
      <c r="L2256" s="76" t="s">
        <v>76</v>
      </c>
    </row>
    <row r="2257" spans="2:12">
      <c r="B2257" s="73" t="s">
        <v>77</v>
      </c>
      <c r="C2257" s="4">
        <v>4.9740000000000002</v>
      </c>
      <c r="D2257" s="4"/>
      <c r="E2257" s="4">
        <v>49.975999999999999</v>
      </c>
      <c r="F2257" s="4">
        <v>5.0069999999999997</v>
      </c>
      <c r="G2257" s="4"/>
      <c r="H2257" s="4">
        <v>50.381999999999998</v>
      </c>
      <c r="I2257" s="4">
        <v>5.1719999999999997</v>
      </c>
      <c r="J2257" s="4"/>
      <c r="K2257" s="4">
        <v>51.808</v>
      </c>
      <c r="L2257" s="76" t="s">
        <v>78</v>
      </c>
    </row>
    <row r="2258" spans="2:12">
      <c r="B2258" s="73" t="s">
        <v>79</v>
      </c>
      <c r="C2258" s="4">
        <v>116.34041999999999</v>
      </c>
      <c r="D2258" s="4"/>
      <c r="E2258" s="4">
        <v>2939.0839999999998</v>
      </c>
      <c r="F2258" s="4">
        <v>128.1378</v>
      </c>
      <c r="G2258" s="4"/>
      <c r="H2258" s="4">
        <v>3132.723</v>
      </c>
      <c r="I2258" s="4">
        <v>296.49299999999999</v>
      </c>
      <c r="J2258" s="4"/>
      <c r="K2258" s="4">
        <v>3086.09</v>
      </c>
      <c r="L2258" s="76" t="s">
        <v>80</v>
      </c>
    </row>
    <row r="2259" spans="2:12">
      <c r="B2259" s="73" t="s">
        <v>81</v>
      </c>
      <c r="C2259" s="4">
        <v>22.803999999999998</v>
      </c>
      <c r="D2259" s="4"/>
      <c r="E2259" s="4">
        <v>909.23699999999997</v>
      </c>
      <c r="F2259" s="4">
        <v>56.637999999999998</v>
      </c>
      <c r="G2259" s="4"/>
      <c r="H2259" s="4">
        <v>1037.2180000000001</v>
      </c>
      <c r="I2259" s="4">
        <v>57.817</v>
      </c>
      <c r="J2259" s="4"/>
      <c r="K2259" s="4">
        <v>1019.15</v>
      </c>
      <c r="L2259" s="76" t="s">
        <v>82</v>
      </c>
    </row>
    <row r="2260" spans="2:12" ht="15.75" thickBot="1">
      <c r="B2260" s="73" t="s">
        <v>83</v>
      </c>
      <c r="C2260" s="4"/>
      <c r="D2260" s="4"/>
      <c r="E2260" s="4"/>
      <c r="F2260" s="4"/>
      <c r="G2260" s="4"/>
      <c r="H2260" s="4"/>
      <c r="I2260" s="4"/>
      <c r="J2260" s="4"/>
      <c r="K2260" s="4"/>
      <c r="L2260" s="77" t="s">
        <v>84</v>
      </c>
    </row>
    <row r="2261" spans="2:12" ht="15.75" thickBot="1">
      <c r="B2261" s="74" t="s">
        <v>85</v>
      </c>
      <c r="C2261" s="4">
        <v>7.77</v>
      </c>
      <c r="D2261" s="4"/>
      <c r="E2261" s="4">
        <v>114.12177730838864</v>
      </c>
      <c r="F2261" s="4">
        <v>7.9009999999999998</v>
      </c>
      <c r="G2261" s="4"/>
      <c r="H2261" s="4">
        <v>109.377</v>
      </c>
      <c r="I2261" s="4">
        <v>7.609</v>
      </c>
      <c r="J2261" s="4"/>
      <c r="K2261" s="4">
        <v>103.431</v>
      </c>
      <c r="L2261" s="86" t="s">
        <v>86</v>
      </c>
    </row>
    <row r="2262" spans="2:12" ht="15.75" thickBot="1">
      <c r="B2262" s="92" t="s">
        <v>386</v>
      </c>
      <c r="C2262" s="78">
        <v>289.08107296658574</v>
      </c>
      <c r="D2262" s="78" t="s">
        <v>19</v>
      </c>
      <c r="E2262" s="78">
        <v>6447.4405467851075</v>
      </c>
      <c r="F2262" s="78">
        <f>SUM(F2240:F2261)</f>
        <v>314.6377</v>
      </c>
      <c r="G2262" s="78"/>
      <c r="H2262" s="78">
        <f>SUM(H2240:H2261)</f>
        <v>6703.6670000000004</v>
      </c>
      <c r="I2262" s="78">
        <f>SUM(I2240:I2261)</f>
        <v>483.06239999999997</v>
      </c>
      <c r="J2262" s="78">
        <f>SUM(J2240:J2261)</f>
        <v>4504</v>
      </c>
      <c r="K2262" s="78">
        <f>SUM(K2240:K2261)</f>
        <v>6649.8121399999991</v>
      </c>
      <c r="L2262" s="92" t="s">
        <v>388</v>
      </c>
    </row>
    <row r="2263" spans="2:12" ht="15.75" thickBot="1">
      <c r="B2263" s="92" t="s">
        <v>387</v>
      </c>
      <c r="C2263" s="78">
        <v>3955.0189999999998</v>
      </c>
      <c r="D2263" s="78"/>
      <c r="E2263" s="78">
        <v>73429.554000000004</v>
      </c>
      <c r="F2263" s="78">
        <v>3862.4490000000001</v>
      </c>
      <c r="G2263" s="78"/>
      <c r="H2263" s="78">
        <v>73313.089000000007</v>
      </c>
      <c r="I2263" s="78">
        <v>3936.26</v>
      </c>
      <c r="J2263" s="78"/>
      <c r="K2263" s="78">
        <v>75189.361999999994</v>
      </c>
      <c r="L2263" s="92" t="s">
        <v>385</v>
      </c>
    </row>
    <row r="2268" spans="2:12">
      <c r="B2268" s="53" t="s">
        <v>238</v>
      </c>
      <c r="L2268" s="53" t="s">
        <v>239</v>
      </c>
    </row>
    <row r="2269" spans="2:12">
      <c r="B2269" s="53" t="s">
        <v>318</v>
      </c>
      <c r="L2269" s="53" t="s">
        <v>410</v>
      </c>
    </row>
    <row r="2270" spans="2:12" ht="15.75" thickBot="1">
      <c r="B2270" s="53" t="s">
        <v>285</v>
      </c>
      <c r="L2270" s="53" t="s">
        <v>286</v>
      </c>
    </row>
    <row r="2271" spans="2:12" ht="15.75" thickBot="1">
      <c r="B2271" s="123" t="s">
        <v>43</v>
      </c>
      <c r="C2271" s="131">
        <v>2016</v>
      </c>
      <c r="D2271" s="132"/>
      <c r="E2271" s="133"/>
      <c r="F2271" s="131">
        <v>2017</v>
      </c>
      <c r="G2271" s="132"/>
      <c r="H2271" s="133"/>
      <c r="I2271" s="131">
        <v>2018</v>
      </c>
      <c r="J2271" s="132"/>
      <c r="K2271" s="133"/>
      <c r="L2271" s="126" t="s">
        <v>44</v>
      </c>
    </row>
    <row r="2272" spans="2:12">
      <c r="B2272" s="124"/>
      <c r="C2272" s="68" t="s">
        <v>287</v>
      </c>
      <c r="D2272" s="68" t="s">
        <v>288</v>
      </c>
      <c r="E2272" s="68" t="s">
        <v>10</v>
      </c>
      <c r="F2272" s="68" t="s">
        <v>287</v>
      </c>
      <c r="G2272" s="68" t="s">
        <v>288</v>
      </c>
      <c r="H2272" s="69" t="s">
        <v>10</v>
      </c>
      <c r="I2272" s="68" t="s">
        <v>287</v>
      </c>
      <c r="J2272" s="68" t="s">
        <v>288</v>
      </c>
      <c r="K2272" s="69" t="s">
        <v>10</v>
      </c>
      <c r="L2272" s="127"/>
    </row>
    <row r="2273" spans="2:12" ht="30" thickBot="1">
      <c r="B2273" s="125"/>
      <c r="C2273" s="79" t="s">
        <v>11</v>
      </c>
      <c r="D2273" s="80" t="s">
        <v>435</v>
      </c>
      <c r="E2273" s="81" t="s">
        <v>434</v>
      </c>
      <c r="F2273" s="79" t="s">
        <v>11</v>
      </c>
      <c r="G2273" s="80" t="s">
        <v>435</v>
      </c>
      <c r="H2273" s="81" t="s">
        <v>434</v>
      </c>
      <c r="I2273" s="79" t="s">
        <v>11</v>
      </c>
      <c r="J2273" s="80" t="s">
        <v>435</v>
      </c>
      <c r="K2273" s="81" t="s">
        <v>434</v>
      </c>
      <c r="L2273" s="128"/>
    </row>
    <row r="2274" spans="2:12">
      <c r="B2274" s="72" t="s">
        <v>45</v>
      </c>
      <c r="C2274" s="4">
        <v>2.5192621147665206</v>
      </c>
      <c r="D2274" s="4">
        <v>1252.4190624257001</v>
      </c>
      <c r="E2274" s="4">
        <v>66.311406968689724</v>
      </c>
      <c r="F2274" s="4">
        <v>1.4159999999999999</v>
      </c>
      <c r="G2274" s="4"/>
      <c r="H2274" s="4">
        <v>24.129000000000001</v>
      </c>
      <c r="I2274" s="4">
        <v>1.4239999999999999</v>
      </c>
      <c r="J2274" s="4"/>
      <c r="K2274" s="4">
        <v>27.940999999999999</v>
      </c>
      <c r="L2274" s="75" t="s">
        <v>46</v>
      </c>
    </row>
    <row r="2275" spans="2:12">
      <c r="B2275" s="73" t="s">
        <v>47</v>
      </c>
      <c r="C2275" s="4"/>
      <c r="D2275" s="4"/>
      <c r="E2275" s="4"/>
      <c r="F2275" s="4"/>
      <c r="G2275" s="4"/>
      <c r="H2275" s="4"/>
      <c r="I2275" s="4">
        <v>0</v>
      </c>
      <c r="J2275" s="4"/>
      <c r="K2275" s="4">
        <v>0</v>
      </c>
      <c r="L2275" s="76" t="s">
        <v>464</v>
      </c>
    </row>
    <row r="2276" spans="2:12">
      <c r="B2276" s="73" t="s">
        <v>48</v>
      </c>
      <c r="C2276" s="4"/>
      <c r="D2276" s="4"/>
      <c r="E2276" s="4"/>
      <c r="F2276" s="4"/>
      <c r="G2276" s="4"/>
      <c r="H2276" s="4"/>
      <c r="I2276" s="4">
        <v>0</v>
      </c>
      <c r="J2276" s="4"/>
      <c r="K2276" s="4">
        <v>0</v>
      </c>
      <c r="L2276" s="76" t="s">
        <v>49</v>
      </c>
    </row>
    <row r="2277" spans="2:12">
      <c r="B2277" s="73" t="s">
        <v>50</v>
      </c>
      <c r="C2277" s="4">
        <v>0.22794830300820262</v>
      </c>
      <c r="D2277" s="4"/>
      <c r="E2277" s="4">
        <v>6</v>
      </c>
      <c r="F2277" s="4">
        <v>7.0940000000000003</v>
      </c>
      <c r="G2277" s="4"/>
      <c r="H2277" s="4">
        <v>59.383000000000003</v>
      </c>
      <c r="I2277" s="4">
        <v>7.85</v>
      </c>
      <c r="J2277" s="4"/>
      <c r="K2277" s="4">
        <v>66</v>
      </c>
      <c r="L2277" s="76" t="s">
        <v>51</v>
      </c>
    </row>
    <row r="2278" spans="2:12">
      <c r="B2278" s="73" t="s">
        <v>52</v>
      </c>
      <c r="C2278" s="4">
        <v>12.347670000000001</v>
      </c>
      <c r="D2278" s="4"/>
      <c r="E2278" s="4">
        <v>234.16475</v>
      </c>
      <c r="F2278" s="4">
        <v>12.83159</v>
      </c>
      <c r="G2278" s="4"/>
      <c r="H2278" s="4">
        <v>250.66900000000001</v>
      </c>
      <c r="I2278" s="108">
        <v>2.2799999999999998</v>
      </c>
      <c r="J2278" s="4"/>
      <c r="K2278" s="108">
        <v>455.53</v>
      </c>
      <c r="L2278" s="76" t="s">
        <v>53</v>
      </c>
    </row>
    <row r="2279" spans="2:12">
      <c r="B2279" s="73" t="s">
        <v>54</v>
      </c>
      <c r="C2279" s="4"/>
      <c r="D2279" s="4"/>
      <c r="E2279" s="4"/>
      <c r="F2279" s="4"/>
      <c r="G2279" s="4"/>
      <c r="H2279" s="4"/>
      <c r="I2279" s="4"/>
      <c r="J2279" s="4"/>
      <c r="K2279" s="4"/>
      <c r="L2279" s="76" t="s">
        <v>55</v>
      </c>
    </row>
    <row r="2280" spans="2:12">
      <c r="B2280" s="73" t="s">
        <v>56</v>
      </c>
      <c r="C2280" s="4">
        <v>7.5982767669400872E-5</v>
      </c>
      <c r="D2280" s="4"/>
      <c r="E2280" s="4">
        <v>2E-3</v>
      </c>
      <c r="F2280" s="4">
        <v>7.5982767669400872E-5</v>
      </c>
      <c r="G2280" s="4"/>
      <c r="H2280" s="4">
        <v>2E-3</v>
      </c>
      <c r="I2280" s="4"/>
      <c r="J2280" s="4"/>
      <c r="K2280" s="4">
        <v>2E-3</v>
      </c>
      <c r="L2280" s="76" t="s">
        <v>57</v>
      </c>
    </row>
    <row r="2281" spans="2:12">
      <c r="B2281" s="73" t="s">
        <v>58</v>
      </c>
      <c r="C2281" s="4">
        <v>0.6492</v>
      </c>
      <c r="D2281" s="4">
        <v>226</v>
      </c>
      <c r="E2281" s="4">
        <v>11.965945285037488</v>
      </c>
      <c r="F2281" s="4"/>
      <c r="G2281" s="4"/>
      <c r="H2281" s="4"/>
      <c r="I2281" s="4"/>
      <c r="J2281" s="4"/>
      <c r="K2281" s="4"/>
      <c r="L2281" s="76" t="s">
        <v>59</v>
      </c>
    </row>
    <row r="2282" spans="2:12">
      <c r="B2282" s="73" t="s">
        <v>60</v>
      </c>
      <c r="C2282" s="4">
        <v>0.329993159988208</v>
      </c>
      <c r="D2282" s="4"/>
      <c r="E2282" s="4">
        <v>8.6859999999999999</v>
      </c>
      <c r="F2282" s="4"/>
      <c r="G2282" s="4"/>
      <c r="H2282" s="4"/>
      <c r="I2282" s="4">
        <v>0</v>
      </c>
      <c r="J2282" s="4"/>
      <c r="K2282" s="4">
        <v>0</v>
      </c>
      <c r="L2282" s="76" t="s">
        <v>61</v>
      </c>
    </row>
    <row r="2283" spans="2:12">
      <c r="B2283" s="73" t="s">
        <v>62</v>
      </c>
      <c r="C2283" s="4">
        <v>8.9990000000000006</v>
      </c>
      <c r="D2283" s="4">
        <v>2841</v>
      </c>
      <c r="E2283" s="4">
        <v>221.679</v>
      </c>
      <c r="F2283" s="4">
        <v>1.46</v>
      </c>
      <c r="G2283" s="4"/>
      <c r="H2283" s="4">
        <v>27.184999999999999</v>
      </c>
      <c r="I2283" s="4">
        <v>1.3640000000000001</v>
      </c>
      <c r="J2283" s="4"/>
      <c r="K2283" s="4">
        <v>26.245000000000001</v>
      </c>
      <c r="L2283" s="76" t="s">
        <v>465</v>
      </c>
    </row>
    <row r="2284" spans="2:12">
      <c r="B2284" s="73" t="s">
        <v>63</v>
      </c>
      <c r="C2284" s="4"/>
      <c r="D2284" s="4"/>
      <c r="E2284" s="4"/>
      <c r="F2284" s="4"/>
      <c r="G2284" s="4"/>
      <c r="H2284" s="4"/>
      <c r="I2284" s="4">
        <v>0</v>
      </c>
      <c r="J2284" s="4"/>
      <c r="K2284" s="4">
        <v>0</v>
      </c>
      <c r="L2284" s="76" t="s">
        <v>64</v>
      </c>
    </row>
    <row r="2285" spans="2:12">
      <c r="B2285" s="73" t="s">
        <v>65</v>
      </c>
      <c r="C2285" s="4">
        <v>0.10421036585858329</v>
      </c>
      <c r="D2285" s="4">
        <v>203.11099999999999</v>
      </c>
      <c r="E2285" s="4">
        <v>2.7429999999999999</v>
      </c>
      <c r="F2285" s="4">
        <v>0.22</v>
      </c>
      <c r="G2285" s="4"/>
      <c r="H2285" s="4">
        <v>2.7429999999999999</v>
      </c>
      <c r="I2285" s="4">
        <v>0.20200000000000001</v>
      </c>
      <c r="J2285" s="4">
        <v>202401</v>
      </c>
      <c r="K2285" s="4">
        <v>2.99</v>
      </c>
      <c r="L2285" s="76" t="s">
        <v>66</v>
      </c>
    </row>
    <row r="2286" spans="2:12">
      <c r="B2286" s="73" t="s">
        <v>67</v>
      </c>
      <c r="C2286" s="4">
        <v>7.0000000000000001E-3</v>
      </c>
      <c r="D2286" s="4"/>
      <c r="E2286" s="4">
        <v>0.12902282346774863</v>
      </c>
      <c r="F2286" s="4"/>
      <c r="G2286" s="4"/>
      <c r="H2286" s="4"/>
      <c r="I2286" s="4">
        <v>0</v>
      </c>
      <c r="J2286" s="4"/>
      <c r="K2286" s="4">
        <v>0</v>
      </c>
      <c r="L2286" s="76" t="s">
        <v>68</v>
      </c>
    </row>
    <row r="2287" spans="2:12">
      <c r="B2287" s="73" t="s">
        <v>69</v>
      </c>
      <c r="C2287" s="4">
        <v>0</v>
      </c>
      <c r="D2287" s="4"/>
      <c r="E2287" s="4">
        <v>0</v>
      </c>
      <c r="F2287" s="4">
        <v>2.5999999999999999E-2</v>
      </c>
      <c r="G2287" s="4"/>
      <c r="H2287" s="4">
        <v>0.66500000000000004</v>
      </c>
      <c r="I2287" s="4">
        <v>8.0000000000000002E-3</v>
      </c>
      <c r="J2287" s="4"/>
      <c r="K2287" s="4">
        <v>0.217</v>
      </c>
      <c r="L2287" s="76" t="s">
        <v>70</v>
      </c>
    </row>
    <row r="2288" spans="2:12">
      <c r="B2288" s="73" t="s">
        <v>71</v>
      </c>
      <c r="C2288" s="4"/>
      <c r="D2288" s="4"/>
      <c r="E2288" s="4"/>
      <c r="F2288" s="4"/>
      <c r="G2288" s="4"/>
      <c r="H2288" s="4"/>
      <c r="I2288" s="4"/>
      <c r="J2288" s="4"/>
      <c r="K2288" s="4"/>
      <c r="L2288" s="76" t="s">
        <v>72</v>
      </c>
    </row>
    <row r="2289" spans="2:12">
      <c r="B2289" s="73" t="s">
        <v>73</v>
      </c>
      <c r="C2289" s="4"/>
      <c r="D2289" s="4"/>
      <c r="E2289" s="4"/>
      <c r="F2289" s="4"/>
      <c r="G2289" s="4"/>
      <c r="H2289" s="4"/>
      <c r="I2289" s="4">
        <v>0</v>
      </c>
      <c r="J2289" s="4"/>
      <c r="K2289" s="4">
        <v>0</v>
      </c>
      <c r="L2289" s="76" t="s">
        <v>74</v>
      </c>
    </row>
    <row r="2290" spans="2:12">
      <c r="B2290" s="73" t="s">
        <v>75</v>
      </c>
      <c r="C2290" s="4">
        <v>0.48357000000000006</v>
      </c>
      <c r="D2290" s="4"/>
      <c r="E2290" s="4">
        <v>21.394601068617455</v>
      </c>
      <c r="F2290" s="4">
        <v>1.704</v>
      </c>
      <c r="G2290" s="4"/>
      <c r="H2290" s="4">
        <v>33.542999999999999</v>
      </c>
      <c r="I2290" s="4">
        <v>1.06</v>
      </c>
      <c r="J2290" s="4"/>
      <c r="K2290" s="4">
        <v>26.745000000000001</v>
      </c>
      <c r="L2290" s="76" t="s">
        <v>76</v>
      </c>
    </row>
    <row r="2291" spans="2:12">
      <c r="B2291" s="73" t="s">
        <v>77</v>
      </c>
      <c r="C2291" s="4">
        <v>0.97799999999999998</v>
      </c>
      <c r="D2291" s="4"/>
      <c r="E2291" s="4">
        <v>10.172000000000001</v>
      </c>
      <c r="F2291" s="4">
        <v>0.98799999999999999</v>
      </c>
      <c r="G2291" s="4"/>
      <c r="H2291" s="4">
        <v>10.276</v>
      </c>
      <c r="I2291" s="4">
        <v>0.995</v>
      </c>
      <c r="J2291" s="4"/>
      <c r="K2291" s="4">
        <v>10.327999999999999</v>
      </c>
      <c r="L2291" s="76" t="s">
        <v>78</v>
      </c>
    </row>
    <row r="2292" spans="2:12">
      <c r="B2292" s="73" t="s">
        <v>79</v>
      </c>
      <c r="C2292" s="4">
        <v>44.552759999999992</v>
      </c>
      <c r="D2292" s="4"/>
      <c r="E2292" s="4">
        <v>982.79</v>
      </c>
      <c r="F2292" s="4">
        <v>40.272120000000001</v>
      </c>
      <c r="G2292" s="4"/>
      <c r="H2292" s="4">
        <v>891.96</v>
      </c>
      <c r="I2292" s="4">
        <v>93.325999999999993</v>
      </c>
      <c r="J2292" s="4"/>
      <c r="K2292" s="4">
        <v>885.76700000000005</v>
      </c>
      <c r="L2292" s="76" t="s">
        <v>80</v>
      </c>
    </row>
    <row r="2293" spans="2:12">
      <c r="B2293" s="73" t="s">
        <v>81</v>
      </c>
      <c r="C2293" s="4">
        <v>62.192999999999998</v>
      </c>
      <c r="D2293" s="4"/>
      <c r="E2293" s="4">
        <v>1077.6279999999999</v>
      </c>
      <c r="F2293" s="4">
        <v>63.761000000000003</v>
      </c>
      <c r="G2293" s="4"/>
      <c r="H2293" s="4">
        <v>1278.346</v>
      </c>
      <c r="I2293" s="4">
        <v>64.102000000000004</v>
      </c>
      <c r="J2293" s="4"/>
      <c r="K2293" s="4">
        <v>1208.789</v>
      </c>
      <c r="L2293" s="76" t="s">
        <v>82</v>
      </c>
    </row>
    <row r="2294" spans="2:12" ht="15.75" thickBot="1">
      <c r="B2294" s="73" t="s">
        <v>83</v>
      </c>
      <c r="C2294" s="4"/>
      <c r="D2294" s="4"/>
      <c r="E2294" s="4"/>
      <c r="F2294" s="4"/>
      <c r="G2294" s="4"/>
      <c r="H2294" s="4"/>
      <c r="I2294" s="4"/>
      <c r="J2294" s="4"/>
      <c r="K2294" s="4"/>
      <c r="L2294" s="77" t="s">
        <v>84</v>
      </c>
    </row>
    <row r="2295" spans="2:12" ht="15.75" thickBot="1">
      <c r="B2295" s="74" t="s">
        <v>85</v>
      </c>
      <c r="C2295" s="4">
        <v>1.4339999999999999</v>
      </c>
      <c r="D2295" s="4"/>
      <c r="E2295" s="4">
        <v>22.027000000000001</v>
      </c>
      <c r="F2295" s="4">
        <v>1.427</v>
      </c>
      <c r="G2295" s="4"/>
      <c r="H2295" s="4">
        <v>19.710999999999999</v>
      </c>
      <c r="I2295" s="4">
        <v>1.252</v>
      </c>
      <c r="J2295" s="4"/>
      <c r="K2295" s="4">
        <v>16.27</v>
      </c>
      <c r="L2295" s="86" t="s">
        <v>86</v>
      </c>
    </row>
    <row r="2296" spans="2:12" ht="15.75" thickBot="1">
      <c r="B2296" s="92" t="s">
        <v>386</v>
      </c>
      <c r="C2296" s="78">
        <v>136.12711992638916</v>
      </c>
      <c r="D2296" s="78" t="s">
        <v>19</v>
      </c>
      <c r="E2296" s="78">
        <v>2653.126125077195</v>
      </c>
      <c r="F2296" s="78">
        <f>SUM(F2274:F2295)</f>
        <v>131.19978598276765</v>
      </c>
      <c r="G2296" s="78"/>
      <c r="H2296" s="78">
        <f>SUM(H2274:H2295)</f>
        <v>2598.6119999999996</v>
      </c>
      <c r="I2296" s="78">
        <f>SUM(I2274:I2295)</f>
        <v>173.863</v>
      </c>
      <c r="J2296" s="78">
        <f>SUM(J2274:J2295)</f>
        <v>202401</v>
      </c>
      <c r="K2296" s="78">
        <f>SUM(K2274:K2295)</f>
        <v>2726.8240000000001</v>
      </c>
      <c r="L2296" s="92" t="s">
        <v>388</v>
      </c>
    </row>
    <row r="2297" spans="2:12" ht="15.75" thickBot="1">
      <c r="B2297" s="92" t="s">
        <v>387</v>
      </c>
      <c r="C2297" s="78">
        <v>2509.5720000000001</v>
      </c>
      <c r="D2297" s="78"/>
      <c r="E2297" s="78">
        <v>32582.626</v>
      </c>
      <c r="F2297" s="78">
        <v>2565.1190000000001</v>
      </c>
      <c r="G2297" s="78"/>
      <c r="H2297" s="78">
        <v>33414.125999999997</v>
      </c>
      <c r="I2297" s="78">
        <v>2699.5790000000002</v>
      </c>
      <c r="J2297" s="78"/>
      <c r="K2297" s="78">
        <v>34278.527000000002</v>
      </c>
      <c r="L2297" s="92" t="s">
        <v>385</v>
      </c>
    </row>
    <row r="2302" spans="2:12">
      <c r="B2302" s="53" t="s">
        <v>241</v>
      </c>
      <c r="L2302" s="53" t="s">
        <v>242</v>
      </c>
    </row>
    <row r="2303" spans="2:12">
      <c r="B2303" s="53" t="s">
        <v>319</v>
      </c>
      <c r="L2303" s="53" t="s">
        <v>411</v>
      </c>
    </row>
    <row r="2304" spans="2:12" ht="15.75" thickBot="1">
      <c r="B2304" s="53" t="s">
        <v>285</v>
      </c>
      <c r="L2304" s="53" t="s">
        <v>286</v>
      </c>
    </row>
    <row r="2305" spans="2:12" ht="15.75" thickBot="1">
      <c r="B2305" s="123" t="s">
        <v>43</v>
      </c>
      <c r="C2305" s="131">
        <v>2016</v>
      </c>
      <c r="D2305" s="132"/>
      <c r="E2305" s="133"/>
      <c r="F2305" s="131">
        <v>2017</v>
      </c>
      <c r="G2305" s="132"/>
      <c r="H2305" s="133"/>
      <c r="I2305" s="131">
        <v>2018</v>
      </c>
      <c r="J2305" s="132"/>
      <c r="K2305" s="133"/>
      <c r="L2305" s="126" t="s">
        <v>44</v>
      </c>
    </row>
    <row r="2306" spans="2:12">
      <c r="B2306" s="124"/>
      <c r="C2306" s="68" t="s">
        <v>287</v>
      </c>
      <c r="D2306" s="68" t="s">
        <v>288</v>
      </c>
      <c r="E2306" s="68" t="s">
        <v>10</v>
      </c>
      <c r="F2306" s="68" t="s">
        <v>287</v>
      </c>
      <c r="G2306" s="68" t="s">
        <v>288</v>
      </c>
      <c r="H2306" s="69" t="s">
        <v>10</v>
      </c>
      <c r="I2306" s="68" t="s">
        <v>287</v>
      </c>
      <c r="J2306" s="68" t="s">
        <v>288</v>
      </c>
      <c r="K2306" s="69" t="s">
        <v>10</v>
      </c>
      <c r="L2306" s="127"/>
    </row>
    <row r="2307" spans="2:12" ht="30" thickBot="1">
      <c r="B2307" s="125"/>
      <c r="C2307" s="79" t="s">
        <v>11</v>
      </c>
      <c r="D2307" s="80" t="s">
        <v>435</v>
      </c>
      <c r="E2307" s="81" t="s">
        <v>434</v>
      </c>
      <c r="F2307" s="79" t="s">
        <v>11</v>
      </c>
      <c r="G2307" s="80" t="s">
        <v>435</v>
      </c>
      <c r="H2307" s="81" t="s">
        <v>434</v>
      </c>
      <c r="I2307" s="79" t="s">
        <v>11</v>
      </c>
      <c r="J2307" s="80" t="s">
        <v>435</v>
      </c>
      <c r="K2307" s="81" t="s">
        <v>434</v>
      </c>
      <c r="L2307" s="128"/>
    </row>
    <row r="2308" spans="2:12">
      <c r="B2308" s="72" t="s">
        <v>45</v>
      </c>
      <c r="C2308" s="4">
        <v>9.3892352538480314E-2</v>
      </c>
      <c r="D2308" s="4">
        <v>30.648821206908298</v>
      </c>
      <c r="E2308" s="4">
        <v>1.6227527327998221</v>
      </c>
      <c r="F2308" s="4">
        <v>0.38400000000000001</v>
      </c>
      <c r="G2308" s="4"/>
      <c r="H2308" s="4">
        <v>5.8890000000000002</v>
      </c>
      <c r="I2308" s="4">
        <v>0.38400000000000001</v>
      </c>
      <c r="J2308" s="4"/>
      <c r="K2308" s="4">
        <v>7.2169999999999996</v>
      </c>
      <c r="L2308" s="75" t="s">
        <v>46</v>
      </c>
    </row>
    <row r="2309" spans="2:12">
      <c r="B2309" s="73" t="s">
        <v>47</v>
      </c>
      <c r="C2309" s="4"/>
      <c r="D2309" s="4"/>
      <c r="E2309" s="4"/>
      <c r="F2309" s="4">
        <v>9.4847451912943054E-2</v>
      </c>
      <c r="G2309" s="4"/>
      <c r="H2309" s="4">
        <v>0.91053553836425338</v>
      </c>
      <c r="I2309" s="4">
        <v>0</v>
      </c>
      <c r="J2309" s="4"/>
      <c r="K2309" s="4">
        <v>0</v>
      </c>
      <c r="L2309" s="76" t="s">
        <v>464</v>
      </c>
    </row>
    <row r="2310" spans="2:12">
      <c r="B2310" s="73" t="s">
        <v>48</v>
      </c>
      <c r="C2310" s="4"/>
      <c r="D2310" s="4"/>
      <c r="E2310" s="4"/>
      <c r="F2310" s="4"/>
      <c r="G2310" s="4"/>
      <c r="H2310" s="4"/>
      <c r="I2310" s="4">
        <v>0</v>
      </c>
      <c r="J2310" s="4"/>
      <c r="K2310" s="4">
        <v>0</v>
      </c>
      <c r="L2310" s="76" t="s">
        <v>49</v>
      </c>
    </row>
    <row r="2311" spans="2:12">
      <c r="B2311" s="73" t="s">
        <v>50</v>
      </c>
      <c r="C2311" s="4">
        <v>4.5720000000000001</v>
      </c>
      <c r="D2311" s="4"/>
      <c r="E2311" s="4">
        <v>103.372</v>
      </c>
      <c r="F2311" s="4">
        <v>4.7960000000000003</v>
      </c>
      <c r="G2311" s="4"/>
      <c r="H2311" s="4">
        <v>105.901</v>
      </c>
      <c r="I2311" s="4">
        <v>2.617</v>
      </c>
      <c r="J2311" s="4"/>
      <c r="K2311" s="4">
        <v>107.098</v>
      </c>
      <c r="L2311" s="76" t="s">
        <v>51</v>
      </c>
    </row>
    <row r="2312" spans="2:12">
      <c r="B2312" s="73" t="s">
        <v>52</v>
      </c>
      <c r="C2312" s="4">
        <v>8.5999999999999993E-2</v>
      </c>
      <c r="D2312" s="4"/>
      <c r="E2312" s="4">
        <v>1.905</v>
      </c>
      <c r="F2312" s="4">
        <v>8.3099999999999993E-2</v>
      </c>
      <c r="G2312" s="4"/>
      <c r="H2312" s="4">
        <v>1.897</v>
      </c>
      <c r="I2312" s="108">
        <v>7.0000000000000007E-2</v>
      </c>
      <c r="J2312" s="4"/>
      <c r="K2312" s="108">
        <v>16.7</v>
      </c>
      <c r="L2312" s="76" t="s">
        <v>53</v>
      </c>
    </row>
    <row r="2313" spans="2:12">
      <c r="B2313" s="73" t="s">
        <v>54</v>
      </c>
      <c r="C2313" s="4"/>
      <c r="D2313" s="4"/>
      <c r="E2313" s="4"/>
      <c r="F2313" s="4"/>
      <c r="G2313" s="4"/>
      <c r="H2313" s="4"/>
      <c r="I2313" s="4"/>
      <c r="J2313" s="4"/>
      <c r="K2313" s="4"/>
      <c r="L2313" s="76" t="s">
        <v>55</v>
      </c>
    </row>
    <row r="2314" spans="2:12">
      <c r="B2314" s="73" t="s">
        <v>56</v>
      </c>
      <c r="C2314" s="4"/>
      <c r="D2314" s="4"/>
      <c r="E2314" s="4"/>
      <c r="F2314" s="4"/>
      <c r="G2314" s="4"/>
      <c r="H2314" s="4"/>
      <c r="I2314" s="4"/>
      <c r="J2314" s="4"/>
      <c r="K2314" s="4">
        <v>0</v>
      </c>
      <c r="L2314" s="76" t="s">
        <v>57</v>
      </c>
    </row>
    <row r="2315" spans="2:12">
      <c r="B2315" s="73" t="s">
        <v>58</v>
      </c>
      <c r="C2315" s="4">
        <v>1.9699999999999999E-2</v>
      </c>
      <c r="D2315" s="4">
        <v>8</v>
      </c>
      <c r="E2315" s="4">
        <v>0.42357328442610404</v>
      </c>
      <c r="F2315" s="4"/>
      <c r="G2315" s="4"/>
      <c r="H2315" s="4"/>
      <c r="I2315" s="4"/>
      <c r="J2315" s="4"/>
      <c r="K2315" s="4"/>
      <c r="L2315" s="76" t="s">
        <v>59</v>
      </c>
    </row>
    <row r="2316" spans="2:12">
      <c r="B2316" s="73" t="s">
        <v>60</v>
      </c>
      <c r="C2316" s="4">
        <v>21.923999999999999</v>
      </c>
      <c r="D2316" s="4"/>
      <c r="E2316" s="4">
        <v>220.16</v>
      </c>
      <c r="F2316" s="4">
        <v>22.362480000000001</v>
      </c>
      <c r="G2316" s="4"/>
      <c r="H2316" s="4">
        <v>224.60399999999998</v>
      </c>
      <c r="I2316" s="4">
        <v>32</v>
      </c>
      <c r="J2316" s="4"/>
      <c r="K2316" s="4">
        <v>226.8</v>
      </c>
      <c r="L2316" s="76" t="s">
        <v>61</v>
      </c>
    </row>
    <row r="2317" spans="2:12">
      <c r="B2317" s="73" t="s">
        <v>62</v>
      </c>
      <c r="C2317" s="4">
        <v>1.544</v>
      </c>
      <c r="D2317" s="4">
        <v>498.3</v>
      </c>
      <c r="E2317" s="4">
        <v>38.395000000000003</v>
      </c>
      <c r="F2317" s="4">
        <v>1.915</v>
      </c>
      <c r="G2317" s="4"/>
      <c r="H2317" s="4">
        <v>51.933</v>
      </c>
      <c r="I2317" s="4">
        <v>1.9830000000000001</v>
      </c>
      <c r="J2317" s="4"/>
      <c r="K2317" s="4">
        <v>54.334000000000003</v>
      </c>
      <c r="L2317" s="76" t="s">
        <v>465</v>
      </c>
    </row>
    <row r="2318" spans="2:12">
      <c r="B2318" s="73" t="s">
        <v>63</v>
      </c>
      <c r="C2318" s="4">
        <v>1.2230000000000001</v>
      </c>
      <c r="D2318" s="4"/>
      <c r="E2318" s="4">
        <v>5.827</v>
      </c>
      <c r="F2318" s="4">
        <v>1.21</v>
      </c>
      <c r="G2318" s="4"/>
      <c r="H2318" s="4">
        <v>5.6980000000000004</v>
      </c>
      <c r="I2318" s="4">
        <v>1.0660000000000001</v>
      </c>
      <c r="J2318" s="4"/>
      <c r="K2318" s="4">
        <v>5.2270000000000003</v>
      </c>
      <c r="L2318" s="76" t="s">
        <v>64</v>
      </c>
    </row>
    <row r="2319" spans="2:12">
      <c r="B2319" s="73" t="s">
        <v>65</v>
      </c>
      <c r="C2319" s="4">
        <v>0.14710123714025261</v>
      </c>
      <c r="D2319" s="4">
        <v>232.10300000000001</v>
      </c>
      <c r="E2319" s="4">
        <v>3.6579999999999999</v>
      </c>
      <c r="F2319" s="4">
        <v>4.7E-2</v>
      </c>
      <c r="G2319" s="4"/>
      <c r="H2319" s="4">
        <v>0.34599999999999997</v>
      </c>
      <c r="I2319" s="4">
        <v>1.0999999999999999E-2</v>
      </c>
      <c r="J2319" s="4"/>
      <c r="K2319" s="4">
        <v>6.2E-2</v>
      </c>
      <c r="L2319" s="76" t="s">
        <v>66</v>
      </c>
    </row>
    <row r="2320" spans="2:12">
      <c r="B2320" s="73" t="s">
        <v>67</v>
      </c>
      <c r="C2320" s="4">
        <v>3.0000000000000001E-3</v>
      </c>
      <c r="D2320" s="4">
        <v>1</v>
      </c>
      <c r="E2320" s="4">
        <v>4.9491538358804113E-2</v>
      </c>
      <c r="F2320" s="4">
        <v>3.0000000000000001E-3</v>
      </c>
      <c r="G2320" s="4">
        <v>1</v>
      </c>
      <c r="H2320" s="4">
        <v>4.9491538358804113E-2</v>
      </c>
      <c r="I2320" s="4">
        <v>0</v>
      </c>
      <c r="J2320" s="4">
        <v>1</v>
      </c>
      <c r="K2320" s="4">
        <v>0</v>
      </c>
      <c r="L2320" s="76" t="s">
        <v>68</v>
      </c>
    </row>
    <row r="2321" spans="2:12">
      <c r="B2321" s="73" t="s">
        <v>69</v>
      </c>
      <c r="C2321" s="4">
        <v>3.4000000000000002E-3</v>
      </c>
      <c r="D2321" s="4"/>
      <c r="E2321" s="4">
        <v>6.3E-2</v>
      </c>
      <c r="F2321" s="4">
        <v>7.0000000000000001E-3</v>
      </c>
      <c r="G2321" s="4"/>
      <c r="H2321" s="4">
        <v>0.218</v>
      </c>
      <c r="I2321" s="4">
        <v>40.6</v>
      </c>
      <c r="J2321" s="4"/>
      <c r="K2321" s="4">
        <v>1.2</v>
      </c>
      <c r="L2321" s="76" t="s">
        <v>70</v>
      </c>
    </row>
    <row r="2322" spans="2:12">
      <c r="B2322" s="73" t="s">
        <v>71</v>
      </c>
      <c r="C2322" s="4"/>
      <c r="D2322" s="4"/>
      <c r="E2322" s="4"/>
      <c r="F2322" s="4"/>
      <c r="G2322" s="4"/>
      <c r="H2322" s="4"/>
      <c r="I2322" s="4"/>
      <c r="J2322" s="4"/>
      <c r="K2322" s="4"/>
      <c r="L2322" s="76" t="s">
        <v>72</v>
      </c>
    </row>
    <row r="2323" spans="2:12">
      <c r="B2323" s="73" t="s">
        <v>73</v>
      </c>
      <c r="C2323" s="4"/>
      <c r="D2323" s="4"/>
      <c r="E2323" s="4"/>
      <c r="F2323" s="4"/>
      <c r="G2323" s="4"/>
      <c r="H2323" s="4"/>
      <c r="I2323" s="4">
        <v>0</v>
      </c>
      <c r="J2323" s="4"/>
      <c r="K2323" s="4">
        <v>0</v>
      </c>
      <c r="L2323" s="76" t="s">
        <v>74</v>
      </c>
    </row>
    <row r="2324" spans="2:12">
      <c r="B2324" s="73" t="s">
        <v>75</v>
      </c>
      <c r="C2324" s="4">
        <v>0.36299999999999999</v>
      </c>
      <c r="D2324" s="4"/>
      <c r="E2324" s="4">
        <v>8.7449999999999992</v>
      </c>
      <c r="F2324" s="4">
        <v>0.35099999999999998</v>
      </c>
      <c r="G2324" s="4"/>
      <c r="H2324" s="4">
        <v>8.2810000000000006</v>
      </c>
      <c r="I2324" s="4">
        <v>1.0569999999999999</v>
      </c>
      <c r="J2324" s="4"/>
      <c r="K2324" s="4">
        <v>9.6340000000000003</v>
      </c>
      <c r="L2324" s="76" t="s">
        <v>76</v>
      </c>
    </row>
    <row r="2325" spans="2:12">
      <c r="B2325" s="73" t="s">
        <v>77</v>
      </c>
      <c r="C2325" s="4"/>
      <c r="D2325" s="4"/>
      <c r="E2325" s="4"/>
      <c r="F2325" s="4"/>
      <c r="G2325" s="4"/>
      <c r="H2325" s="4"/>
      <c r="I2325" s="4">
        <v>0</v>
      </c>
      <c r="J2325" s="4"/>
      <c r="K2325" s="4">
        <v>0</v>
      </c>
      <c r="L2325" s="76" t="s">
        <v>78</v>
      </c>
    </row>
    <row r="2326" spans="2:12">
      <c r="B2326" s="73" t="s">
        <v>79</v>
      </c>
      <c r="C2326" s="4">
        <v>0.10920000000000001</v>
      </c>
      <c r="D2326" s="4"/>
      <c r="E2326" s="4">
        <v>1.609</v>
      </c>
      <c r="F2326" s="4">
        <v>0.11700000000000001</v>
      </c>
      <c r="G2326" s="4"/>
      <c r="H2326" s="4">
        <v>1.7370000000000001</v>
      </c>
      <c r="I2326" s="4">
        <v>0.24</v>
      </c>
      <c r="J2326" s="4"/>
      <c r="K2326" s="4">
        <v>1.47</v>
      </c>
      <c r="L2326" s="76" t="s">
        <v>80</v>
      </c>
    </row>
    <row r="2327" spans="2:12">
      <c r="B2327" s="73" t="s">
        <v>81</v>
      </c>
      <c r="C2327" s="4">
        <v>5.8999999999999997E-2</v>
      </c>
      <c r="D2327" s="4"/>
      <c r="E2327" s="4">
        <v>0.54800000000000004</v>
      </c>
      <c r="F2327" s="4">
        <v>5.8999999999999997E-2</v>
      </c>
      <c r="G2327" s="4"/>
      <c r="H2327" s="4">
        <v>0.64600000000000002</v>
      </c>
      <c r="I2327" s="4">
        <v>9.4E-2</v>
      </c>
      <c r="J2327" s="4"/>
      <c r="K2327" s="4">
        <v>1.4850000000000001</v>
      </c>
      <c r="L2327" s="76" t="s">
        <v>82</v>
      </c>
    </row>
    <row r="2328" spans="2:12" ht="15.75" thickBot="1">
      <c r="B2328" s="73" t="s">
        <v>83</v>
      </c>
      <c r="C2328" s="4"/>
      <c r="D2328" s="4"/>
      <c r="E2328" s="4"/>
      <c r="F2328" s="4"/>
      <c r="G2328" s="4"/>
      <c r="H2328" s="4"/>
      <c r="I2328" s="4"/>
      <c r="J2328" s="4"/>
      <c r="K2328" s="4"/>
      <c r="L2328" s="77" t="s">
        <v>84</v>
      </c>
    </row>
    <row r="2329" spans="2:12" ht="15.75" thickBot="1">
      <c r="B2329" s="74" t="s">
        <v>85</v>
      </c>
      <c r="C2329" s="4"/>
      <c r="D2329" s="4"/>
      <c r="E2329" s="4"/>
      <c r="F2329" s="4"/>
      <c r="G2329" s="4"/>
      <c r="H2329" s="4"/>
      <c r="I2329" s="4">
        <v>0</v>
      </c>
      <c r="J2329" s="4"/>
      <c r="K2329" s="4"/>
      <c r="L2329" s="86" t="s">
        <v>86</v>
      </c>
    </row>
    <row r="2330" spans="2:12" ht="15.75" thickBot="1">
      <c r="B2330" s="92" t="s">
        <v>386</v>
      </c>
      <c r="C2330" s="78">
        <v>30.147293589678732</v>
      </c>
      <c r="D2330" s="78" t="s">
        <v>19</v>
      </c>
      <c r="E2330" s="78">
        <v>387.29581755558468</v>
      </c>
      <c r="F2330" s="78">
        <f>SUM(F2308:F2329)</f>
        <v>31.42942745191295</v>
      </c>
      <c r="G2330" s="78"/>
      <c r="H2330" s="78">
        <f>SUM(H2308:H2329)</f>
        <v>408.11002707672304</v>
      </c>
      <c r="I2330" s="78">
        <f>SUM(I2308:I2329)</f>
        <v>80.121999999999986</v>
      </c>
      <c r="J2330" s="78">
        <f>SUM(J2308:J2329)</f>
        <v>1</v>
      </c>
      <c r="K2330" s="78">
        <f>SUM(K2308:K2329)</f>
        <v>431.22700000000003</v>
      </c>
      <c r="L2330" s="92" t="s">
        <v>388</v>
      </c>
    </row>
    <row r="2331" spans="2:12" ht="15.75" thickBot="1">
      <c r="B2331" s="92" t="s">
        <v>387</v>
      </c>
      <c r="C2331" s="78">
        <v>361.03199999999998</v>
      </c>
      <c r="D2331" s="78"/>
      <c r="E2331" s="78">
        <v>8969.0540000000001</v>
      </c>
      <c r="F2331" s="78">
        <v>348.21199999999999</v>
      </c>
      <c r="G2331" s="78"/>
      <c r="H2331" s="78">
        <v>9063.143</v>
      </c>
      <c r="I2331" s="78">
        <v>369.75700000000001</v>
      </c>
      <c r="J2331" s="78"/>
      <c r="K2331" s="78">
        <v>9049.7610000000004</v>
      </c>
      <c r="L2331" s="92" t="s">
        <v>385</v>
      </c>
    </row>
    <row r="2334" spans="2:12">
      <c r="B2334" s="53" t="s">
        <v>245</v>
      </c>
      <c r="L2334" s="53" t="s">
        <v>246</v>
      </c>
    </row>
    <row r="2335" spans="2:12">
      <c r="B2335" s="53" t="s">
        <v>320</v>
      </c>
      <c r="L2335" s="53" t="s">
        <v>412</v>
      </c>
    </row>
    <row r="2336" spans="2:12" ht="15.75" thickBot="1">
      <c r="B2336" s="53" t="s">
        <v>285</v>
      </c>
      <c r="L2336" s="53" t="s">
        <v>286</v>
      </c>
    </row>
    <row r="2337" spans="2:13" ht="15.75" thickBot="1">
      <c r="B2337" s="123" t="s">
        <v>43</v>
      </c>
      <c r="C2337" s="131">
        <v>2016</v>
      </c>
      <c r="D2337" s="132"/>
      <c r="E2337" s="133"/>
      <c r="F2337" s="131">
        <v>2017</v>
      </c>
      <c r="G2337" s="132"/>
      <c r="H2337" s="133"/>
      <c r="I2337" s="131">
        <v>2018</v>
      </c>
      <c r="J2337" s="132"/>
      <c r="K2337" s="133"/>
      <c r="L2337" s="126" t="s">
        <v>44</v>
      </c>
    </row>
    <row r="2338" spans="2:13">
      <c r="B2338" s="124"/>
      <c r="C2338" s="68" t="s">
        <v>287</v>
      </c>
      <c r="D2338" s="68" t="s">
        <v>288</v>
      </c>
      <c r="E2338" s="68" t="s">
        <v>10</v>
      </c>
      <c r="F2338" s="68" t="s">
        <v>287</v>
      </c>
      <c r="G2338" s="68" t="s">
        <v>288</v>
      </c>
      <c r="H2338" s="69" t="s">
        <v>10</v>
      </c>
      <c r="I2338" s="68" t="s">
        <v>287</v>
      </c>
      <c r="J2338" s="68" t="s">
        <v>288</v>
      </c>
      <c r="K2338" s="69" t="s">
        <v>10</v>
      </c>
      <c r="L2338" s="127"/>
    </row>
    <row r="2339" spans="2:13" ht="30" thickBot="1">
      <c r="B2339" s="125"/>
      <c r="C2339" s="79" t="s">
        <v>11</v>
      </c>
      <c r="D2339" s="80" t="s">
        <v>435</v>
      </c>
      <c r="E2339" s="81" t="s">
        <v>434</v>
      </c>
      <c r="F2339" s="79" t="s">
        <v>11</v>
      </c>
      <c r="G2339" s="80" t="s">
        <v>435</v>
      </c>
      <c r="H2339" s="81" t="s">
        <v>434</v>
      </c>
      <c r="I2339" s="79" t="s">
        <v>11</v>
      </c>
      <c r="J2339" s="80" t="s">
        <v>435</v>
      </c>
      <c r="K2339" s="81" t="s">
        <v>434</v>
      </c>
      <c r="L2339" s="128"/>
    </row>
    <row r="2340" spans="2:13">
      <c r="B2340" s="72" t="s">
        <v>45</v>
      </c>
      <c r="C2340" s="4">
        <v>0.90255901179177933</v>
      </c>
      <c r="D2340" s="4">
        <v>170.62924529794699</v>
      </c>
      <c r="E2340" s="4">
        <v>9.0342487312498765</v>
      </c>
      <c r="F2340" s="4">
        <v>2.09</v>
      </c>
      <c r="G2340" s="4"/>
      <c r="H2340" s="4">
        <v>42.886000000000003</v>
      </c>
      <c r="I2340" s="4">
        <v>2.105</v>
      </c>
      <c r="J2340" s="4"/>
      <c r="K2340" s="4">
        <v>35.127000000000002</v>
      </c>
      <c r="L2340" s="75" t="s">
        <v>46</v>
      </c>
    </row>
    <row r="2341" spans="2:13">
      <c r="B2341" s="73" t="s">
        <v>47</v>
      </c>
      <c r="C2341" s="4">
        <v>0.13200000000000001</v>
      </c>
      <c r="D2341" s="4"/>
      <c r="E2341" s="4">
        <v>1.212</v>
      </c>
      <c r="F2341" s="4">
        <v>0.44476325245805898</v>
      </c>
      <c r="G2341" s="4"/>
      <c r="H2341" s="4">
        <v>5.6929696314631544</v>
      </c>
      <c r="I2341" s="4">
        <v>0.151</v>
      </c>
      <c r="J2341" s="4"/>
      <c r="K2341" s="4">
        <v>4.8470000000000004</v>
      </c>
      <c r="L2341" s="76" t="s">
        <v>464</v>
      </c>
    </row>
    <row r="2342" spans="2:13">
      <c r="B2342" s="73" t="s">
        <v>48</v>
      </c>
      <c r="C2342" s="4">
        <v>9.9000000000000005E-2</v>
      </c>
      <c r="D2342" s="4"/>
      <c r="E2342" s="4">
        <v>1.08</v>
      </c>
      <c r="F2342" s="4">
        <v>9.8000000000000004E-2</v>
      </c>
      <c r="G2342" s="4"/>
      <c r="H2342" s="4">
        <v>1.0860000000000001</v>
      </c>
      <c r="I2342" s="4">
        <v>9.4E-2</v>
      </c>
      <c r="J2342" s="4"/>
      <c r="K2342" s="4">
        <v>1.0960000000000001</v>
      </c>
      <c r="L2342" s="76" t="s">
        <v>49</v>
      </c>
    </row>
    <row r="2343" spans="2:13">
      <c r="B2343" s="73" t="s">
        <v>50</v>
      </c>
      <c r="C2343" s="4">
        <v>2.6017413425582849</v>
      </c>
      <c r="D2343" s="4"/>
      <c r="E2343" s="4">
        <v>49.5</v>
      </c>
      <c r="F2343" s="4">
        <v>3.89</v>
      </c>
      <c r="G2343" s="4"/>
      <c r="H2343" s="4">
        <v>57.578000000000003</v>
      </c>
      <c r="I2343" s="4">
        <v>3.55</v>
      </c>
      <c r="J2343" s="4"/>
      <c r="K2343" s="4">
        <v>52</v>
      </c>
      <c r="L2343" s="76" t="s">
        <v>51</v>
      </c>
    </row>
    <row r="2344" spans="2:13">
      <c r="B2344" s="73" t="s">
        <v>52</v>
      </c>
      <c r="C2344" s="4">
        <v>3.9086099999999999</v>
      </c>
      <c r="D2344" s="4"/>
      <c r="E2344" s="4">
        <v>74.364115999999996</v>
      </c>
      <c r="F2344" s="4">
        <v>3.8177000000000003</v>
      </c>
      <c r="G2344" s="4"/>
      <c r="H2344" s="4">
        <v>77.757244999999998</v>
      </c>
      <c r="I2344" s="108">
        <v>3.98</v>
      </c>
      <c r="J2344" s="4"/>
      <c r="K2344" s="108">
        <v>78.798000000000002</v>
      </c>
      <c r="L2344" s="76" t="s">
        <v>53</v>
      </c>
    </row>
    <row r="2345" spans="2:13">
      <c r="B2345" s="73" t="s">
        <v>54</v>
      </c>
      <c r="C2345" s="4"/>
      <c r="D2345" s="4"/>
      <c r="E2345" s="4"/>
      <c r="F2345" s="4"/>
      <c r="G2345" s="4"/>
      <c r="H2345" s="4"/>
      <c r="I2345" s="4"/>
      <c r="J2345" s="4"/>
      <c r="K2345" s="4"/>
      <c r="L2345" s="76" t="s">
        <v>55</v>
      </c>
    </row>
    <row r="2346" spans="2:13">
      <c r="B2346" s="73" t="s">
        <v>56</v>
      </c>
      <c r="C2346" s="4">
        <v>0.39730172839506173</v>
      </c>
      <c r="D2346" s="4"/>
      <c r="E2346" s="4">
        <v>2.5459999999999998</v>
      </c>
      <c r="F2346" s="4">
        <v>0.39730172839506173</v>
      </c>
      <c r="G2346" s="4"/>
      <c r="H2346" s="4">
        <v>2.593</v>
      </c>
      <c r="I2346" s="4"/>
      <c r="J2346" s="4"/>
      <c r="K2346" s="4">
        <v>2.6549999999999998</v>
      </c>
      <c r="L2346" s="76" t="s">
        <v>57</v>
      </c>
      <c r="M2346" s="109"/>
    </row>
    <row r="2347" spans="2:13">
      <c r="B2347" s="73" t="s">
        <v>58</v>
      </c>
      <c r="C2347" s="4">
        <v>1.9636</v>
      </c>
      <c r="D2347" s="4">
        <v>982</v>
      </c>
      <c r="E2347" s="4">
        <v>19.654837608307876</v>
      </c>
      <c r="F2347" s="4">
        <v>1.9636</v>
      </c>
      <c r="G2347" s="4">
        <v>982</v>
      </c>
      <c r="H2347" s="4">
        <v>19.654837608307876</v>
      </c>
      <c r="I2347" s="4"/>
      <c r="J2347" s="4"/>
      <c r="K2347" s="4"/>
      <c r="L2347" s="76" t="s">
        <v>59</v>
      </c>
    </row>
    <row r="2348" spans="2:13">
      <c r="B2348" s="73" t="s">
        <v>60</v>
      </c>
      <c r="C2348" s="4">
        <v>30.869999999999997</v>
      </c>
      <c r="D2348" s="4"/>
      <c r="E2348" s="4">
        <v>270.06</v>
      </c>
      <c r="F2348" s="4">
        <v>32.104799999999997</v>
      </c>
      <c r="G2348" s="4"/>
      <c r="H2348" s="4">
        <v>280.90400000000005</v>
      </c>
      <c r="I2348" s="4">
        <v>32.44</v>
      </c>
      <c r="J2348" s="4"/>
      <c r="K2348" s="4">
        <v>278.2</v>
      </c>
      <c r="L2348" s="76" t="s">
        <v>61</v>
      </c>
    </row>
    <row r="2349" spans="2:13">
      <c r="B2349" s="73" t="s">
        <v>62</v>
      </c>
      <c r="C2349" s="4">
        <v>7.2279999999999998</v>
      </c>
      <c r="D2349" s="4">
        <v>2436.9</v>
      </c>
      <c r="E2349" s="4">
        <v>187.82599999999999</v>
      </c>
      <c r="F2349" s="4">
        <v>8.157</v>
      </c>
      <c r="G2349" s="4"/>
      <c r="H2349" s="4">
        <v>179.76599999999999</v>
      </c>
      <c r="I2349" s="4">
        <v>17.193999999999999</v>
      </c>
      <c r="J2349" s="4"/>
      <c r="K2349" s="4">
        <v>440.30399999999997</v>
      </c>
      <c r="L2349" s="76" t="s">
        <v>465</v>
      </c>
    </row>
    <row r="2350" spans="2:13">
      <c r="B2350" s="73" t="s">
        <v>63</v>
      </c>
      <c r="C2350" s="4">
        <v>1.264</v>
      </c>
      <c r="D2350" s="4"/>
      <c r="E2350" s="4">
        <v>8.1</v>
      </c>
      <c r="F2350" s="4">
        <v>1.274</v>
      </c>
      <c r="G2350" s="4"/>
      <c r="H2350" s="4">
        <v>8.2850000000000001</v>
      </c>
      <c r="I2350" s="4">
        <v>1.383</v>
      </c>
      <c r="J2350" s="4"/>
      <c r="K2350" s="4">
        <v>8.3490000000000002</v>
      </c>
      <c r="L2350" s="76" t="s">
        <v>64</v>
      </c>
    </row>
    <row r="2351" spans="2:13">
      <c r="B2351" s="73" t="s">
        <v>65</v>
      </c>
      <c r="C2351" s="4">
        <v>0.78077109211163098</v>
      </c>
      <c r="D2351" s="4">
        <v>290</v>
      </c>
      <c r="E2351" s="4">
        <v>4</v>
      </c>
      <c r="F2351" s="4">
        <v>2.8410000000000002</v>
      </c>
      <c r="G2351" s="4"/>
      <c r="H2351" s="4">
        <v>4.4340000000000002</v>
      </c>
      <c r="I2351" s="4">
        <v>2.661</v>
      </c>
      <c r="J2351" s="4">
        <v>292</v>
      </c>
      <c r="K2351" s="4">
        <v>4.431</v>
      </c>
      <c r="L2351" s="76" t="s">
        <v>66</v>
      </c>
    </row>
    <row r="2352" spans="2:13">
      <c r="B2352" s="73" t="s">
        <v>67</v>
      </c>
      <c r="C2352" s="4">
        <v>1.21</v>
      </c>
      <c r="D2352" s="4">
        <v>390</v>
      </c>
      <c r="E2352" s="4">
        <v>6.1989999999999998</v>
      </c>
      <c r="F2352" s="4">
        <v>1.302</v>
      </c>
      <c r="G2352" s="4"/>
      <c r="H2352" s="4">
        <v>6.34</v>
      </c>
      <c r="I2352" s="4">
        <v>1.399</v>
      </c>
      <c r="J2352" s="4">
        <v>390</v>
      </c>
      <c r="K2352" s="4">
        <v>7.1120000000000001</v>
      </c>
      <c r="L2352" s="76" t="s">
        <v>68</v>
      </c>
    </row>
    <row r="2353" spans="2:12">
      <c r="B2353" s="73" t="s">
        <v>69</v>
      </c>
      <c r="C2353" s="4">
        <v>0.36490000000000006</v>
      </c>
      <c r="D2353" s="4"/>
      <c r="E2353" s="4">
        <v>13.663</v>
      </c>
      <c r="F2353" s="4">
        <v>0.76300000000000001</v>
      </c>
      <c r="G2353" s="4"/>
      <c r="H2353" s="4">
        <v>12.305</v>
      </c>
      <c r="I2353" s="4">
        <v>0.88400000000000001</v>
      </c>
      <c r="J2353" s="4"/>
      <c r="K2353" s="4">
        <v>33.44</v>
      </c>
      <c r="L2353" s="76" t="s">
        <v>70</v>
      </c>
    </row>
    <row r="2354" spans="2:12">
      <c r="B2354" s="73" t="s">
        <v>71</v>
      </c>
      <c r="C2354" s="4">
        <v>0.123</v>
      </c>
      <c r="D2354" s="4">
        <v>47.526000000000003</v>
      </c>
      <c r="E2354" s="4">
        <v>0.55600000000000005</v>
      </c>
      <c r="F2354" s="4">
        <v>0.11600000000000001</v>
      </c>
      <c r="G2354" s="4">
        <v>44.685000000000002</v>
      </c>
      <c r="H2354" s="4">
        <v>0.52200000000000002</v>
      </c>
      <c r="I2354" s="4">
        <v>21.4</v>
      </c>
      <c r="J2354" s="4">
        <v>21376</v>
      </c>
      <c r="K2354" s="4"/>
      <c r="L2354" s="76" t="s">
        <v>72</v>
      </c>
    </row>
    <row r="2355" spans="2:12">
      <c r="B2355" s="73" t="s">
        <v>73</v>
      </c>
      <c r="C2355" s="4">
        <v>1.6E-2</v>
      </c>
      <c r="D2355" s="4"/>
      <c r="E2355" s="4">
        <v>0.31900000000000001</v>
      </c>
      <c r="F2355" s="4">
        <v>7.0000000000000001E-3</v>
      </c>
      <c r="G2355" s="4"/>
      <c r="H2355" s="4">
        <v>0.16600000000000001</v>
      </c>
      <c r="I2355" s="4">
        <v>1.2E-2</v>
      </c>
      <c r="J2355" s="4"/>
      <c r="K2355" s="4">
        <v>0.27900000000000003</v>
      </c>
      <c r="L2355" s="76" t="s">
        <v>74</v>
      </c>
    </row>
    <row r="2356" spans="2:12">
      <c r="B2356" s="73" t="s">
        <v>75</v>
      </c>
      <c r="C2356" s="4">
        <v>2.1561099999999986</v>
      </c>
      <c r="D2356" s="4"/>
      <c r="E2356" s="4">
        <v>121.49696389941644</v>
      </c>
      <c r="F2356" s="4">
        <v>3.9319999999999999</v>
      </c>
      <c r="G2356" s="4"/>
      <c r="H2356" s="4">
        <v>105.458</v>
      </c>
      <c r="I2356" s="4">
        <v>3.6190000000000002</v>
      </c>
      <c r="J2356" s="4"/>
      <c r="K2356" s="4">
        <v>103.357</v>
      </c>
      <c r="L2356" s="76" t="s">
        <v>76</v>
      </c>
    </row>
    <row r="2357" spans="2:12">
      <c r="B2357" s="73" t="s">
        <v>77</v>
      </c>
      <c r="C2357" s="4">
        <v>2.0569999999999999</v>
      </c>
      <c r="D2357" s="4"/>
      <c r="E2357" s="4">
        <v>21.114999999999998</v>
      </c>
      <c r="F2357" s="4">
        <v>2.0920000000000001</v>
      </c>
      <c r="G2357" s="4"/>
      <c r="H2357" s="4">
        <v>21.638999999999999</v>
      </c>
      <c r="I2357" s="4">
        <v>2.1190000000000002</v>
      </c>
      <c r="J2357" s="4"/>
      <c r="K2357" s="4">
        <v>21.948</v>
      </c>
      <c r="L2357" s="76" t="s">
        <v>78</v>
      </c>
    </row>
    <row r="2358" spans="2:12">
      <c r="B2358" s="73" t="s">
        <v>79</v>
      </c>
      <c r="C2358" s="4">
        <v>14.608859999999998</v>
      </c>
      <c r="D2358" s="4"/>
      <c r="E2358" s="4">
        <v>348.12599999999998</v>
      </c>
      <c r="F2358" s="4">
        <v>14.98518</v>
      </c>
      <c r="G2358" s="4"/>
      <c r="H2358" s="4">
        <v>362.37799999999999</v>
      </c>
      <c r="I2358" s="4">
        <v>34.78</v>
      </c>
      <c r="J2358" s="4"/>
      <c r="K2358" s="4">
        <v>352.56</v>
      </c>
      <c r="L2358" s="76" t="s">
        <v>80</v>
      </c>
    </row>
    <row r="2359" spans="2:12">
      <c r="B2359" s="73" t="s">
        <v>81</v>
      </c>
      <c r="C2359" s="4">
        <v>2.9460000000000002</v>
      </c>
      <c r="D2359" s="4"/>
      <c r="E2359" s="4">
        <v>36.308999999999997</v>
      </c>
      <c r="F2359" s="4">
        <v>3.077</v>
      </c>
      <c r="G2359" s="4"/>
      <c r="H2359" s="4">
        <v>40.113999999999997</v>
      </c>
      <c r="I2359" s="4">
        <v>3.2450000000000001</v>
      </c>
      <c r="J2359" s="4"/>
      <c r="K2359" s="4">
        <v>39.686999999999998</v>
      </c>
      <c r="L2359" s="76" t="s">
        <v>82</v>
      </c>
    </row>
    <row r="2360" spans="2:12" ht="15.75" thickBot="1">
      <c r="B2360" s="73" t="s">
        <v>83</v>
      </c>
      <c r="C2360" s="4"/>
      <c r="D2360" s="4"/>
      <c r="E2360" s="4"/>
      <c r="F2360" s="4"/>
      <c r="G2360" s="4"/>
      <c r="H2360" s="4"/>
      <c r="I2360" s="4"/>
      <c r="J2360" s="4"/>
      <c r="K2360" s="4"/>
      <c r="L2360" s="77" t="s">
        <v>84</v>
      </c>
    </row>
    <row r="2361" spans="2:12" ht="15.75" thickBot="1">
      <c r="B2361" s="74" t="s">
        <v>85</v>
      </c>
      <c r="C2361" s="4">
        <v>2.4580000000000002</v>
      </c>
      <c r="D2361" s="4"/>
      <c r="E2361" s="4">
        <v>29.224</v>
      </c>
      <c r="F2361" s="4">
        <v>2.2610000000000001</v>
      </c>
      <c r="G2361" s="4"/>
      <c r="H2361" s="4">
        <v>23.117000000000001</v>
      </c>
      <c r="I2361" s="4">
        <v>2.1859999999999999</v>
      </c>
      <c r="J2361" s="4"/>
      <c r="K2361" s="4">
        <v>21.856000000000002</v>
      </c>
      <c r="L2361" s="86" t="s">
        <v>86</v>
      </c>
    </row>
    <row r="2362" spans="2:12" ht="15.75" thickBot="1">
      <c r="B2362" s="92" t="s">
        <v>386</v>
      </c>
      <c r="C2362" s="78">
        <v>77.685343174856754</v>
      </c>
      <c r="D2362" s="78" t="s">
        <v>19</v>
      </c>
      <c r="E2362" s="78">
        <v>1143.0652023395578</v>
      </c>
      <c r="F2362" s="78">
        <f>SUM(F2340:F2361)</f>
        <v>85.613344980853114</v>
      </c>
      <c r="G2362" s="78"/>
      <c r="H2362" s="78">
        <f>SUM(H2340:H2361)</f>
        <v>1252.676052239771</v>
      </c>
      <c r="I2362" s="78">
        <f>SUM(I2340:I2361)</f>
        <v>133.202</v>
      </c>
      <c r="J2362" s="78">
        <f>SUM(J2340:J2361)</f>
        <v>22058</v>
      </c>
      <c r="K2362" s="78">
        <f>SUM(K2340:K2361)</f>
        <v>1486.0459999999998</v>
      </c>
      <c r="L2362" s="92" t="s">
        <v>388</v>
      </c>
    </row>
    <row r="2363" spans="2:12" ht="15.75" thickBot="1">
      <c r="B2363" s="92" t="s">
        <v>387</v>
      </c>
      <c r="C2363" s="78">
        <v>1054.114</v>
      </c>
      <c r="D2363" s="78"/>
      <c r="E2363" s="78">
        <v>16940.591</v>
      </c>
      <c r="F2363" s="78">
        <v>1084.5050000000001</v>
      </c>
      <c r="G2363" s="78"/>
      <c r="H2363" s="78">
        <v>17218.172999999999</v>
      </c>
      <c r="I2363" s="78">
        <v>1178.019</v>
      </c>
      <c r="J2363" s="78"/>
      <c r="K2363" s="78">
        <v>19582.115000000002</v>
      </c>
      <c r="L2363" s="92" t="s">
        <v>385</v>
      </c>
    </row>
    <row r="2367" spans="2:12">
      <c r="B2367" s="53" t="s">
        <v>249</v>
      </c>
      <c r="K2367" s="53" t="s">
        <v>470</v>
      </c>
      <c r="L2367" s="53" t="s">
        <v>250</v>
      </c>
    </row>
    <row r="2368" spans="2:12">
      <c r="B2368" s="53" t="s">
        <v>321</v>
      </c>
      <c r="L2368" s="53" t="s">
        <v>322</v>
      </c>
    </row>
    <row r="2369" spans="2:12" ht="15.75" thickBot="1">
      <c r="B2369" s="53" t="s">
        <v>285</v>
      </c>
      <c r="L2369" s="53" t="s">
        <v>286</v>
      </c>
    </row>
    <row r="2370" spans="2:12" ht="15.75" thickBot="1">
      <c r="B2370" s="123" t="s">
        <v>43</v>
      </c>
      <c r="C2370" s="131">
        <v>2016</v>
      </c>
      <c r="D2370" s="132"/>
      <c r="E2370" s="133"/>
      <c r="F2370" s="131">
        <v>2017</v>
      </c>
      <c r="G2370" s="132"/>
      <c r="H2370" s="133"/>
      <c r="I2370" s="131">
        <v>2018</v>
      </c>
      <c r="J2370" s="132"/>
      <c r="K2370" s="133"/>
      <c r="L2370" s="126" t="s">
        <v>44</v>
      </c>
    </row>
    <row r="2371" spans="2:12">
      <c r="B2371" s="124"/>
      <c r="C2371" s="68" t="s">
        <v>287</v>
      </c>
      <c r="D2371" s="68" t="s">
        <v>288</v>
      </c>
      <c r="E2371" s="68" t="s">
        <v>10</v>
      </c>
      <c r="F2371" s="68" t="s">
        <v>287</v>
      </c>
      <c r="G2371" s="68" t="s">
        <v>288</v>
      </c>
      <c r="H2371" s="69" t="s">
        <v>10</v>
      </c>
      <c r="I2371" s="68" t="s">
        <v>287</v>
      </c>
      <c r="J2371" s="68" t="s">
        <v>288</v>
      </c>
      <c r="K2371" s="69" t="s">
        <v>10</v>
      </c>
      <c r="L2371" s="127"/>
    </row>
    <row r="2372" spans="2:12" ht="30" thickBot="1">
      <c r="B2372" s="125"/>
      <c r="C2372" s="79" t="s">
        <v>11</v>
      </c>
      <c r="D2372" s="80" t="s">
        <v>435</v>
      </c>
      <c r="E2372" s="81" t="s">
        <v>434</v>
      </c>
      <c r="F2372" s="79" t="s">
        <v>11</v>
      </c>
      <c r="G2372" s="80" t="s">
        <v>435</v>
      </c>
      <c r="H2372" s="81" t="s">
        <v>434</v>
      </c>
      <c r="I2372" s="79" t="s">
        <v>11</v>
      </c>
      <c r="J2372" s="80" t="s">
        <v>435</v>
      </c>
      <c r="K2372" s="81" t="s">
        <v>434</v>
      </c>
      <c r="L2372" s="128"/>
    </row>
    <row r="2373" spans="2:12">
      <c r="B2373" s="72" t="s">
        <v>45</v>
      </c>
      <c r="C2373" s="4">
        <v>6.4110120000000004</v>
      </c>
      <c r="D2373" s="4">
        <v>11261.0874002241</v>
      </c>
      <c r="E2373" s="4">
        <v>1.18425</v>
      </c>
      <c r="F2373" s="4">
        <v>0.104</v>
      </c>
      <c r="G2373" s="4"/>
      <c r="H2373" s="4">
        <v>1.2</v>
      </c>
      <c r="I2373" s="4">
        <v>7.3999999999999996E-2</v>
      </c>
      <c r="J2373" s="4"/>
      <c r="K2373" s="4">
        <v>0.77900000000000003</v>
      </c>
      <c r="L2373" s="75" t="s">
        <v>46</v>
      </c>
    </row>
    <row r="2374" spans="2:12">
      <c r="B2374" s="73" t="s">
        <v>47</v>
      </c>
      <c r="C2374" s="4">
        <v>0.111</v>
      </c>
      <c r="D2374" s="4"/>
      <c r="E2374" s="4">
        <v>1.3759999999999999</v>
      </c>
      <c r="F2374" s="4">
        <v>0.30045240161615799</v>
      </c>
      <c r="G2374" s="4"/>
      <c r="H2374" s="4">
        <v>2.4036192129292639</v>
      </c>
      <c r="I2374" s="4">
        <v>0.14000000000000001</v>
      </c>
      <c r="J2374" s="4"/>
      <c r="K2374" s="4">
        <v>2.806</v>
      </c>
      <c r="L2374" s="76" t="s">
        <v>464</v>
      </c>
    </row>
    <row r="2375" spans="2:12">
      <c r="B2375" s="73" t="s">
        <v>48</v>
      </c>
      <c r="C2375" s="4"/>
      <c r="D2375" s="4"/>
      <c r="E2375" s="4"/>
      <c r="F2375" s="4"/>
      <c r="G2375" s="4"/>
      <c r="H2375" s="4"/>
      <c r="I2375" s="4"/>
      <c r="J2375" s="4"/>
      <c r="K2375" s="4"/>
      <c r="L2375" s="76" t="s">
        <v>49</v>
      </c>
    </row>
    <row r="2376" spans="2:12">
      <c r="B2376" s="73" t="s">
        <v>50</v>
      </c>
      <c r="C2376" s="4">
        <v>13.223000000000001</v>
      </c>
      <c r="D2376" s="4"/>
      <c r="E2376" s="4">
        <v>138.58600000000001</v>
      </c>
      <c r="F2376" s="4">
        <v>13.487</v>
      </c>
      <c r="G2376" s="4"/>
      <c r="H2376" s="4">
        <v>141.41300000000001</v>
      </c>
      <c r="I2376" s="4">
        <v>14.78</v>
      </c>
      <c r="J2376" s="4"/>
      <c r="K2376" s="4">
        <v>155.679</v>
      </c>
      <c r="L2376" s="76" t="s">
        <v>51</v>
      </c>
    </row>
    <row r="2377" spans="2:12">
      <c r="B2377" s="73" t="s">
        <v>52</v>
      </c>
      <c r="C2377" s="4">
        <v>0</v>
      </c>
      <c r="D2377" s="4">
        <v>0</v>
      </c>
      <c r="E2377" s="4">
        <v>0</v>
      </c>
      <c r="F2377" s="4">
        <v>0</v>
      </c>
      <c r="G2377" s="4">
        <v>0</v>
      </c>
      <c r="H2377" s="4">
        <v>0</v>
      </c>
      <c r="I2377" s="4">
        <v>0.45400000000000001</v>
      </c>
      <c r="J2377" s="4"/>
      <c r="K2377" s="4">
        <v>0.59599999999999997</v>
      </c>
      <c r="L2377" s="76" t="s">
        <v>53</v>
      </c>
    </row>
    <row r="2378" spans="2:12">
      <c r="B2378" s="73" t="s">
        <v>54</v>
      </c>
      <c r="C2378" s="4"/>
      <c r="D2378" s="4"/>
      <c r="E2378" s="4"/>
      <c r="F2378" s="4"/>
      <c r="G2378" s="4"/>
      <c r="H2378" s="4"/>
      <c r="I2378" s="4"/>
      <c r="J2378" s="4"/>
      <c r="K2378" s="4"/>
      <c r="L2378" s="76" t="s">
        <v>55</v>
      </c>
    </row>
    <row r="2379" spans="2:12">
      <c r="B2379" s="73" t="s">
        <v>56</v>
      </c>
      <c r="C2379" s="4"/>
      <c r="D2379" s="4"/>
      <c r="E2379" s="4"/>
      <c r="F2379" s="4"/>
      <c r="G2379" s="4"/>
      <c r="H2379" s="4"/>
      <c r="I2379" s="4"/>
      <c r="J2379" s="4"/>
      <c r="K2379" s="4"/>
      <c r="L2379" s="76" t="s">
        <v>57</v>
      </c>
    </row>
    <row r="2380" spans="2:12">
      <c r="B2380" s="73" t="s">
        <v>58</v>
      </c>
      <c r="C2380" s="4">
        <v>9.2159999999999993</v>
      </c>
      <c r="D2380" s="4"/>
      <c r="E2380" s="4">
        <v>67.91</v>
      </c>
      <c r="F2380" s="4">
        <v>4.53</v>
      </c>
      <c r="G2380" s="4"/>
      <c r="H2380" s="4">
        <v>40.067999999999998</v>
      </c>
      <c r="I2380" s="4">
        <v>4.4870000000000001</v>
      </c>
      <c r="J2380" s="4"/>
      <c r="K2380" s="4">
        <v>40.427999999999997</v>
      </c>
      <c r="L2380" s="76" t="s">
        <v>59</v>
      </c>
    </row>
    <row r="2381" spans="2:12">
      <c r="B2381" s="73" t="s">
        <v>60</v>
      </c>
      <c r="C2381" s="4">
        <v>14.112</v>
      </c>
      <c r="D2381" s="4"/>
      <c r="E2381" s="4">
        <v>144.19999999999999</v>
      </c>
      <c r="F2381" s="4">
        <v>14.253120000000001</v>
      </c>
      <c r="G2381" s="4"/>
      <c r="H2381" s="4">
        <v>145.642</v>
      </c>
      <c r="I2381" s="4"/>
      <c r="J2381" s="4"/>
      <c r="K2381" s="4"/>
      <c r="L2381" s="76" t="s">
        <v>61</v>
      </c>
    </row>
    <row r="2382" spans="2:12">
      <c r="B2382" s="73" t="s">
        <v>62</v>
      </c>
      <c r="C2382" s="4">
        <v>7.1059999999999999</v>
      </c>
      <c r="D2382" s="4"/>
      <c r="E2382" s="4">
        <v>196.90199999999999</v>
      </c>
      <c r="F2382" s="4"/>
      <c r="G2382" s="4"/>
      <c r="H2382" s="4"/>
      <c r="I2382" s="4">
        <v>7.3680000000000003</v>
      </c>
      <c r="J2382" s="4"/>
      <c r="K2382" s="4">
        <v>203.71600000000001</v>
      </c>
      <c r="L2382" s="76" t="s">
        <v>465</v>
      </c>
    </row>
    <row r="2383" spans="2:12">
      <c r="B2383" s="73" t="s">
        <v>63</v>
      </c>
      <c r="C2383" s="4"/>
      <c r="D2383" s="4"/>
      <c r="E2383" s="4"/>
      <c r="F2383" s="4"/>
      <c r="G2383" s="4"/>
      <c r="H2383" s="4"/>
      <c r="I2383" s="4"/>
      <c r="J2383" s="4"/>
      <c r="K2383" s="4"/>
      <c r="L2383" s="76" t="s">
        <v>64</v>
      </c>
    </row>
    <row r="2384" spans="2:12">
      <c r="B2384" s="73" t="s">
        <v>65</v>
      </c>
      <c r="C2384" s="4">
        <v>3.507906666030443</v>
      </c>
      <c r="D2384" s="4">
        <v>704</v>
      </c>
      <c r="E2384" s="4">
        <v>18</v>
      </c>
      <c r="F2384" s="4">
        <v>3.507906666030443</v>
      </c>
      <c r="G2384" s="4">
        <v>704</v>
      </c>
      <c r="H2384" s="4">
        <v>18</v>
      </c>
      <c r="I2384" s="4"/>
      <c r="J2384" s="4"/>
      <c r="K2384" s="4"/>
      <c r="L2384" s="76" t="s">
        <v>66</v>
      </c>
    </row>
    <row r="2385" spans="2:12">
      <c r="B2385" s="73" t="s">
        <v>67</v>
      </c>
      <c r="C2385" s="4"/>
      <c r="D2385" s="4"/>
      <c r="E2385" s="4"/>
      <c r="F2385" s="4"/>
      <c r="G2385" s="4"/>
      <c r="H2385" s="4"/>
      <c r="I2385" s="4"/>
      <c r="J2385" s="4"/>
      <c r="K2385" s="4"/>
      <c r="L2385" s="76" t="s">
        <v>68</v>
      </c>
    </row>
    <row r="2386" spans="2:12">
      <c r="B2386" s="73" t="s">
        <v>69</v>
      </c>
      <c r="C2386" s="4">
        <v>3.6200000000000003E-2</v>
      </c>
      <c r="D2386" s="4"/>
      <c r="E2386" s="4">
        <v>0.58799999999999997</v>
      </c>
      <c r="F2386" s="4">
        <v>0.126</v>
      </c>
      <c r="G2386" s="4"/>
      <c r="H2386" s="4">
        <v>0.95</v>
      </c>
      <c r="I2386" s="4">
        <v>0.153</v>
      </c>
      <c r="J2386" s="4"/>
      <c r="K2386" s="4">
        <v>1.095</v>
      </c>
      <c r="L2386" s="76" t="s">
        <v>70</v>
      </c>
    </row>
    <row r="2387" spans="2:12">
      <c r="B2387" s="73" t="s">
        <v>71</v>
      </c>
      <c r="C2387" s="4">
        <v>7.5999999999999998E-2</v>
      </c>
      <c r="D2387" s="4"/>
      <c r="E2387" s="4">
        <v>0.188</v>
      </c>
      <c r="F2387" s="4">
        <v>0.08</v>
      </c>
      <c r="G2387" s="4"/>
      <c r="H2387" s="4">
        <v>0.19</v>
      </c>
      <c r="I2387" s="4">
        <v>3.6999999999999998E-2</v>
      </c>
      <c r="J2387" s="4"/>
      <c r="K2387" s="4">
        <v>0.16600000000000001</v>
      </c>
      <c r="L2387" s="76" t="s">
        <v>72</v>
      </c>
    </row>
    <row r="2388" spans="2:12">
      <c r="B2388" s="73" t="s">
        <v>73</v>
      </c>
      <c r="C2388" s="4"/>
      <c r="D2388" s="4"/>
      <c r="E2388" s="4"/>
      <c r="F2388" s="4"/>
      <c r="G2388" s="4"/>
      <c r="H2388" s="4"/>
      <c r="I2388" s="4"/>
      <c r="J2388" s="4"/>
      <c r="K2388" s="4"/>
      <c r="L2388" s="76" t="s">
        <v>74</v>
      </c>
    </row>
    <row r="2389" spans="2:12">
      <c r="B2389" s="73" t="s">
        <v>75</v>
      </c>
      <c r="C2389" s="4">
        <v>0.93237000000000003</v>
      </c>
      <c r="D2389" s="4"/>
      <c r="E2389" s="4">
        <v>5.515702210386058</v>
      </c>
      <c r="F2389" s="4">
        <v>0.93237000000000003</v>
      </c>
      <c r="G2389" s="4"/>
      <c r="H2389" s="4">
        <v>5.515702210386058</v>
      </c>
      <c r="I2389" s="4">
        <v>0.93237000000000003</v>
      </c>
      <c r="J2389" s="4"/>
      <c r="K2389" s="4">
        <v>5.515702210386058</v>
      </c>
      <c r="L2389" s="76" t="s">
        <v>76</v>
      </c>
    </row>
    <row r="2390" spans="2:12">
      <c r="B2390" s="73" t="s">
        <v>77</v>
      </c>
      <c r="C2390" s="4"/>
      <c r="D2390" s="4"/>
      <c r="E2390" s="4"/>
      <c r="F2390" s="4"/>
      <c r="G2390" s="4"/>
      <c r="H2390" s="4"/>
      <c r="I2390" s="4"/>
      <c r="J2390" s="4"/>
      <c r="K2390" s="4"/>
      <c r="L2390" s="76" t="s">
        <v>78</v>
      </c>
    </row>
    <row r="2391" spans="2:12">
      <c r="B2391" s="73" t="s">
        <v>79</v>
      </c>
      <c r="C2391" s="4">
        <v>0.12306</v>
      </c>
      <c r="D2391" s="4"/>
      <c r="E2391" s="4">
        <v>1.2769999999999999</v>
      </c>
      <c r="F2391" s="4">
        <v>0.12474</v>
      </c>
      <c r="G2391" s="4"/>
      <c r="H2391" s="4">
        <v>1.2809999999999999</v>
      </c>
      <c r="I2391" s="4">
        <v>0.44</v>
      </c>
      <c r="J2391" s="4"/>
      <c r="K2391" s="4">
        <v>6.141</v>
      </c>
      <c r="L2391" s="76" t="s">
        <v>80</v>
      </c>
    </row>
    <row r="2392" spans="2:12">
      <c r="B2392" s="73" t="s">
        <v>81</v>
      </c>
      <c r="C2392" s="4">
        <v>2.169</v>
      </c>
      <c r="D2392" s="4"/>
      <c r="E2392" s="4">
        <v>19.099</v>
      </c>
      <c r="F2392" s="4">
        <v>2.1259999999999999</v>
      </c>
      <c r="G2392" s="4"/>
      <c r="H2392" s="4">
        <v>18.68</v>
      </c>
      <c r="I2392" s="4">
        <v>1.9379999999999999</v>
      </c>
      <c r="J2392" s="4"/>
      <c r="K2392" s="4">
        <v>17.143999999999998</v>
      </c>
      <c r="L2392" s="76" t="s">
        <v>82</v>
      </c>
    </row>
    <row r="2393" spans="2:12" ht="15.75" thickBot="1">
      <c r="B2393" s="73" t="s">
        <v>83</v>
      </c>
      <c r="C2393" s="4"/>
      <c r="D2393" s="4"/>
      <c r="E2393" s="4"/>
      <c r="F2393" s="4"/>
      <c r="G2393" s="4"/>
      <c r="H2393" s="4"/>
      <c r="I2393" s="4"/>
      <c r="J2393" s="4"/>
      <c r="K2393" s="4"/>
      <c r="L2393" s="77" t="s">
        <v>84</v>
      </c>
    </row>
    <row r="2394" spans="2:12" ht="15.75" thickBot="1">
      <c r="B2394" s="74" t="s">
        <v>85</v>
      </c>
      <c r="C2394" s="4">
        <v>3.5999999999999997E-2</v>
      </c>
      <c r="D2394" s="4"/>
      <c r="E2394" s="4">
        <v>0.254</v>
      </c>
      <c r="F2394" s="4">
        <v>3.5999999999999997E-2</v>
      </c>
      <c r="G2394" s="4"/>
      <c r="H2394" s="4">
        <v>0.26100000000000001</v>
      </c>
      <c r="I2394" s="4">
        <v>3.5999999999999997E-2</v>
      </c>
      <c r="J2394" s="4"/>
      <c r="K2394" s="4">
        <v>0.28199999999999997</v>
      </c>
      <c r="L2394" s="86" t="s">
        <v>86</v>
      </c>
    </row>
    <row r="2395" spans="2:12" ht="15.75" thickBot="1">
      <c r="B2395" s="92" t="s">
        <v>386</v>
      </c>
      <c r="C2395" s="78">
        <v>113.91255444673894</v>
      </c>
      <c r="D2395" s="78" t="s">
        <v>19</v>
      </c>
      <c r="E2395" s="78">
        <v>710.47104478215294</v>
      </c>
      <c r="F2395" s="78">
        <f>SUM(F2373:F2394)</f>
        <v>39.6075890676466</v>
      </c>
      <c r="G2395" s="78"/>
      <c r="H2395" s="78">
        <f>SUM(H2373:H2394)</f>
        <v>375.60432142331535</v>
      </c>
      <c r="I2395" s="78">
        <f t="shared" ref="I2395:K2395" si="239">SUM(I2373:I2394)</f>
        <v>30.839370000000002</v>
      </c>
      <c r="J2395" s="78"/>
      <c r="K2395" s="78">
        <f t="shared" si="239"/>
        <v>434.3477022103861</v>
      </c>
      <c r="L2395" s="92" t="s">
        <v>388</v>
      </c>
    </row>
    <row r="2396" spans="2:12" ht="15.75" thickBot="1">
      <c r="B2396" s="92" t="s">
        <v>387</v>
      </c>
      <c r="C2396" s="78">
        <v>1419.7180000000001</v>
      </c>
      <c r="D2396" s="78"/>
      <c r="E2396" s="78">
        <v>13646.978999999999</v>
      </c>
      <c r="F2396" s="78">
        <v>1415.6389999999999</v>
      </c>
      <c r="G2396" s="78"/>
      <c r="H2396" s="78">
        <v>13590.637000000001</v>
      </c>
      <c r="I2396" s="78">
        <v>1489.414</v>
      </c>
      <c r="J2396" s="78"/>
      <c r="K2396" s="78">
        <v>14399.458000000001</v>
      </c>
      <c r="L2396" s="92" t="s">
        <v>385</v>
      </c>
    </row>
    <row r="2399" spans="2:12" s="105" customFormat="1"/>
    <row r="2402" spans="2:12">
      <c r="B2402" s="53" t="s">
        <v>252</v>
      </c>
      <c r="L2402" s="53" t="s">
        <v>253</v>
      </c>
    </row>
    <row r="2403" spans="2:12">
      <c r="B2403" s="53" t="s">
        <v>323</v>
      </c>
      <c r="L2403" s="53" t="s">
        <v>413</v>
      </c>
    </row>
    <row r="2404" spans="2:12" ht="15.75" thickBot="1">
      <c r="B2404" s="53" t="s">
        <v>131</v>
      </c>
      <c r="L2404" s="53" t="s">
        <v>132</v>
      </c>
    </row>
    <row r="2405" spans="2:12" ht="15.75" thickBot="1">
      <c r="B2405" s="123" t="s">
        <v>43</v>
      </c>
      <c r="C2405" s="131">
        <v>2016</v>
      </c>
      <c r="D2405" s="132"/>
      <c r="E2405" s="133"/>
      <c r="F2405" s="131">
        <v>2017</v>
      </c>
      <c r="G2405" s="132"/>
      <c r="H2405" s="133"/>
      <c r="I2405" s="131">
        <v>2018</v>
      </c>
      <c r="J2405" s="132"/>
      <c r="K2405" s="133"/>
      <c r="L2405" s="126" t="s">
        <v>44</v>
      </c>
    </row>
    <row r="2406" spans="2:12">
      <c r="B2406" s="124"/>
      <c r="C2406" s="68" t="s">
        <v>8</v>
      </c>
      <c r="D2406" s="68" t="s">
        <v>9</v>
      </c>
      <c r="E2406" s="68" t="s">
        <v>10</v>
      </c>
      <c r="F2406" s="68" t="s">
        <v>8</v>
      </c>
      <c r="G2406" s="68" t="s">
        <v>9</v>
      </c>
      <c r="H2406" s="69" t="s">
        <v>10</v>
      </c>
      <c r="I2406" s="68" t="s">
        <v>8</v>
      </c>
      <c r="J2406" s="68" t="s">
        <v>9</v>
      </c>
      <c r="K2406" s="69" t="s">
        <v>10</v>
      </c>
      <c r="L2406" s="127"/>
    </row>
    <row r="2407" spans="2:12" ht="15.75" thickBot="1">
      <c r="B2407" s="125"/>
      <c r="C2407" s="79" t="s">
        <v>11</v>
      </c>
      <c r="D2407" s="80" t="s">
        <v>12</v>
      </c>
      <c r="E2407" s="81" t="s">
        <v>13</v>
      </c>
      <c r="F2407" s="79" t="s">
        <v>11</v>
      </c>
      <c r="G2407" s="80" t="s">
        <v>12</v>
      </c>
      <c r="H2407" s="81" t="s">
        <v>13</v>
      </c>
      <c r="I2407" s="79" t="s">
        <v>11</v>
      </c>
      <c r="J2407" s="80" t="s">
        <v>12</v>
      </c>
      <c r="K2407" s="81" t="s">
        <v>13</v>
      </c>
      <c r="L2407" s="128"/>
    </row>
    <row r="2408" spans="2:12">
      <c r="B2408" s="72" t="s">
        <v>45</v>
      </c>
      <c r="C2408" s="4">
        <v>2.5</v>
      </c>
      <c r="D2408" s="4">
        <f>E2408/C2408*1000</f>
        <v>15561.199999999999</v>
      </c>
      <c r="E2408" s="4">
        <v>38.902999999999999</v>
      </c>
      <c r="F2408" s="4">
        <v>9.4E-2</v>
      </c>
      <c r="G2408" s="4">
        <f>H2408/F2408*1000</f>
        <v>50127.659574468082</v>
      </c>
      <c r="H2408" s="4">
        <v>4.7119999999999997</v>
      </c>
      <c r="I2408" s="4">
        <v>4.3999999999999997E-2</v>
      </c>
      <c r="J2408" s="4">
        <f>(K2408/I2408)*1000</f>
        <v>24045.454545454548</v>
      </c>
      <c r="K2408" s="4">
        <v>1.0580000000000001</v>
      </c>
      <c r="L2408" s="75" t="s">
        <v>46</v>
      </c>
    </row>
    <row r="2409" spans="2:12">
      <c r="B2409" s="73" t="s">
        <v>47</v>
      </c>
      <c r="C2409" s="4"/>
      <c r="D2409" s="4"/>
      <c r="E2409" s="4"/>
      <c r="F2409" s="4"/>
      <c r="G2409" s="4"/>
      <c r="H2409" s="4"/>
      <c r="I2409" s="4"/>
      <c r="J2409" s="4"/>
      <c r="K2409" s="4"/>
      <c r="L2409" s="76" t="s">
        <v>464</v>
      </c>
    </row>
    <row r="2410" spans="2:12">
      <c r="B2410" s="73" t="s">
        <v>48</v>
      </c>
      <c r="C2410" s="4"/>
      <c r="D2410" s="4"/>
      <c r="E2410" s="4"/>
      <c r="F2410" s="4"/>
      <c r="G2410" s="4"/>
      <c r="H2410" s="4"/>
      <c r="I2410" s="4"/>
      <c r="J2410" s="4"/>
      <c r="K2410" s="4"/>
      <c r="L2410" s="76" t="s">
        <v>49</v>
      </c>
    </row>
    <row r="2411" spans="2:12">
      <c r="B2411" s="73" t="s">
        <v>50</v>
      </c>
      <c r="C2411" s="4">
        <v>0.64700000000000002</v>
      </c>
      <c r="D2411" s="4">
        <f>E2411/C2411*1000</f>
        <v>25502.318392581143</v>
      </c>
      <c r="E2411" s="4">
        <v>16.5</v>
      </c>
      <c r="F2411" s="4">
        <v>0.38</v>
      </c>
      <c r="G2411" s="4">
        <f>H2411/F2411*1000</f>
        <v>27015.78947368421</v>
      </c>
      <c r="H2411" s="4">
        <v>10.266</v>
      </c>
      <c r="I2411" s="4">
        <v>0.40300000000000002</v>
      </c>
      <c r="J2411" s="4">
        <f t="shared" ref="J2411:J2431" si="240">(K2411/I2411)*1000</f>
        <v>26657.568238213396</v>
      </c>
      <c r="K2411" s="4">
        <v>10.743</v>
      </c>
      <c r="L2411" s="76" t="s">
        <v>51</v>
      </c>
    </row>
    <row r="2412" spans="2:12">
      <c r="B2412" s="73" t="s">
        <v>52</v>
      </c>
      <c r="C2412" s="4"/>
      <c r="D2412" s="4"/>
      <c r="E2412" s="4"/>
      <c r="F2412" s="4"/>
      <c r="G2412" s="4"/>
      <c r="H2412" s="4"/>
      <c r="I2412" s="4"/>
      <c r="J2412" s="4"/>
      <c r="K2412" s="4"/>
      <c r="L2412" s="76" t="s">
        <v>53</v>
      </c>
    </row>
    <row r="2413" spans="2:12">
      <c r="B2413" s="73" t="s">
        <v>54</v>
      </c>
      <c r="C2413" s="4"/>
      <c r="D2413" s="4"/>
      <c r="E2413" s="4"/>
      <c r="F2413" s="4"/>
      <c r="G2413" s="4"/>
      <c r="H2413" s="4"/>
      <c r="I2413" s="4"/>
      <c r="J2413" s="4"/>
      <c r="K2413" s="4"/>
      <c r="L2413" s="76" t="s">
        <v>55</v>
      </c>
    </row>
    <row r="2414" spans="2:12">
      <c r="B2414" s="73" t="s">
        <v>56</v>
      </c>
      <c r="C2414" s="4"/>
      <c r="D2414" s="4"/>
      <c r="E2414" s="4"/>
      <c r="F2414" s="4"/>
      <c r="G2414" s="4"/>
      <c r="H2414" s="4"/>
      <c r="I2414" s="4"/>
      <c r="J2414" s="4"/>
      <c r="K2414" s="4"/>
      <c r="L2414" s="76" t="s">
        <v>57</v>
      </c>
    </row>
    <row r="2415" spans="2:12">
      <c r="B2415" s="73" t="s">
        <v>58</v>
      </c>
      <c r="C2415" s="4"/>
      <c r="D2415" s="4"/>
      <c r="E2415" s="4"/>
      <c r="F2415" s="4"/>
      <c r="G2415" s="4"/>
      <c r="H2415" s="4"/>
      <c r="I2415" s="4"/>
      <c r="J2415" s="4"/>
      <c r="K2415" s="4"/>
      <c r="L2415" s="76" t="s">
        <v>59</v>
      </c>
    </row>
    <row r="2416" spans="2:12">
      <c r="B2416" s="73" t="s">
        <v>60</v>
      </c>
      <c r="C2416" s="4"/>
      <c r="D2416" s="4"/>
      <c r="E2416" s="4"/>
      <c r="F2416" s="4"/>
      <c r="G2416" s="4"/>
      <c r="H2416" s="4"/>
      <c r="I2416" s="4"/>
      <c r="J2416" s="4"/>
      <c r="K2416" s="4"/>
      <c r="L2416" s="76" t="s">
        <v>61</v>
      </c>
    </row>
    <row r="2417" spans="2:13">
      <c r="B2417" s="73" t="s">
        <v>62</v>
      </c>
      <c r="C2417" s="4"/>
      <c r="D2417" s="4"/>
      <c r="E2417" s="4"/>
      <c r="F2417" s="4"/>
      <c r="G2417" s="4"/>
      <c r="H2417" s="4"/>
      <c r="I2417" s="4"/>
      <c r="J2417" s="4"/>
      <c r="K2417" s="4"/>
      <c r="L2417" s="76" t="s">
        <v>465</v>
      </c>
    </row>
    <row r="2418" spans="2:13">
      <c r="B2418" s="73" t="s">
        <v>63</v>
      </c>
      <c r="C2418" s="4"/>
      <c r="D2418" s="4"/>
      <c r="E2418" s="4"/>
      <c r="F2418" s="4"/>
      <c r="G2418" s="4"/>
      <c r="H2418" s="4"/>
      <c r="I2418" s="4"/>
      <c r="J2418" s="4"/>
      <c r="K2418" s="4"/>
      <c r="L2418" s="76" t="s">
        <v>64</v>
      </c>
    </row>
    <row r="2419" spans="2:13">
      <c r="B2419" s="73" t="s">
        <v>65</v>
      </c>
      <c r="C2419" s="4"/>
      <c r="D2419" s="4"/>
      <c r="E2419" s="4"/>
      <c r="F2419" s="4"/>
      <c r="G2419" s="4"/>
      <c r="H2419" s="4"/>
      <c r="I2419" s="4">
        <v>5.0000000000000001E-3</v>
      </c>
      <c r="J2419" s="4">
        <f t="shared" si="240"/>
        <v>10000</v>
      </c>
      <c r="K2419" s="4">
        <v>0.05</v>
      </c>
      <c r="L2419" s="76" t="s">
        <v>66</v>
      </c>
    </row>
    <row r="2420" spans="2:13">
      <c r="B2420" s="73" t="s">
        <v>67</v>
      </c>
      <c r="C2420" s="4"/>
      <c r="D2420" s="4"/>
      <c r="E2420" s="4"/>
      <c r="F2420" s="4"/>
      <c r="G2420" s="4"/>
      <c r="H2420" s="4"/>
      <c r="I2420" s="4"/>
      <c r="J2420" s="4"/>
      <c r="K2420" s="4"/>
      <c r="L2420" s="76" t="s">
        <v>68</v>
      </c>
    </row>
    <row r="2421" spans="2:13">
      <c r="B2421" s="73" t="s">
        <v>69</v>
      </c>
      <c r="C2421" s="4">
        <v>0.113</v>
      </c>
      <c r="D2421" s="4">
        <f>E2421/C2421*1000</f>
        <v>27398.230088495577</v>
      </c>
      <c r="E2421" s="4">
        <v>3.0960000000000001</v>
      </c>
      <c r="F2421" s="4">
        <v>0.12</v>
      </c>
      <c r="G2421" s="4">
        <f>H2421/F2421*1000</f>
        <v>27566.666666666668</v>
      </c>
      <c r="H2421" s="4">
        <v>3.3079999999999998</v>
      </c>
      <c r="I2421" s="4">
        <v>0.11</v>
      </c>
      <c r="J2421" s="4">
        <f t="shared" si="240"/>
        <v>33181.818181818177</v>
      </c>
      <c r="K2421" s="4">
        <v>3.65</v>
      </c>
      <c r="L2421" s="76" t="s">
        <v>70</v>
      </c>
    </row>
    <row r="2422" spans="2:13">
      <c r="B2422" s="73" t="s">
        <v>71</v>
      </c>
      <c r="C2422" s="4"/>
      <c r="D2422" s="4"/>
      <c r="E2422" s="4"/>
      <c r="F2422" s="4"/>
      <c r="G2422" s="4"/>
      <c r="H2422" s="4"/>
      <c r="I2422" s="4"/>
      <c r="J2422" s="4"/>
      <c r="K2422" s="4"/>
      <c r="L2422" s="76" t="s">
        <v>72</v>
      </c>
    </row>
    <row r="2423" spans="2:13">
      <c r="B2423" s="73" t="s">
        <v>73</v>
      </c>
      <c r="C2423" s="4">
        <v>7.0000000000000001E-3</v>
      </c>
      <c r="D2423" s="4">
        <f>E2423/C2423*1000</f>
        <v>37000</v>
      </c>
      <c r="E2423" s="4">
        <v>0.25900000000000001</v>
      </c>
      <c r="F2423" s="4">
        <v>1.0999999999999999E-2</v>
      </c>
      <c r="G2423" s="4">
        <f>H2423/F2423*1000</f>
        <v>40090.909090909096</v>
      </c>
      <c r="H2423" s="4">
        <v>0.441</v>
      </c>
      <c r="I2423" s="4">
        <v>1.4E-2</v>
      </c>
      <c r="J2423" s="4">
        <f t="shared" si="240"/>
        <v>41571.428571428572</v>
      </c>
      <c r="K2423" s="4">
        <v>0.58199999999999996</v>
      </c>
      <c r="L2423" s="76" t="s">
        <v>74</v>
      </c>
    </row>
    <row r="2424" spans="2:13">
      <c r="B2424" s="73" t="s">
        <v>75</v>
      </c>
      <c r="C2424" s="4">
        <v>0.23200000000000001</v>
      </c>
      <c r="D2424" s="4">
        <f>E2424/C2424*1000</f>
        <v>7146.5517241379303</v>
      </c>
      <c r="E2424" s="4">
        <v>1.6579999999999999</v>
      </c>
      <c r="F2424" s="4">
        <v>0.314</v>
      </c>
      <c r="G2424" s="4">
        <f>H2424/F2424*1000</f>
        <v>5140.127388535032</v>
      </c>
      <c r="H2424" s="4">
        <v>1.6140000000000001</v>
      </c>
      <c r="I2424" s="4">
        <v>0.26500000000000001</v>
      </c>
      <c r="J2424" s="4">
        <f t="shared" si="240"/>
        <v>9883.0188679245293</v>
      </c>
      <c r="K2424" s="4">
        <v>2.6190000000000002</v>
      </c>
      <c r="L2424" s="76" t="s">
        <v>76</v>
      </c>
    </row>
    <row r="2425" spans="2:13">
      <c r="B2425" s="73" t="s">
        <v>77</v>
      </c>
      <c r="C2425" s="4"/>
      <c r="D2425" s="4"/>
      <c r="E2425" s="4"/>
      <c r="F2425" s="4"/>
      <c r="G2425" s="4"/>
      <c r="H2425" s="4"/>
      <c r="I2425" s="4">
        <v>0</v>
      </c>
      <c r="J2425" s="4"/>
      <c r="K2425" s="4">
        <v>0</v>
      </c>
      <c r="L2425" s="76" t="s">
        <v>78</v>
      </c>
    </row>
    <row r="2426" spans="2:13">
      <c r="B2426" s="73" t="s">
        <v>79</v>
      </c>
      <c r="C2426" s="4">
        <v>9.5907</v>
      </c>
      <c r="D2426" s="4">
        <f>E2426/C2426*1000</f>
        <v>39513.278488535769</v>
      </c>
      <c r="E2426" s="4">
        <v>378.96</v>
      </c>
      <c r="F2426" s="4">
        <v>8.0820600000000002</v>
      </c>
      <c r="G2426" s="4">
        <f>H2426/F2426*1000</f>
        <v>39463.94854777123</v>
      </c>
      <c r="H2426" s="4">
        <v>318.95</v>
      </c>
      <c r="I2426" s="4">
        <v>11.603999999999999</v>
      </c>
      <c r="J2426" s="4">
        <f t="shared" si="240"/>
        <v>38357.980006894177</v>
      </c>
      <c r="K2426" s="4">
        <v>445.10599999999999</v>
      </c>
      <c r="L2426" s="76" t="s">
        <v>80</v>
      </c>
    </row>
    <row r="2427" spans="2:13">
      <c r="B2427" s="73" t="s">
        <v>81</v>
      </c>
      <c r="C2427" s="4">
        <v>3.1789999999999998</v>
      </c>
      <c r="D2427" s="4">
        <f>E2427/C2427*1000</f>
        <v>43050.015728216422</v>
      </c>
      <c r="E2427" s="4">
        <v>136.85599999999999</v>
      </c>
      <c r="F2427" s="4">
        <v>3.6280000000000001</v>
      </c>
      <c r="G2427" s="4">
        <f>H2427/F2427*1000</f>
        <v>44595.644983461963</v>
      </c>
      <c r="H2427" s="4">
        <v>161.79300000000001</v>
      </c>
      <c r="I2427" s="4">
        <v>3.2759999999999998</v>
      </c>
      <c r="J2427" s="4">
        <f t="shared" si="240"/>
        <v>43785.103785103784</v>
      </c>
      <c r="K2427" s="4">
        <v>143.44</v>
      </c>
      <c r="L2427" s="76" t="s">
        <v>82</v>
      </c>
    </row>
    <row r="2428" spans="2:13" ht="15.75" thickBot="1">
      <c r="B2428" s="73" t="s">
        <v>83</v>
      </c>
      <c r="C2428" s="4"/>
      <c r="D2428" s="4"/>
      <c r="E2428" s="4"/>
      <c r="F2428" s="4"/>
      <c r="G2428" s="4"/>
      <c r="H2428" s="4"/>
      <c r="I2428" s="4"/>
      <c r="J2428" s="4"/>
      <c r="K2428" s="4"/>
      <c r="L2428" s="77" t="s">
        <v>84</v>
      </c>
      <c r="M2428" s="98"/>
    </row>
    <row r="2429" spans="2:13" ht="15.75" thickBot="1">
      <c r="B2429" s="74" t="s">
        <v>85</v>
      </c>
      <c r="C2429" s="4"/>
      <c r="D2429" s="4"/>
      <c r="E2429" s="4"/>
      <c r="F2429" s="4"/>
      <c r="G2429" s="4"/>
      <c r="H2429" s="4"/>
      <c r="I2429" s="4"/>
      <c r="J2429" s="4"/>
      <c r="K2429" s="4"/>
      <c r="L2429" s="86" t="s">
        <v>86</v>
      </c>
    </row>
    <row r="2430" spans="2:13" ht="15.75" thickBot="1">
      <c r="B2430" s="92" t="s">
        <v>386</v>
      </c>
      <c r="C2430" s="78">
        <f>SUM(C2408:C2429)</f>
        <v>16.268699999999999</v>
      </c>
      <c r="D2430" s="78">
        <f>E2430/C2430*1000</f>
        <v>35419.670901793012</v>
      </c>
      <c r="E2430" s="78">
        <f>SUM(E2408:E2429)</f>
        <v>576.23199999999997</v>
      </c>
      <c r="F2430" s="78">
        <f>SUM(F2408:F2429)</f>
        <v>12.629060000000001</v>
      </c>
      <c r="G2430" s="78">
        <f>H2430/F2430*1000</f>
        <v>39677.062267500507</v>
      </c>
      <c r="H2430" s="78">
        <f>SUM(H2408:H2429)</f>
        <v>501.084</v>
      </c>
      <c r="I2430" s="78">
        <f>SUM(I2408:I2429)</f>
        <v>15.720999999999998</v>
      </c>
      <c r="J2430" s="78">
        <f t="shared" si="240"/>
        <v>38626.550473888434</v>
      </c>
      <c r="K2430" s="78">
        <f>SUM(K2408:K2429)</f>
        <v>607.24800000000005</v>
      </c>
      <c r="L2430" s="92" t="s">
        <v>388</v>
      </c>
    </row>
    <row r="2431" spans="2:13" ht="15.75" thickBot="1">
      <c r="B2431" s="92" t="s">
        <v>387</v>
      </c>
      <c r="C2431" s="78">
        <v>400.88900000000001</v>
      </c>
      <c r="D2431" s="78">
        <f>E2431/C2431*1000</f>
        <v>22598.666962675456</v>
      </c>
      <c r="E2431" s="78">
        <v>9059.5570000000007</v>
      </c>
      <c r="F2431" s="78">
        <v>395.84399999999999</v>
      </c>
      <c r="G2431" s="78">
        <f>H2431/F2431*1000</f>
        <v>23301.641555764396</v>
      </c>
      <c r="H2431" s="78">
        <v>9223.8150000000005</v>
      </c>
      <c r="I2431" s="78">
        <v>394.65899999999999</v>
      </c>
      <c r="J2431" s="78">
        <f t="shared" si="240"/>
        <v>21692.443349828587</v>
      </c>
      <c r="K2431" s="78">
        <v>8561.1180000000004</v>
      </c>
      <c r="L2431" s="92" t="s">
        <v>385</v>
      </c>
    </row>
    <row r="2441" spans="2:12">
      <c r="B2441" s="53" t="s">
        <v>256</v>
      </c>
      <c r="L2441" s="53" t="s">
        <v>257</v>
      </c>
    </row>
    <row r="2442" spans="2:12">
      <c r="B2442" s="53" t="s">
        <v>324</v>
      </c>
      <c r="L2442" s="53" t="s">
        <v>376</v>
      </c>
    </row>
    <row r="2443" spans="2:12" ht="15.75" thickBot="1">
      <c r="B2443" s="53" t="s">
        <v>285</v>
      </c>
      <c r="L2443" s="53" t="s">
        <v>286</v>
      </c>
    </row>
    <row r="2444" spans="2:12" ht="15.75" thickBot="1">
      <c r="B2444" s="123" t="s">
        <v>43</v>
      </c>
      <c r="C2444" s="131">
        <v>2016</v>
      </c>
      <c r="D2444" s="132"/>
      <c r="E2444" s="133"/>
      <c r="F2444" s="131">
        <v>2017</v>
      </c>
      <c r="G2444" s="132"/>
      <c r="H2444" s="133"/>
      <c r="I2444" s="131">
        <v>2018</v>
      </c>
      <c r="J2444" s="132"/>
      <c r="K2444" s="133"/>
      <c r="L2444" s="126" t="s">
        <v>44</v>
      </c>
    </row>
    <row r="2445" spans="2:12">
      <c r="B2445" s="124"/>
      <c r="C2445" s="68" t="s">
        <v>287</v>
      </c>
      <c r="D2445" s="68" t="s">
        <v>288</v>
      </c>
      <c r="E2445" s="68" t="s">
        <v>10</v>
      </c>
      <c r="F2445" s="68" t="s">
        <v>287</v>
      </c>
      <c r="G2445" s="68" t="s">
        <v>288</v>
      </c>
      <c r="H2445" s="69" t="s">
        <v>10</v>
      </c>
      <c r="I2445" s="68" t="s">
        <v>287</v>
      </c>
      <c r="J2445" s="68" t="s">
        <v>288</v>
      </c>
      <c r="K2445" s="69" t="s">
        <v>10</v>
      </c>
      <c r="L2445" s="127"/>
    </row>
    <row r="2446" spans="2:12" ht="30" thickBot="1">
      <c r="B2446" s="125"/>
      <c r="C2446" s="79" t="s">
        <v>11</v>
      </c>
      <c r="D2446" s="80" t="s">
        <v>435</v>
      </c>
      <c r="E2446" s="81" t="s">
        <v>434</v>
      </c>
      <c r="F2446" s="79" t="s">
        <v>11</v>
      </c>
      <c r="G2446" s="80" t="s">
        <v>435</v>
      </c>
      <c r="H2446" s="81" t="s">
        <v>434</v>
      </c>
      <c r="I2446" s="79" t="s">
        <v>11</v>
      </c>
      <c r="J2446" s="80" t="s">
        <v>435</v>
      </c>
      <c r="K2446" s="81" t="s">
        <v>434</v>
      </c>
      <c r="L2446" s="128"/>
    </row>
    <row r="2447" spans="2:12">
      <c r="B2447" s="72" t="s">
        <v>45</v>
      </c>
      <c r="C2447" s="4"/>
      <c r="D2447" s="4"/>
      <c r="E2447" s="4"/>
      <c r="F2447" s="4"/>
      <c r="G2447" s="4"/>
      <c r="H2447" s="4"/>
      <c r="I2447" s="4">
        <v>0</v>
      </c>
      <c r="J2447" s="4"/>
      <c r="K2447" s="4">
        <v>0</v>
      </c>
      <c r="L2447" s="75" t="s">
        <v>46</v>
      </c>
    </row>
    <row r="2448" spans="2:12">
      <c r="B2448" s="73" t="s">
        <v>47</v>
      </c>
      <c r="C2448" s="4"/>
      <c r="D2448" s="4"/>
      <c r="E2448" s="4"/>
      <c r="F2448" s="4"/>
      <c r="G2448" s="4"/>
      <c r="H2448" s="4"/>
      <c r="I2448" s="4">
        <v>0</v>
      </c>
      <c r="J2448" s="4"/>
      <c r="K2448" s="4">
        <v>0</v>
      </c>
      <c r="L2448" s="76" t="s">
        <v>464</v>
      </c>
    </row>
    <row r="2449" spans="2:12">
      <c r="B2449" s="73" t="s">
        <v>48</v>
      </c>
      <c r="C2449" s="4"/>
      <c r="D2449" s="4"/>
      <c r="E2449" s="4"/>
      <c r="F2449" s="4"/>
      <c r="G2449" s="4"/>
      <c r="H2449" s="4"/>
      <c r="I2449" s="4"/>
      <c r="J2449" s="4"/>
      <c r="K2449" s="4"/>
      <c r="L2449" s="76" t="s">
        <v>49</v>
      </c>
    </row>
    <row r="2450" spans="2:12">
      <c r="B2450" s="73" t="s">
        <v>50</v>
      </c>
      <c r="C2450" s="4">
        <v>0.55100000000000005</v>
      </c>
      <c r="D2450" s="4"/>
      <c r="E2450" s="4">
        <v>4.7</v>
      </c>
      <c r="F2450" s="4">
        <v>0.56200000000000006</v>
      </c>
      <c r="G2450" s="4"/>
      <c r="H2450" s="4">
        <v>4.3289999999999997</v>
      </c>
      <c r="I2450" s="4">
        <v>0.32600000000000001</v>
      </c>
      <c r="J2450" s="4"/>
      <c r="K2450" s="4">
        <v>3.1629999999999998</v>
      </c>
      <c r="L2450" s="76" t="s">
        <v>51</v>
      </c>
    </row>
    <row r="2451" spans="2:12">
      <c r="B2451" s="73" t="s">
        <v>52</v>
      </c>
      <c r="C2451" s="4">
        <v>1.792</v>
      </c>
      <c r="D2451" s="4"/>
      <c r="E2451" s="4">
        <v>12.231</v>
      </c>
      <c r="F2451" s="4">
        <v>2.7810000000000001</v>
      </c>
      <c r="G2451" s="4"/>
      <c r="H2451" s="4">
        <v>12.4</v>
      </c>
      <c r="I2451" s="4">
        <v>1.86</v>
      </c>
      <c r="J2451" s="4"/>
      <c r="K2451" s="4">
        <v>11.693</v>
      </c>
      <c r="L2451" s="76" t="s">
        <v>53</v>
      </c>
    </row>
    <row r="2452" spans="2:12">
      <c r="B2452" s="73" t="s">
        <v>54</v>
      </c>
      <c r="C2452" s="4"/>
      <c r="D2452" s="4"/>
      <c r="E2452" s="4"/>
      <c r="F2452" s="4"/>
      <c r="G2452" s="4"/>
      <c r="H2452" s="4"/>
      <c r="I2452" s="4">
        <v>0</v>
      </c>
      <c r="J2452" s="4"/>
      <c r="K2452" s="4">
        <v>0</v>
      </c>
      <c r="L2452" s="76" t="s">
        <v>55</v>
      </c>
    </row>
    <row r="2453" spans="2:12">
      <c r="B2453" s="73" t="s">
        <v>56</v>
      </c>
      <c r="C2453" s="4"/>
      <c r="D2453" s="4"/>
      <c r="E2453" s="4"/>
      <c r="F2453" s="4"/>
      <c r="G2453" s="4"/>
      <c r="H2453" s="4"/>
      <c r="I2453" s="4"/>
      <c r="J2453" s="4"/>
      <c r="K2453" s="4"/>
      <c r="L2453" s="76" t="s">
        <v>57</v>
      </c>
    </row>
    <row r="2454" spans="2:12">
      <c r="B2454" s="73" t="s">
        <v>58</v>
      </c>
      <c r="C2454" s="4"/>
      <c r="D2454" s="4"/>
      <c r="E2454" s="4"/>
      <c r="F2454" s="4"/>
      <c r="G2454" s="4"/>
      <c r="H2454" s="4"/>
      <c r="I2454" s="4">
        <v>0</v>
      </c>
      <c r="J2454" s="4"/>
      <c r="K2454" s="4">
        <v>0</v>
      </c>
      <c r="L2454" s="76" t="s">
        <v>59</v>
      </c>
    </row>
    <row r="2455" spans="2:12">
      <c r="B2455" s="73" t="s">
        <v>60</v>
      </c>
      <c r="C2455" s="4"/>
      <c r="D2455" s="4"/>
      <c r="E2455" s="4"/>
      <c r="F2455" s="4"/>
      <c r="G2455" s="4"/>
      <c r="H2455" s="4"/>
      <c r="I2455" s="4">
        <v>0</v>
      </c>
      <c r="J2455" s="4"/>
      <c r="K2455" s="4">
        <v>0</v>
      </c>
      <c r="L2455" s="76" t="s">
        <v>61</v>
      </c>
    </row>
    <row r="2456" spans="2:12">
      <c r="B2456" s="73" t="s">
        <v>62</v>
      </c>
      <c r="C2456" s="4">
        <v>0.43</v>
      </c>
      <c r="D2456" s="4">
        <v>157.69999999999999</v>
      </c>
      <c r="E2456" s="4">
        <v>2.7989999999999999</v>
      </c>
      <c r="F2456" s="4">
        <v>0.38200000000000001</v>
      </c>
      <c r="G2456" s="4"/>
      <c r="H2456" s="4">
        <v>2.2999999999999998</v>
      </c>
      <c r="I2456" s="4">
        <v>0.41099999999999998</v>
      </c>
      <c r="J2456" s="4"/>
      <c r="K2456" s="4">
        <v>2.8650000000000002</v>
      </c>
      <c r="L2456" s="76" t="s">
        <v>465</v>
      </c>
    </row>
    <row r="2457" spans="2:12">
      <c r="B2457" s="73" t="s">
        <v>63</v>
      </c>
      <c r="C2457" s="4"/>
      <c r="D2457" s="4"/>
      <c r="E2457" s="4"/>
      <c r="F2457" s="4"/>
      <c r="G2457" s="4"/>
      <c r="H2457" s="4"/>
      <c r="I2457" s="4">
        <v>0</v>
      </c>
      <c r="J2457" s="4"/>
      <c r="K2457" s="4">
        <v>0</v>
      </c>
      <c r="L2457" s="76" t="s">
        <v>64</v>
      </c>
    </row>
    <row r="2458" spans="2:12">
      <c r="B2458" s="73" t="s">
        <v>65</v>
      </c>
      <c r="C2458" s="4">
        <v>0.32500000000000001</v>
      </c>
      <c r="D2458" s="4"/>
      <c r="E2458" s="4">
        <v>1.788</v>
      </c>
      <c r="F2458" s="4">
        <v>0.32500000000000001</v>
      </c>
      <c r="G2458" s="4"/>
      <c r="H2458" s="4">
        <v>1.7769999999999999</v>
      </c>
      <c r="I2458" s="4">
        <v>0.35199999999999998</v>
      </c>
      <c r="J2458" s="4"/>
      <c r="K2458" s="4">
        <v>1.915</v>
      </c>
      <c r="L2458" s="76" t="s">
        <v>66</v>
      </c>
    </row>
    <row r="2459" spans="2:12">
      <c r="B2459" s="73" t="s">
        <v>67</v>
      </c>
      <c r="C2459" s="4">
        <v>0.2</v>
      </c>
      <c r="D2459" s="4">
        <v>8</v>
      </c>
      <c r="E2459" s="4">
        <v>1.3</v>
      </c>
      <c r="F2459" s="4">
        <v>0.2</v>
      </c>
      <c r="G2459" s="4">
        <v>8</v>
      </c>
      <c r="H2459" s="4">
        <v>1.3</v>
      </c>
      <c r="I2459" s="4">
        <v>0</v>
      </c>
      <c r="J2459" s="4"/>
      <c r="K2459" s="4">
        <v>0</v>
      </c>
      <c r="L2459" s="76" t="s">
        <v>68</v>
      </c>
    </row>
    <row r="2460" spans="2:12">
      <c r="B2460" s="73" t="s">
        <v>69</v>
      </c>
      <c r="C2460" s="4">
        <v>2.7E-2</v>
      </c>
      <c r="D2460" s="4"/>
      <c r="E2460" s="4">
        <v>0.1</v>
      </c>
      <c r="F2460" s="4">
        <v>2.8000000000000001E-2</v>
      </c>
      <c r="G2460" s="4"/>
      <c r="H2460" s="4">
        <v>0.1</v>
      </c>
      <c r="I2460" s="4">
        <v>3.5000000000000003E-2</v>
      </c>
      <c r="J2460" s="4"/>
      <c r="K2460" s="4">
        <v>9.1999999999999998E-2</v>
      </c>
      <c r="L2460" s="76" t="s">
        <v>70</v>
      </c>
    </row>
    <row r="2461" spans="2:12">
      <c r="B2461" s="73" t="s">
        <v>71</v>
      </c>
      <c r="C2461" s="4"/>
      <c r="D2461" s="4"/>
      <c r="E2461" s="4"/>
      <c r="F2461" s="4"/>
      <c r="G2461" s="4"/>
      <c r="H2461" s="4"/>
      <c r="I2461" s="4"/>
      <c r="J2461" s="4"/>
      <c r="K2461" s="4"/>
      <c r="L2461" s="76" t="s">
        <v>72</v>
      </c>
    </row>
    <row r="2462" spans="2:12">
      <c r="B2462" s="73" t="s">
        <v>73</v>
      </c>
      <c r="C2462" s="4"/>
      <c r="D2462" s="4"/>
      <c r="E2462" s="4"/>
      <c r="F2462" s="4"/>
      <c r="G2462" s="4"/>
      <c r="H2462" s="4"/>
      <c r="I2462" s="4">
        <v>0</v>
      </c>
      <c r="J2462" s="4"/>
      <c r="K2462" s="4">
        <v>0</v>
      </c>
      <c r="L2462" s="76" t="s">
        <v>74</v>
      </c>
    </row>
    <row r="2463" spans="2:12">
      <c r="B2463" s="73" t="s">
        <v>75</v>
      </c>
      <c r="C2463" s="4">
        <v>6.2799999999999995E-2</v>
      </c>
      <c r="D2463" s="4"/>
      <c r="E2463" s="4">
        <v>0.49780185009790001</v>
      </c>
      <c r="F2463" s="4">
        <v>6.2799999999999995E-2</v>
      </c>
      <c r="G2463" s="4"/>
      <c r="H2463" s="4">
        <v>0.49780185009790001</v>
      </c>
      <c r="I2463" s="4">
        <v>0</v>
      </c>
      <c r="J2463" s="4"/>
      <c r="K2463" s="4">
        <v>0</v>
      </c>
      <c r="L2463" s="76" t="s">
        <v>76</v>
      </c>
    </row>
    <row r="2464" spans="2:12">
      <c r="B2464" s="73" t="s">
        <v>77</v>
      </c>
      <c r="C2464" s="4"/>
      <c r="D2464" s="4"/>
      <c r="E2464" s="4"/>
      <c r="F2464" s="4"/>
      <c r="G2464" s="4"/>
      <c r="H2464" s="4"/>
      <c r="I2464" s="4">
        <v>0</v>
      </c>
      <c r="J2464" s="4"/>
      <c r="K2464" s="4">
        <v>0</v>
      </c>
      <c r="L2464" s="76" t="s">
        <v>78</v>
      </c>
    </row>
    <row r="2465" spans="2:12">
      <c r="B2465" s="73" t="s">
        <v>79</v>
      </c>
      <c r="C2465" s="4">
        <v>6.7595569846373698E-3</v>
      </c>
      <c r="D2465" s="4"/>
      <c r="E2465" s="4">
        <v>4.3999999999999997E-2</v>
      </c>
      <c r="F2465" s="4"/>
      <c r="G2465" s="4"/>
      <c r="H2465" s="4">
        <v>4.3999999999999997E-2</v>
      </c>
      <c r="I2465" s="4">
        <v>0</v>
      </c>
      <c r="J2465" s="4"/>
      <c r="K2465" s="4">
        <v>4.5999999999999999E-2</v>
      </c>
      <c r="L2465" s="76" t="s">
        <v>80</v>
      </c>
    </row>
    <row r="2466" spans="2:12">
      <c r="B2466" s="73" t="s">
        <v>81</v>
      </c>
      <c r="C2466" s="4">
        <v>4.6509999999999998</v>
      </c>
      <c r="D2466" s="4"/>
      <c r="E2466" s="4">
        <v>32.087000000000003</v>
      </c>
      <c r="F2466" s="4">
        <v>4.0670000000000002</v>
      </c>
      <c r="G2466" s="4"/>
      <c r="H2466" s="4">
        <v>45.746000000000002</v>
      </c>
      <c r="I2466" s="4">
        <v>4.3570000000000002</v>
      </c>
      <c r="J2466" s="4"/>
      <c r="K2466" s="4">
        <v>59.444000000000003</v>
      </c>
      <c r="L2466" s="76" t="s">
        <v>82</v>
      </c>
    </row>
    <row r="2467" spans="2:12" ht="15.75" thickBot="1">
      <c r="B2467" s="73" t="s">
        <v>83</v>
      </c>
      <c r="C2467" s="4"/>
      <c r="D2467" s="4"/>
      <c r="E2467" s="4"/>
      <c r="F2467" s="4"/>
      <c r="G2467" s="4"/>
      <c r="H2467" s="4"/>
      <c r="I2467" s="4"/>
      <c r="J2467" s="4"/>
      <c r="K2467" s="4"/>
      <c r="L2467" s="77" t="s">
        <v>84</v>
      </c>
    </row>
    <row r="2468" spans="2:12" ht="15.75" thickBot="1">
      <c r="B2468" s="74" t="s">
        <v>85</v>
      </c>
      <c r="C2468" s="4">
        <v>0.33600000000000002</v>
      </c>
      <c r="D2468" s="4"/>
      <c r="E2468" s="4">
        <v>2.1419999999999999</v>
      </c>
      <c r="F2468" s="4">
        <v>0.26900000000000002</v>
      </c>
      <c r="G2468" s="4"/>
      <c r="H2468" s="4">
        <v>1.508</v>
      </c>
      <c r="I2468" s="4">
        <v>0.27600000000000002</v>
      </c>
      <c r="J2468" s="4"/>
      <c r="K2468" s="4">
        <v>1.4339999999999999</v>
      </c>
      <c r="L2468" s="86" t="s">
        <v>86</v>
      </c>
    </row>
    <row r="2469" spans="2:12" ht="15.75" thickBot="1">
      <c r="B2469" s="92" t="s">
        <v>386</v>
      </c>
      <c r="C2469" s="78">
        <v>9.4367595569846383</v>
      </c>
      <c r="D2469" s="78" t="s">
        <v>19</v>
      </c>
      <c r="E2469" s="78">
        <v>87.567000000000007</v>
      </c>
      <c r="F2469" s="78">
        <f>SUM(F2447:F2468)</f>
        <v>8.6768000000000001</v>
      </c>
      <c r="G2469" s="78"/>
      <c r="H2469" s="78">
        <f>SUM(H2447:H2468)</f>
        <v>70.001801850097905</v>
      </c>
      <c r="I2469" s="78">
        <f>SUM(I2447:I2468)</f>
        <v>7.617</v>
      </c>
      <c r="J2469" s="78">
        <f>SUM(J2447:J2468)</f>
        <v>0</v>
      </c>
      <c r="K2469" s="78">
        <f>SUM(K2447:K2468)</f>
        <v>80.652000000000001</v>
      </c>
      <c r="L2469" s="92" t="s">
        <v>388</v>
      </c>
    </row>
    <row r="2470" spans="2:12" ht="15.75" thickBot="1">
      <c r="B2470" s="92" t="s">
        <v>387</v>
      </c>
      <c r="C2470" s="78">
        <v>88.787000000000006</v>
      </c>
      <c r="D2470" s="78"/>
      <c r="E2470" s="78">
        <v>635.00800000000004</v>
      </c>
      <c r="F2470" s="78">
        <v>91.116</v>
      </c>
      <c r="G2470" s="78"/>
      <c r="H2470" s="78">
        <v>692.26199999999994</v>
      </c>
      <c r="I2470" s="78">
        <v>87.986000000000004</v>
      </c>
      <c r="J2470" s="78"/>
      <c r="K2470" s="78">
        <v>660.56200000000001</v>
      </c>
      <c r="L2470" s="92" t="s">
        <v>385</v>
      </c>
    </row>
    <row r="2473" spans="2:12">
      <c r="B2473" s="53" t="s">
        <v>260</v>
      </c>
      <c r="L2473" s="53" t="s">
        <v>261</v>
      </c>
    </row>
    <row r="2474" spans="2:12">
      <c r="B2474" s="53" t="s">
        <v>325</v>
      </c>
      <c r="L2474" s="53" t="s">
        <v>326</v>
      </c>
    </row>
    <row r="2475" spans="2:12" ht="15.75" thickBot="1">
      <c r="B2475" s="53" t="s">
        <v>285</v>
      </c>
      <c r="L2475" s="53" t="s">
        <v>286</v>
      </c>
    </row>
    <row r="2476" spans="2:12" ht="15.75" thickBot="1">
      <c r="B2476" s="123" t="s">
        <v>43</v>
      </c>
      <c r="C2476" s="131">
        <v>2016</v>
      </c>
      <c r="D2476" s="132"/>
      <c r="E2476" s="133"/>
      <c r="F2476" s="131">
        <v>2017</v>
      </c>
      <c r="G2476" s="132"/>
      <c r="H2476" s="133"/>
      <c r="I2476" s="131">
        <v>2018</v>
      </c>
      <c r="J2476" s="132"/>
      <c r="K2476" s="133"/>
      <c r="L2476" s="126" t="s">
        <v>44</v>
      </c>
    </row>
    <row r="2477" spans="2:12">
      <c r="B2477" s="124"/>
      <c r="C2477" s="68" t="s">
        <v>287</v>
      </c>
      <c r="D2477" s="68" t="s">
        <v>288</v>
      </c>
      <c r="E2477" s="68" t="s">
        <v>10</v>
      </c>
      <c r="F2477" s="68" t="s">
        <v>287</v>
      </c>
      <c r="G2477" s="68" t="s">
        <v>288</v>
      </c>
      <c r="H2477" s="69" t="s">
        <v>10</v>
      </c>
      <c r="I2477" s="68" t="s">
        <v>287</v>
      </c>
      <c r="J2477" s="68" t="s">
        <v>288</v>
      </c>
      <c r="K2477" s="69" t="s">
        <v>10</v>
      </c>
      <c r="L2477" s="127"/>
    </row>
    <row r="2478" spans="2:12" ht="30" thickBot="1">
      <c r="B2478" s="125"/>
      <c r="C2478" s="79" t="s">
        <v>11</v>
      </c>
      <c r="D2478" s="80" t="s">
        <v>435</v>
      </c>
      <c r="E2478" s="81" t="s">
        <v>434</v>
      </c>
      <c r="F2478" s="79" t="s">
        <v>11</v>
      </c>
      <c r="G2478" s="80" t="s">
        <v>435</v>
      </c>
      <c r="H2478" s="81" t="s">
        <v>434</v>
      </c>
      <c r="I2478" s="79" t="s">
        <v>11</v>
      </c>
      <c r="J2478" s="80" t="s">
        <v>435</v>
      </c>
      <c r="K2478" s="81" t="s">
        <v>434</v>
      </c>
      <c r="L2478" s="128"/>
    </row>
    <row r="2479" spans="2:12">
      <c r="B2479" s="72" t="s">
        <v>45</v>
      </c>
      <c r="C2479" s="4"/>
      <c r="D2479" s="4"/>
      <c r="E2479" s="4"/>
      <c r="F2479" s="4"/>
      <c r="G2479" s="4"/>
      <c r="H2479" s="4"/>
      <c r="I2479" s="4">
        <v>0</v>
      </c>
      <c r="J2479" s="4"/>
      <c r="K2479" s="4">
        <v>0</v>
      </c>
      <c r="L2479" s="75" t="s">
        <v>46</v>
      </c>
    </row>
    <row r="2480" spans="2:12">
      <c r="B2480" s="73" t="s">
        <v>47</v>
      </c>
      <c r="C2480" s="4"/>
      <c r="D2480" s="4"/>
      <c r="E2480" s="4"/>
      <c r="F2480" s="4"/>
      <c r="G2480" s="4"/>
      <c r="H2480" s="4"/>
      <c r="I2480" s="4">
        <v>0</v>
      </c>
      <c r="J2480" s="4"/>
      <c r="K2480" s="4">
        <v>0</v>
      </c>
      <c r="L2480" s="76" t="s">
        <v>464</v>
      </c>
    </row>
    <row r="2481" spans="2:12">
      <c r="B2481" s="73" t="s">
        <v>48</v>
      </c>
      <c r="C2481" s="4"/>
      <c r="D2481" s="4"/>
      <c r="E2481" s="4"/>
      <c r="F2481" s="4"/>
      <c r="G2481" s="4"/>
      <c r="H2481" s="4"/>
      <c r="I2481" s="4"/>
      <c r="J2481" s="4"/>
      <c r="K2481" s="4"/>
      <c r="L2481" s="76" t="s">
        <v>49</v>
      </c>
    </row>
    <row r="2482" spans="2:12">
      <c r="B2482" s="73" t="s">
        <v>50</v>
      </c>
      <c r="C2482" s="4">
        <v>8.3720930232558145E-3</v>
      </c>
      <c r="D2482" s="4"/>
      <c r="E2482" s="4">
        <v>7.1999999999999995E-2</v>
      </c>
      <c r="F2482" s="4">
        <v>8.3720930232558145E-3</v>
      </c>
      <c r="G2482" s="4"/>
      <c r="H2482" s="4">
        <v>7.2999999999999995E-2</v>
      </c>
      <c r="I2482" s="4">
        <v>0</v>
      </c>
      <c r="J2482" s="4"/>
      <c r="K2482" s="4">
        <v>7.2999999999999995E-2</v>
      </c>
      <c r="L2482" s="76" t="s">
        <v>51</v>
      </c>
    </row>
    <row r="2483" spans="2:12">
      <c r="B2483" s="73" t="s">
        <v>52</v>
      </c>
      <c r="C2483" s="4"/>
      <c r="D2483" s="4"/>
      <c r="E2483" s="4"/>
      <c r="F2483" s="4"/>
      <c r="G2483" s="4"/>
      <c r="H2483" s="4"/>
      <c r="I2483" s="4">
        <v>0</v>
      </c>
      <c r="J2483" s="4"/>
      <c r="K2483" s="4">
        <v>0</v>
      </c>
      <c r="L2483" s="76" t="s">
        <v>53</v>
      </c>
    </row>
    <row r="2484" spans="2:12">
      <c r="B2484" s="73" t="s">
        <v>54</v>
      </c>
      <c r="C2484" s="4"/>
      <c r="D2484" s="4"/>
      <c r="E2484" s="4"/>
      <c r="F2484" s="4"/>
      <c r="G2484" s="4"/>
      <c r="H2484" s="4"/>
      <c r="I2484" s="4">
        <v>0</v>
      </c>
      <c r="J2484" s="4"/>
      <c r="K2484" s="4">
        <v>0</v>
      </c>
      <c r="L2484" s="76" t="s">
        <v>55</v>
      </c>
    </row>
    <row r="2485" spans="2:12">
      <c r="B2485" s="73" t="s">
        <v>56</v>
      </c>
      <c r="C2485" s="4"/>
      <c r="D2485" s="4"/>
      <c r="E2485" s="4"/>
      <c r="F2485" s="4"/>
      <c r="G2485" s="4"/>
      <c r="H2485" s="4"/>
      <c r="I2485" s="4"/>
      <c r="J2485" s="4"/>
      <c r="K2485" s="4"/>
      <c r="L2485" s="76" t="s">
        <v>57</v>
      </c>
    </row>
    <row r="2486" spans="2:12">
      <c r="B2486" s="73" t="s">
        <v>58</v>
      </c>
      <c r="C2486" s="4"/>
      <c r="D2486" s="4"/>
      <c r="E2486" s="4"/>
      <c r="F2486" s="4"/>
      <c r="G2486" s="4"/>
      <c r="H2486" s="4"/>
      <c r="I2486" s="4">
        <v>0</v>
      </c>
      <c r="J2486" s="4"/>
      <c r="K2486" s="4">
        <v>0</v>
      </c>
      <c r="L2486" s="76" t="s">
        <v>59</v>
      </c>
    </row>
    <row r="2487" spans="2:12">
      <c r="B2487" s="73" t="s">
        <v>60</v>
      </c>
      <c r="C2487" s="4"/>
      <c r="D2487" s="4"/>
      <c r="E2487" s="4"/>
      <c r="F2487" s="4"/>
      <c r="G2487" s="4"/>
      <c r="H2487" s="4"/>
      <c r="I2487" s="4">
        <v>0</v>
      </c>
      <c r="J2487" s="4"/>
      <c r="K2487" s="4">
        <v>0</v>
      </c>
      <c r="L2487" s="76" t="s">
        <v>61</v>
      </c>
    </row>
    <row r="2488" spans="2:12">
      <c r="B2488" s="73" t="s">
        <v>62</v>
      </c>
      <c r="C2488" s="4"/>
      <c r="D2488" s="4"/>
      <c r="E2488" s="4"/>
      <c r="F2488" s="4"/>
      <c r="G2488" s="4"/>
      <c r="H2488" s="4"/>
      <c r="I2488" s="4">
        <v>0</v>
      </c>
      <c r="J2488" s="4"/>
      <c r="K2488" s="4">
        <v>0</v>
      </c>
      <c r="L2488" s="76" t="s">
        <v>465</v>
      </c>
    </row>
    <row r="2489" spans="2:12">
      <c r="B2489" s="73" t="s">
        <v>63</v>
      </c>
      <c r="C2489" s="4">
        <v>3.6280000000000001</v>
      </c>
      <c r="D2489" s="4"/>
      <c r="E2489" s="4">
        <v>11.419</v>
      </c>
      <c r="F2489" s="4">
        <v>3.6280000000000001</v>
      </c>
      <c r="G2489" s="4"/>
      <c r="H2489" s="4">
        <v>11.419</v>
      </c>
      <c r="I2489" s="4">
        <v>3.6280000000000001</v>
      </c>
      <c r="J2489" s="4"/>
      <c r="K2489" s="4">
        <v>11</v>
      </c>
      <c r="L2489" s="76" t="s">
        <v>64</v>
      </c>
    </row>
    <row r="2490" spans="2:12">
      <c r="B2490" s="73" t="s">
        <v>65</v>
      </c>
      <c r="C2490" s="4"/>
      <c r="D2490" s="4"/>
      <c r="E2490" s="4"/>
      <c r="F2490" s="4"/>
      <c r="G2490" s="4"/>
      <c r="H2490" s="4"/>
      <c r="I2490" s="4">
        <v>0</v>
      </c>
      <c r="J2490" s="4"/>
      <c r="K2490" s="4">
        <v>0</v>
      </c>
      <c r="L2490" s="76" t="s">
        <v>66</v>
      </c>
    </row>
    <row r="2491" spans="2:12">
      <c r="B2491" s="73" t="s">
        <v>67</v>
      </c>
      <c r="C2491" s="4">
        <v>0.28999999999999998</v>
      </c>
      <c r="D2491" s="4">
        <v>12</v>
      </c>
      <c r="E2491" s="4">
        <v>5.7720000000000002</v>
      </c>
      <c r="F2491" s="4">
        <v>0.28999999999999998</v>
      </c>
      <c r="G2491" s="4"/>
      <c r="H2491" s="4">
        <v>5.7720000000000002</v>
      </c>
      <c r="I2491" s="4">
        <v>0.28999999999999998</v>
      </c>
      <c r="J2491" s="4"/>
      <c r="K2491" s="4">
        <v>5.5720000000000001</v>
      </c>
      <c r="L2491" s="76" t="s">
        <v>68</v>
      </c>
    </row>
    <row r="2492" spans="2:12">
      <c r="B2492" s="73" t="s">
        <v>69</v>
      </c>
      <c r="C2492" s="4"/>
      <c r="D2492" s="4"/>
      <c r="E2492" s="4"/>
      <c r="F2492" s="4"/>
      <c r="G2492" s="4"/>
      <c r="H2492" s="4"/>
      <c r="I2492" s="4">
        <v>0</v>
      </c>
      <c r="J2492" s="4"/>
      <c r="K2492" s="4">
        <v>0</v>
      </c>
      <c r="L2492" s="76" t="s">
        <v>70</v>
      </c>
    </row>
    <row r="2493" spans="2:12">
      <c r="B2493" s="73" t="s">
        <v>71</v>
      </c>
      <c r="C2493" s="4"/>
      <c r="D2493" s="4"/>
      <c r="E2493" s="4"/>
      <c r="F2493" s="4"/>
      <c r="G2493" s="4"/>
      <c r="H2493" s="4"/>
      <c r="I2493" s="4"/>
      <c r="J2493" s="4"/>
      <c r="K2493" s="4"/>
      <c r="L2493" s="76" t="s">
        <v>72</v>
      </c>
    </row>
    <row r="2494" spans="2:12">
      <c r="B2494" s="73" t="s">
        <v>73</v>
      </c>
      <c r="C2494" s="4"/>
      <c r="D2494" s="4"/>
      <c r="E2494" s="4"/>
      <c r="F2494" s="4"/>
      <c r="G2494" s="4"/>
      <c r="H2494" s="4"/>
      <c r="I2494" s="4">
        <v>0</v>
      </c>
      <c r="J2494" s="4"/>
      <c r="K2494" s="4">
        <v>0</v>
      </c>
      <c r="L2494" s="76" t="s">
        <v>74</v>
      </c>
    </row>
    <row r="2495" spans="2:12">
      <c r="B2495" s="73" t="s">
        <v>75</v>
      </c>
      <c r="C2495" s="4"/>
      <c r="D2495" s="4"/>
      <c r="E2495" s="4"/>
      <c r="F2495" s="4"/>
      <c r="G2495" s="4"/>
      <c r="H2495" s="4"/>
      <c r="I2495" s="4">
        <v>0</v>
      </c>
      <c r="J2495" s="4"/>
      <c r="K2495" s="4">
        <v>0</v>
      </c>
      <c r="L2495" s="76" t="s">
        <v>76</v>
      </c>
    </row>
    <row r="2496" spans="2:12">
      <c r="B2496" s="73" t="s">
        <v>77</v>
      </c>
      <c r="C2496" s="4"/>
      <c r="D2496" s="4"/>
      <c r="E2496" s="4"/>
      <c r="F2496" s="4"/>
      <c r="G2496" s="4"/>
      <c r="H2496" s="4"/>
      <c r="I2496" s="4">
        <v>0</v>
      </c>
      <c r="J2496" s="4"/>
      <c r="K2496" s="4">
        <v>0</v>
      </c>
      <c r="L2496" s="76" t="s">
        <v>78</v>
      </c>
    </row>
    <row r="2497" spans="2:12">
      <c r="B2497" s="73" t="s">
        <v>79</v>
      </c>
      <c r="C2497" s="4"/>
      <c r="D2497" s="4"/>
      <c r="E2497" s="4"/>
      <c r="F2497" s="4"/>
      <c r="G2497" s="4"/>
      <c r="H2497" s="4"/>
      <c r="I2497" s="4">
        <v>0</v>
      </c>
      <c r="J2497" s="4"/>
      <c r="K2497" s="4">
        <v>0</v>
      </c>
      <c r="L2497" s="76" t="s">
        <v>80</v>
      </c>
    </row>
    <row r="2498" spans="2:12">
      <c r="B2498" s="73" t="s">
        <v>81</v>
      </c>
      <c r="C2498" s="4">
        <v>0.02</v>
      </c>
      <c r="D2498" s="4"/>
      <c r="E2498" s="4">
        <v>0.17199999999999999</v>
      </c>
      <c r="F2498" s="4">
        <v>1.9E-2</v>
      </c>
      <c r="G2498" s="4"/>
      <c r="H2498" s="4">
        <v>0.17299999999999999</v>
      </c>
      <c r="I2498" s="4">
        <v>1.7999999999999999E-2</v>
      </c>
      <c r="J2498" s="4"/>
      <c r="K2498" s="4">
        <v>0.17100000000000001</v>
      </c>
      <c r="L2498" s="76" t="s">
        <v>82</v>
      </c>
    </row>
    <row r="2499" spans="2:12" ht="15.75" thickBot="1">
      <c r="B2499" s="73" t="s">
        <v>83</v>
      </c>
      <c r="C2499" s="4"/>
      <c r="D2499" s="4"/>
      <c r="E2499" s="4"/>
      <c r="F2499" s="4"/>
      <c r="G2499" s="4"/>
      <c r="H2499" s="4"/>
      <c r="I2499" s="4"/>
      <c r="J2499" s="4"/>
      <c r="K2499" s="4"/>
      <c r="L2499" s="77" t="s">
        <v>84</v>
      </c>
    </row>
    <row r="2500" spans="2:12" ht="15.75" thickBot="1">
      <c r="B2500" s="74" t="s">
        <v>85</v>
      </c>
      <c r="C2500" s="4">
        <v>1.613</v>
      </c>
      <c r="D2500" s="4"/>
      <c r="E2500" s="4">
        <v>25.928999999999998</v>
      </c>
      <c r="F2500" s="4">
        <v>1.41</v>
      </c>
      <c r="G2500" s="4"/>
      <c r="H2500" s="4">
        <v>20.309000000000001</v>
      </c>
      <c r="I2500" s="4">
        <v>1.5009999999999999</v>
      </c>
      <c r="J2500" s="4"/>
      <c r="K2500" s="4">
        <v>19.884</v>
      </c>
      <c r="L2500" s="86" t="s">
        <v>86</v>
      </c>
    </row>
    <row r="2501" spans="2:12" ht="15.75" thickBot="1">
      <c r="B2501" s="92" t="s">
        <v>386</v>
      </c>
      <c r="C2501" s="78">
        <v>5.5593720930232564</v>
      </c>
      <c r="D2501" s="78" t="s">
        <v>19</v>
      </c>
      <c r="E2501" s="78">
        <v>43.363999999999997</v>
      </c>
      <c r="F2501" s="78">
        <f>SUM(F2479:F2500)</f>
        <v>5.3553720930232558</v>
      </c>
      <c r="G2501" s="78"/>
      <c r="H2501" s="78">
        <f>SUM(H2479:H2500)</f>
        <v>37.746000000000002</v>
      </c>
      <c r="I2501" s="78">
        <f>SUM(I2479:I2500)</f>
        <v>5.4369999999999994</v>
      </c>
      <c r="J2501" s="78">
        <f>SUM(J2479:J2500)</f>
        <v>0</v>
      </c>
      <c r="K2501" s="78">
        <f>SUM(K2479:K2500)</f>
        <v>36.700000000000003</v>
      </c>
      <c r="L2501" s="92" t="s">
        <v>388</v>
      </c>
    </row>
    <row r="2502" spans="2:12" ht="15.75" thickBot="1">
      <c r="B2502" s="92" t="s">
        <v>387</v>
      </c>
      <c r="C2502" s="78">
        <v>441.09899999999999</v>
      </c>
      <c r="D2502" s="78"/>
      <c r="E2502" s="78">
        <v>13097.218999999999</v>
      </c>
      <c r="F2502" s="78">
        <v>440.62900000000002</v>
      </c>
      <c r="G2502" s="78"/>
      <c r="H2502" s="78">
        <v>13016.281000000001</v>
      </c>
      <c r="I2502" s="78">
        <v>451.50099999999998</v>
      </c>
      <c r="J2502" s="78"/>
      <c r="K2502" s="78">
        <v>13239.028</v>
      </c>
      <c r="L2502" s="92" t="s">
        <v>385</v>
      </c>
    </row>
    <row r="2512" spans="2:12">
      <c r="B2512" s="53" t="s">
        <v>264</v>
      </c>
      <c r="L2512" s="53" t="s">
        <v>265</v>
      </c>
    </row>
    <row r="2513" spans="2:12">
      <c r="B2513" s="53" t="s">
        <v>327</v>
      </c>
      <c r="L2513" s="53" t="s">
        <v>377</v>
      </c>
    </row>
    <row r="2514" spans="2:12" ht="15.75" thickBot="1">
      <c r="B2514" s="53" t="s">
        <v>285</v>
      </c>
      <c r="L2514" s="53" t="s">
        <v>286</v>
      </c>
    </row>
    <row r="2515" spans="2:12" ht="15.75" thickBot="1">
      <c r="B2515" s="123" t="s">
        <v>43</v>
      </c>
      <c r="C2515" s="131">
        <v>2016</v>
      </c>
      <c r="D2515" s="132"/>
      <c r="E2515" s="133"/>
      <c r="F2515" s="131">
        <v>2017</v>
      </c>
      <c r="G2515" s="132"/>
      <c r="H2515" s="133"/>
      <c r="I2515" s="131">
        <v>2018</v>
      </c>
      <c r="J2515" s="132"/>
      <c r="K2515" s="133"/>
      <c r="L2515" s="126" t="s">
        <v>44</v>
      </c>
    </row>
    <row r="2516" spans="2:12">
      <c r="B2516" s="124"/>
      <c r="C2516" s="68" t="s">
        <v>287</v>
      </c>
      <c r="D2516" s="68" t="s">
        <v>288</v>
      </c>
      <c r="E2516" s="68" t="s">
        <v>10</v>
      </c>
      <c r="F2516" s="68" t="s">
        <v>287</v>
      </c>
      <c r="G2516" s="68" t="s">
        <v>288</v>
      </c>
      <c r="H2516" s="69" t="s">
        <v>10</v>
      </c>
      <c r="I2516" s="68" t="s">
        <v>287</v>
      </c>
      <c r="J2516" s="68" t="s">
        <v>288</v>
      </c>
      <c r="K2516" s="69" t="s">
        <v>10</v>
      </c>
      <c r="L2516" s="127"/>
    </row>
    <row r="2517" spans="2:12" ht="30" thickBot="1">
      <c r="B2517" s="125"/>
      <c r="C2517" s="79" t="s">
        <v>11</v>
      </c>
      <c r="D2517" s="80" t="s">
        <v>435</v>
      </c>
      <c r="E2517" s="81" t="s">
        <v>434</v>
      </c>
      <c r="F2517" s="79" t="s">
        <v>11</v>
      </c>
      <c r="G2517" s="80" t="s">
        <v>435</v>
      </c>
      <c r="H2517" s="81" t="s">
        <v>434</v>
      </c>
      <c r="I2517" s="79" t="s">
        <v>11</v>
      </c>
      <c r="J2517" s="80" t="s">
        <v>435</v>
      </c>
      <c r="K2517" s="81" t="s">
        <v>434</v>
      </c>
      <c r="L2517" s="128"/>
    </row>
    <row r="2518" spans="2:12">
      <c r="B2518" s="72" t="s">
        <v>45</v>
      </c>
      <c r="C2518" s="4">
        <v>0.6159</v>
      </c>
      <c r="D2518" s="4">
        <v>175.78399999999999</v>
      </c>
      <c r="E2518" s="4">
        <v>4.5019999999999998</v>
      </c>
      <c r="F2518" s="4">
        <v>0.47899999999999998</v>
      </c>
      <c r="G2518" s="4"/>
      <c r="H2518" s="4">
        <v>4.1660000000000004</v>
      </c>
      <c r="I2518" s="4">
        <v>0.48399999999999999</v>
      </c>
      <c r="J2518" s="4"/>
      <c r="K2518" s="4">
        <v>2.1480000000000001</v>
      </c>
      <c r="L2518" s="75" t="s">
        <v>46</v>
      </c>
    </row>
    <row r="2519" spans="2:12">
      <c r="B2519" s="73" t="s">
        <v>47</v>
      </c>
      <c r="C2519" s="4">
        <v>0.68200000000000005</v>
      </c>
      <c r="D2519" s="4"/>
      <c r="E2519" s="4">
        <v>0.873</v>
      </c>
      <c r="F2519" s="4">
        <v>0.81275011985346191</v>
      </c>
      <c r="G2519" s="4"/>
      <c r="H2519" s="4">
        <v>0.89</v>
      </c>
      <c r="I2519" s="4">
        <v>1.446</v>
      </c>
      <c r="J2519" s="4"/>
      <c r="K2519" s="4">
        <v>0.95</v>
      </c>
      <c r="L2519" s="76" t="s">
        <v>464</v>
      </c>
    </row>
    <row r="2520" spans="2:12">
      <c r="B2520" s="73" t="s">
        <v>48</v>
      </c>
      <c r="C2520" s="4">
        <v>0.17</v>
      </c>
      <c r="D2520" s="4"/>
      <c r="E2520" s="4">
        <v>0.35199999999999998</v>
      </c>
      <c r="F2520" s="4">
        <v>0.17</v>
      </c>
      <c r="G2520" s="4"/>
      <c r="H2520" s="4">
        <v>0.35</v>
      </c>
      <c r="I2520" s="4"/>
      <c r="J2520" s="4"/>
      <c r="K2520" s="4"/>
      <c r="L2520" s="76" t="s">
        <v>49</v>
      </c>
    </row>
    <row r="2521" spans="2:12">
      <c r="B2521" s="73" t="s">
        <v>50</v>
      </c>
      <c r="C2521" s="4">
        <v>211.08</v>
      </c>
      <c r="D2521" s="4"/>
      <c r="E2521" s="4">
        <v>64.400000000000006</v>
      </c>
      <c r="F2521" s="4">
        <v>214.02</v>
      </c>
      <c r="G2521" s="4"/>
      <c r="H2521" s="4">
        <v>70.691000000000003</v>
      </c>
      <c r="I2521" s="4">
        <v>224.374</v>
      </c>
      <c r="J2521" s="4"/>
      <c r="K2521" s="4">
        <v>71.135000000000005</v>
      </c>
      <c r="L2521" s="76" t="s">
        <v>51</v>
      </c>
    </row>
    <row r="2522" spans="2:12">
      <c r="B2522" s="73" t="s">
        <v>52</v>
      </c>
      <c r="C2522" s="4">
        <v>39.69</v>
      </c>
      <c r="D2522" s="4"/>
      <c r="E2522" s="4">
        <v>66.094999999999999</v>
      </c>
      <c r="F2522" s="4">
        <v>50.1</v>
      </c>
      <c r="G2522" s="4"/>
      <c r="H2522" s="4">
        <v>61.942999999999998</v>
      </c>
      <c r="I2522" s="4">
        <v>43.042999999999999</v>
      </c>
      <c r="J2522" s="4"/>
      <c r="K2522" s="4">
        <v>57.213000000000001</v>
      </c>
      <c r="L2522" s="76" t="s">
        <v>53</v>
      </c>
    </row>
    <row r="2523" spans="2:12">
      <c r="B2523" s="73" t="s">
        <v>54</v>
      </c>
      <c r="C2523" s="4"/>
      <c r="D2523" s="4"/>
      <c r="E2523" s="4"/>
      <c r="F2523" s="4"/>
      <c r="G2523" s="4"/>
      <c r="H2523" s="4"/>
      <c r="I2523" s="4">
        <v>0</v>
      </c>
      <c r="J2523" s="4"/>
      <c r="K2523" s="4">
        <v>0</v>
      </c>
      <c r="L2523" s="76" t="s">
        <v>55</v>
      </c>
    </row>
    <row r="2524" spans="2:12">
      <c r="B2524" s="73" t="s">
        <v>56</v>
      </c>
      <c r="C2524" s="4"/>
      <c r="D2524" s="4"/>
      <c r="E2524" s="4"/>
      <c r="F2524" s="4"/>
      <c r="G2524" s="4"/>
      <c r="H2524" s="4"/>
      <c r="I2524" s="4"/>
      <c r="J2524" s="4"/>
      <c r="K2524" s="4"/>
      <c r="L2524" s="76" t="s">
        <v>57</v>
      </c>
    </row>
    <row r="2525" spans="2:12">
      <c r="B2525" s="73" t="s">
        <v>58</v>
      </c>
      <c r="C2525" s="4">
        <v>3.5999999999999999E-3</v>
      </c>
      <c r="D2525" s="4">
        <v>2</v>
      </c>
      <c r="E2525" s="4">
        <v>5.1221954216538482E-2</v>
      </c>
      <c r="F2525" s="4">
        <v>3.5999999999999999E-3</v>
      </c>
      <c r="G2525" s="4">
        <v>2</v>
      </c>
      <c r="H2525" s="4">
        <v>5.1221954216538482E-2</v>
      </c>
      <c r="I2525" s="4">
        <v>0</v>
      </c>
      <c r="J2525" s="4"/>
      <c r="K2525" s="4">
        <v>0</v>
      </c>
      <c r="L2525" s="76" t="s">
        <v>59</v>
      </c>
    </row>
    <row r="2526" spans="2:12">
      <c r="B2526" s="73" t="s">
        <v>60</v>
      </c>
      <c r="C2526" s="4"/>
      <c r="D2526" s="4"/>
      <c r="E2526" s="4"/>
      <c r="F2526" s="4"/>
      <c r="G2526" s="4"/>
      <c r="H2526" s="4"/>
      <c r="I2526" s="4">
        <v>0</v>
      </c>
      <c r="J2526" s="4"/>
      <c r="K2526" s="4">
        <v>0</v>
      </c>
      <c r="L2526" s="76" t="s">
        <v>61</v>
      </c>
    </row>
    <row r="2527" spans="2:12">
      <c r="B2527" s="73" t="s">
        <v>62</v>
      </c>
      <c r="C2527" s="4">
        <v>135.208</v>
      </c>
      <c r="D2527" s="4">
        <v>25828</v>
      </c>
      <c r="E2527" s="4">
        <v>118.473</v>
      </c>
      <c r="F2527" s="4">
        <v>178.685</v>
      </c>
      <c r="G2527" s="4"/>
      <c r="H2527" s="4">
        <v>141.33099999999999</v>
      </c>
      <c r="I2527" s="4">
        <v>131.44499999999999</v>
      </c>
      <c r="J2527" s="4"/>
      <c r="K2527" s="4">
        <v>160.077</v>
      </c>
      <c r="L2527" s="76" t="s">
        <v>465</v>
      </c>
    </row>
    <row r="2528" spans="2:12">
      <c r="B2528" s="73" t="s">
        <v>63</v>
      </c>
      <c r="C2528" s="4"/>
      <c r="D2528" s="4"/>
      <c r="E2528" s="4"/>
      <c r="F2528" s="4"/>
      <c r="G2528" s="4"/>
      <c r="H2528" s="4"/>
      <c r="I2528" s="4">
        <v>0</v>
      </c>
      <c r="J2528" s="4"/>
      <c r="K2528" s="4">
        <v>0</v>
      </c>
      <c r="L2528" s="76" t="s">
        <v>64</v>
      </c>
    </row>
    <row r="2529" spans="2:12">
      <c r="B2529" s="73" t="s">
        <v>65</v>
      </c>
      <c r="C2529" s="4">
        <v>1.107</v>
      </c>
      <c r="D2529" s="4"/>
      <c r="E2529" s="4">
        <v>1.831</v>
      </c>
      <c r="F2529" s="4">
        <v>2.37</v>
      </c>
      <c r="G2529" s="4"/>
      <c r="H2529" s="4">
        <v>3.3809999999999998</v>
      </c>
      <c r="I2529" s="4">
        <v>0.314</v>
      </c>
      <c r="J2529" s="4"/>
      <c r="K2529" s="4">
        <v>0.45600000000000002</v>
      </c>
      <c r="L2529" s="76" t="s">
        <v>66</v>
      </c>
    </row>
    <row r="2530" spans="2:12">
      <c r="B2530" s="73" t="s">
        <v>67</v>
      </c>
      <c r="C2530" s="4"/>
      <c r="D2530" s="4"/>
      <c r="E2530" s="4"/>
      <c r="F2530" s="4"/>
      <c r="G2530" s="4"/>
      <c r="H2530" s="4"/>
      <c r="I2530" s="4">
        <v>0</v>
      </c>
      <c r="J2530" s="4"/>
      <c r="K2530" s="4">
        <v>0</v>
      </c>
      <c r="L2530" s="76" t="s">
        <v>68</v>
      </c>
    </row>
    <row r="2531" spans="2:12">
      <c r="B2531" s="73" t="s">
        <v>69</v>
      </c>
      <c r="C2531" s="4">
        <v>2.1248</v>
      </c>
      <c r="D2531" s="4"/>
      <c r="E2531" s="4">
        <v>5.1589999999999998</v>
      </c>
      <c r="F2531" s="4">
        <v>2.5859999999999999</v>
      </c>
      <c r="G2531" s="4"/>
      <c r="H2531" s="4">
        <v>4.4279999999999999</v>
      </c>
      <c r="I2531" s="4">
        <v>2.4039999999999999</v>
      </c>
      <c r="J2531" s="4"/>
      <c r="K2531" s="4">
        <v>3.964</v>
      </c>
      <c r="L2531" s="76" t="s">
        <v>70</v>
      </c>
    </row>
    <row r="2532" spans="2:12">
      <c r="B2532" s="73" t="s">
        <v>71</v>
      </c>
      <c r="C2532" s="4">
        <v>0.11</v>
      </c>
      <c r="D2532" s="4">
        <v>101.328</v>
      </c>
      <c r="E2532" s="4">
        <v>0.33200000000000002</v>
      </c>
      <c r="F2532" s="4">
        <v>0.106</v>
      </c>
      <c r="G2532" s="4">
        <v>77.274000000000001</v>
      </c>
      <c r="H2532" s="4">
        <v>0.34</v>
      </c>
      <c r="I2532" s="4"/>
      <c r="J2532" s="4"/>
      <c r="K2532" s="4"/>
      <c r="L2532" s="76" t="s">
        <v>72</v>
      </c>
    </row>
    <row r="2533" spans="2:12">
      <c r="B2533" s="73" t="s">
        <v>73</v>
      </c>
      <c r="C2533" s="4"/>
      <c r="D2533" s="4"/>
      <c r="E2533" s="4"/>
      <c r="F2533" s="4"/>
      <c r="G2533" s="4"/>
      <c r="H2533" s="4"/>
      <c r="I2533" s="4">
        <v>0</v>
      </c>
      <c r="J2533" s="4"/>
      <c r="K2533" s="4">
        <v>0</v>
      </c>
      <c r="L2533" s="76" t="s">
        <v>74</v>
      </c>
    </row>
    <row r="2534" spans="2:12">
      <c r="B2534" s="73" t="s">
        <v>75</v>
      </c>
      <c r="C2534" s="4">
        <v>2.2463299999999995</v>
      </c>
      <c r="D2534" s="4"/>
      <c r="E2534" s="4">
        <v>28.394388656848658</v>
      </c>
      <c r="F2534" s="4">
        <v>7.093</v>
      </c>
      <c r="G2534" s="4"/>
      <c r="H2534" s="4">
        <v>35.454999999999998</v>
      </c>
      <c r="I2534" s="4">
        <v>4.8310000000000004</v>
      </c>
      <c r="J2534" s="4"/>
      <c r="K2534" s="4">
        <v>32.965000000000003</v>
      </c>
      <c r="L2534" s="76" t="s">
        <v>76</v>
      </c>
    </row>
    <row r="2535" spans="2:12">
      <c r="B2535" s="73" t="s">
        <v>77</v>
      </c>
      <c r="C2535" s="4">
        <v>57.764000000000003</v>
      </c>
      <c r="D2535" s="4"/>
      <c r="E2535" s="4">
        <v>33.838000000000001</v>
      </c>
      <c r="F2535" s="4">
        <v>58.110999999999997</v>
      </c>
      <c r="G2535" s="4"/>
      <c r="H2535" s="4">
        <v>34.404000000000003</v>
      </c>
      <c r="I2535" s="4">
        <v>63.116</v>
      </c>
      <c r="J2535" s="4"/>
      <c r="K2535" s="4">
        <v>37.469000000000001</v>
      </c>
      <c r="L2535" s="76" t="s">
        <v>78</v>
      </c>
    </row>
    <row r="2536" spans="2:12">
      <c r="B2536" s="73" t="s">
        <v>79</v>
      </c>
      <c r="C2536" s="4">
        <v>6.3479999999999999</v>
      </c>
      <c r="D2536" s="4"/>
      <c r="E2536" s="4">
        <v>38.286999999999999</v>
      </c>
      <c r="F2536" s="4">
        <v>6.3230000000000004</v>
      </c>
      <c r="G2536" s="4"/>
      <c r="H2536" s="4">
        <v>35.76</v>
      </c>
      <c r="I2536" s="4">
        <f>AVERAGE(C2536,F2536)</f>
        <v>6.3354999999999997</v>
      </c>
      <c r="J2536" s="4"/>
      <c r="K2536" s="4">
        <f t="shared" ref="K2536" si="241">AVERAGE(E2536,H2536)</f>
        <v>37.023499999999999</v>
      </c>
      <c r="L2536" s="76" t="s">
        <v>80</v>
      </c>
    </row>
    <row r="2537" spans="2:12">
      <c r="B2537" s="73" t="s">
        <v>81</v>
      </c>
      <c r="C2537" s="4">
        <v>172.94400000000002</v>
      </c>
      <c r="D2537" s="4"/>
      <c r="E2537" s="4">
        <v>123.28399999999999</v>
      </c>
      <c r="F2537" s="4">
        <v>178.32400000000001</v>
      </c>
      <c r="G2537" s="4"/>
      <c r="H2537" s="4">
        <v>130.173</v>
      </c>
      <c r="I2537" s="4">
        <v>186.255</v>
      </c>
      <c r="J2537" s="4"/>
      <c r="K2537" s="4">
        <v>117.31699999999999</v>
      </c>
      <c r="L2537" s="76" t="s">
        <v>82</v>
      </c>
    </row>
    <row r="2538" spans="2:12" ht="15.75" thickBot="1">
      <c r="B2538" s="73" t="s">
        <v>83</v>
      </c>
      <c r="C2538" s="4"/>
      <c r="D2538" s="4"/>
      <c r="E2538" s="4"/>
      <c r="F2538" s="4"/>
      <c r="G2538" s="4"/>
      <c r="H2538" s="4"/>
      <c r="I2538" s="4"/>
      <c r="J2538" s="4"/>
      <c r="K2538" s="4"/>
      <c r="L2538" s="77" t="s">
        <v>84</v>
      </c>
    </row>
    <row r="2539" spans="2:12" ht="15.75" thickBot="1">
      <c r="B2539" s="74" t="s">
        <v>85</v>
      </c>
      <c r="C2539" s="4">
        <v>0.253</v>
      </c>
      <c r="D2539" s="4"/>
      <c r="E2539" s="4">
        <v>0.16400000000000001</v>
      </c>
      <c r="F2539" s="4">
        <v>0.25900000000000001</v>
      </c>
      <c r="G2539" s="4"/>
      <c r="H2539" s="4">
        <v>0.16500000000000001</v>
      </c>
      <c r="I2539" s="4">
        <v>5.9859999999999998</v>
      </c>
      <c r="J2539" s="4"/>
      <c r="K2539" s="4">
        <v>10.483000000000001</v>
      </c>
      <c r="L2539" s="86" t="s">
        <v>86</v>
      </c>
    </row>
    <row r="2540" spans="2:12" ht="15.75" thickBot="1">
      <c r="B2540" s="92" t="s">
        <v>386</v>
      </c>
      <c r="C2540" s="78">
        <v>634.30730000000005</v>
      </c>
      <c r="D2540" s="78" t="s">
        <v>19</v>
      </c>
      <c r="E2540" s="78">
        <v>492.68222195421652</v>
      </c>
      <c r="F2540" s="78">
        <f>SUM(F2518:F2539)</f>
        <v>699.44235011985347</v>
      </c>
      <c r="G2540" s="78"/>
      <c r="H2540" s="78">
        <f>SUM(H2518:H2539)</f>
        <v>523.52822195421641</v>
      </c>
      <c r="I2540" s="78">
        <f>SUM(I2518:I2539)</f>
        <v>670.0335</v>
      </c>
      <c r="J2540" s="78">
        <f>SUM(J2518:J2539)</f>
        <v>0</v>
      </c>
      <c r="K2540" s="78">
        <f>SUM(K2518:K2539)</f>
        <v>531.20049999999992</v>
      </c>
      <c r="L2540" s="92" t="s">
        <v>388</v>
      </c>
    </row>
    <row r="2541" spans="2:12" ht="15.75" thickBot="1">
      <c r="B2541" s="92" t="s">
        <v>387</v>
      </c>
      <c r="C2541" s="78">
        <v>11506.431</v>
      </c>
      <c r="D2541" s="78"/>
      <c r="E2541" s="78">
        <v>15266.146000000001</v>
      </c>
      <c r="F2541" s="78">
        <v>11784.161</v>
      </c>
      <c r="G2541" s="78"/>
      <c r="H2541" s="78">
        <v>15578.446</v>
      </c>
      <c r="I2541" s="78">
        <v>2761.2739999999999</v>
      </c>
      <c r="J2541" s="78"/>
      <c r="K2541" s="78">
        <v>4233.3789999999999</v>
      </c>
      <c r="L2541" s="92" t="s">
        <v>385</v>
      </c>
    </row>
    <row r="2543" spans="2:12">
      <c r="B2543" s="18"/>
      <c r="C2543" s="17"/>
      <c r="D2543" s="17"/>
      <c r="E2543" s="17"/>
      <c r="F2543" s="17"/>
      <c r="G2543" s="17"/>
      <c r="H2543" s="17"/>
      <c r="I2543" s="47"/>
      <c r="J2543" s="17"/>
      <c r="K2543" s="46"/>
      <c r="L2543" s="17"/>
    </row>
    <row r="2544" spans="2:12">
      <c r="B2544" s="53" t="s">
        <v>267</v>
      </c>
      <c r="L2544" s="53" t="s">
        <v>268</v>
      </c>
    </row>
    <row r="2545" spans="2:12">
      <c r="B2545" s="53" t="s">
        <v>328</v>
      </c>
      <c r="L2545" s="53" t="s">
        <v>329</v>
      </c>
    </row>
    <row r="2546" spans="2:12" ht="15.75" thickBot="1">
      <c r="B2546" s="53" t="s">
        <v>285</v>
      </c>
      <c r="H2546" s="57"/>
      <c r="L2546" s="53" t="s">
        <v>286</v>
      </c>
    </row>
    <row r="2547" spans="2:12" ht="15.75" thickBot="1">
      <c r="B2547" s="123" t="s">
        <v>43</v>
      </c>
      <c r="C2547" s="131">
        <v>2016</v>
      </c>
      <c r="D2547" s="132"/>
      <c r="E2547" s="133"/>
      <c r="F2547" s="131">
        <v>2017</v>
      </c>
      <c r="G2547" s="132"/>
      <c r="H2547" s="133"/>
      <c r="I2547" s="131">
        <v>2018</v>
      </c>
      <c r="J2547" s="132"/>
      <c r="K2547" s="133"/>
      <c r="L2547" s="126" t="s">
        <v>44</v>
      </c>
    </row>
    <row r="2548" spans="2:12">
      <c r="B2548" s="124"/>
      <c r="C2548" s="68" t="s">
        <v>287</v>
      </c>
      <c r="D2548" s="68" t="s">
        <v>288</v>
      </c>
      <c r="E2548" s="68" t="s">
        <v>10</v>
      </c>
      <c r="F2548" s="68" t="s">
        <v>287</v>
      </c>
      <c r="G2548" s="68" t="s">
        <v>288</v>
      </c>
      <c r="H2548" s="69" t="s">
        <v>10</v>
      </c>
      <c r="I2548" s="68" t="s">
        <v>287</v>
      </c>
      <c r="J2548" s="68" t="s">
        <v>288</v>
      </c>
      <c r="K2548" s="69" t="s">
        <v>10</v>
      </c>
      <c r="L2548" s="127"/>
    </row>
    <row r="2549" spans="2:12" ht="30" thickBot="1">
      <c r="B2549" s="125"/>
      <c r="C2549" s="79" t="s">
        <v>11</v>
      </c>
      <c r="D2549" s="80" t="s">
        <v>435</v>
      </c>
      <c r="E2549" s="81" t="s">
        <v>434</v>
      </c>
      <c r="F2549" s="79" t="s">
        <v>11</v>
      </c>
      <c r="G2549" s="80" t="s">
        <v>435</v>
      </c>
      <c r="H2549" s="81" t="s">
        <v>434</v>
      </c>
      <c r="I2549" s="79" t="s">
        <v>11</v>
      </c>
      <c r="J2549" s="80" t="s">
        <v>435</v>
      </c>
      <c r="K2549" s="81" t="s">
        <v>434</v>
      </c>
      <c r="L2549" s="128"/>
    </row>
    <row r="2550" spans="2:12">
      <c r="B2550" s="72" t="s">
        <v>45</v>
      </c>
      <c r="C2550" s="4">
        <v>1.7139500000000001</v>
      </c>
      <c r="D2550" s="4">
        <v>1952.4739999999999</v>
      </c>
      <c r="E2550" s="4">
        <v>37.550942999999997</v>
      </c>
      <c r="F2550" s="4">
        <v>1.734</v>
      </c>
      <c r="G2550" s="4"/>
      <c r="H2550" s="4">
        <v>32.932000000000002</v>
      </c>
      <c r="I2550" s="4">
        <v>1.5409999999999999</v>
      </c>
      <c r="J2550" s="4"/>
      <c r="K2550" s="4">
        <v>19.170999999999999</v>
      </c>
      <c r="L2550" s="75" t="s">
        <v>46</v>
      </c>
    </row>
    <row r="2551" spans="2:12">
      <c r="B2551" s="73" t="s">
        <v>47</v>
      </c>
      <c r="C2551" s="4">
        <v>0.14899999999999999</v>
      </c>
      <c r="D2551" s="4"/>
      <c r="E2551" s="4">
        <v>1.4023000000000001</v>
      </c>
      <c r="F2551" s="4">
        <v>0.27717652510376145</v>
      </c>
      <c r="G2551" s="4"/>
      <c r="H2551" s="4">
        <v>2.4391534209131009</v>
      </c>
      <c r="I2551" s="4">
        <v>0.40300000000000002</v>
      </c>
      <c r="J2551" s="4"/>
      <c r="K2551" s="4">
        <v>10.289</v>
      </c>
      <c r="L2551" s="76" t="s">
        <v>464</v>
      </c>
    </row>
    <row r="2552" spans="2:12">
      <c r="B2552" s="73" t="s">
        <v>48</v>
      </c>
      <c r="C2552" s="4">
        <v>1.071</v>
      </c>
      <c r="D2552" s="4">
        <v>320.70499999999998</v>
      </c>
      <c r="E2552" s="4">
        <v>10.2081</v>
      </c>
      <c r="F2552" s="4">
        <v>0.72</v>
      </c>
      <c r="G2552" s="4"/>
      <c r="H2552" s="4">
        <v>5.5380000000000003</v>
      </c>
      <c r="I2552" s="4">
        <v>0.72299999999999998</v>
      </c>
      <c r="J2552" s="4"/>
      <c r="K2552" s="4">
        <v>5.58</v>
      </c>
      <c r="L2552" s="76" t="s">
        <v>49</v>
      </c>
    </row>
    <row r="2553" spans="2:12">
      <c r="B2553" s="73" t="s">
        <v>50</v>
      </c>
      <c r="C2553" s="4">
        <v>116.58</v>
      </c>
      <c r="D2553" s="4"/>
      <c r="E2553" s="4">
        <v>27.3</v>
      </c>
      <c r="F2553" s="4">
        <v>18.467000000000002</v>
      </c>
      <c r="G2553" s="4"/>
      <c r="H2553" s="4">
        <v>96.760999999999996</v>
      </c>
      <c r="I2553" s="4">
        <v>15.548</v>
      </c>
      <c r="J2553" s="4"/>
      <c r="K2553" s="4">
        <v>77.603999999999999</v>
      </c>
      <c r="L2553" s="76" t="s">
        <v>51</v>
      </c>
    </row>
    <row r="2554" spans="2:12">
      <c r="B2554" s="73" t="s">
        <v>52</v>
      </c>
      <c r="C2554" s="4">
        <v>96.862959999999987</v>
      </c>
      <c r="D2554" s="4"/>
      <c r="E2554" s="4">
        <v>468.22684199999998</v>
      </c>
      <c r="F2554" s="4">
        <v>87.501289999999997</v>
      </c>
      <c r="G2554" s="4"/>
      <c r="H2554" s="4">
        <v>386.89241105855854</v>
      </c>
      <c r="I2554" s="4">
        <v>6.1779999999999999</v>
      </c>
      <c r="J2554" s="4"/>
      <c r="K2554" s="4">
        <v>51.250999999999998</v>
      </c>
      <c r="L2554" s="76" t="s">
        <v>53</v>
      </c>
    </row>
    <row r="2555" spans="2:12">
      <c r="B2555" s="73" t="s">
        <v>54</v>
      </c>
      <c r="C2555" s="4">
        <v>0.82299999999999995</v>
      </c>
      <c r="D2555" s="4"/>
      <c r="E2555" s="4">
        <v>4.0149999999999997</v>
      </c>
      <c r="F2555" s="4">
        <v>0.8</v>
      </c>
      <c r="G2555" s="4"/>
      <c r="H2555" s="4">
        <v>3.89</v>
      </c>
      <c r="I2555" s="4">
        <v>0.79900000000000004</v>
      </c>
      <c r="J2555" s="4"/>
      <c r="K2555" s="4">
        <v>3.895</v>
      </c>
      <c r="L2555" s="76" t="s">
        <v>55</v>
      </c>
    </row>
    <row r="2556" spans="2:12">
      <c r="B2556" s="73" t="s">
        <v>56</v>
      </c>
      <c r="C2556" s="4">
        <v>0.21810012453300129</v>
      </c>
      <c r="D2556" s="4"/>
      <c r="E2556" s="4">
        <v>1.0640000000000001</v>
      </c>
      <c r="F2556" s="4">
        <v>0.219</v>
      </c>
      <c r="G2556" s="4"/>
      <c r="H2556" s="4">
        <v>1.0760000000000001</v>
      </c>
      <c r="I2556" s="4">
        <v>0.219</v>
      </c>
      <c r="J2556" s="4"/>
      <c r="K2556" s="4">
        <v>1.0760000000000001</v>
      </c>
      <c r="L2556" s="76" t="s">
        <v>57</v>
      </c>
    </row>
    <row r="2557" spans="2:12">
      <c r="B2557" s="73" t="s">
        <v>58</v>
      </c>
      <c r="C2557" s="4">
        <v>44.24</v>
      </c>
      <c r="D2557" s="4"/>
      <c r="E2557" s="4">
        <v>363.35899999999998</v>
      </c>
      <c r="F2557" s="4">
        <v>25.453399999999988</v>
      </c>
      <c r="G2557" s="4"/>
      <c r="H2557" s="4">
        <v>92.899877226092087</v>
      </c>
      <c r="I2557" s="4">
        <v>29.241</v>
      </c>
      <c r="J2557" s="4"/>
      <c r="K2557" s="4">
        <v>666.26400000000001</v>
      </c>
      <c r="L2557" s="76" t="s">
        <v>59</v>
      </c>
    </row>
    <row r="2558" spans="2:12">
      <c r="B2558" s="73" t="s">
        <v>60</v>
      </c>
      <c r="C2558" s="4">
        <v>55.34</v>
      </c>
      <c r="D2558" s="4"/>
      <c r="E2558" s="4">
        <v>350</v>
      </c>
      <c r="F2558" s="4">
        <v>58.698999999999998</v>
      </c>
      <c r="G2558" s="4"/>
      <c r="H2558" s="4">
        <v>375</v>
      </c>
      <c r="I2558" s="4">
        <v>60.7</v>
      </c>
      <c r="J2558" s="4"/>
      <c r="K2558" s="4">
        <v>400</v>
      </c>
      <c r="L2558" s="76" t="s">
        <v>61</v>
      </c>
    </row>
    <row r="2559" spans="2:12">
      <c r="B2559" s="73" t="s">
        <v>62</v>
      </c>
      <c r="C2559" s="4">
        <v>35.042000000000002</v>
      </c>
      <c r="D2559" s="4">
        <v>6649.6</v>
      </c>
      <c r="E2559" s="4">
        <v>102.35799999999999</v>
      </c>
      <c r="F2559" s="4">
        <v>2.0170000000000021</v>
      </c>
      <c r="G2559" s="4"/>
      <c r="H2559" s="4">
        <v>15.752000000000081</v>
      </c>
      <c r="I2559" s="4">
        <v>6.23</v>
      </c>
      <c r="J2559" s="4"/>
      <c r="K2559" s="4">
        <v>89.963999999999999</v>
      </c>
      <c r="L2559" s="76" t="s">
        <v>465</v>
      </c>
    </row>
    <row r="2560" spans="2:12">
      <c r="B2560" s="73" t="s">
        <v>63</v>
      </c>
      <c r="C2560" s="4">
        <v>12.881</v>
      </c>
      <c r="D2560" s="4"/>
      <c r="E2560" s="4">
        <v>140.12899999999999</v>
      </c>
      <c r="F2560" s="4">
        <v>12.873999999999999</v>
      </c>
      <c r="G2560" s="4"/>
      <c r="H2560" s="4">
        <v>140.54200000000003</v>
      </c>
      <c r="I2560" s="4">
        <v>12.779</v>
      </c>
      <c r="J2560" s="4"/>
      <c r="K2560" s="4">
        <v>142.91999999999999</v>
      </c>
      <c r="L2560" s="76" t="s">
        <v>64</v>
      </c>
    </row>
    <row r="2561" spans="2:15">
      <c r="B2561" s="73" t="s">
        <v>65</v>
      </c>
      <c r="C2561" s="4">
        <v>5.9749587879739394</v>
      </c>
      <c r="D2561" s="4">
        <v>2676</v>
      </c>
      <c r="E2561" s="4">
        <v>65</v>
      </c>
      <c r="F2561" s="4">
        <v>14.776999999999999</v>
      </c>
      <c r="G2561" s="4"/>
      <c r="H2561" s="4">
        <v>66.832999999999998</v>
      </c>
      <c r="I2561" s="4">
        <v>16.021000000000001</v>
      </c>
      <c r="J2561" s="4"/>
      <c r="K2561" s="4">
        <v>70.921999999999997</v>
      </c>
      <c r="L2561" s="76" t="s">
        <v>66</v>
      </c>
    </row>
    <row r="2562" spans="2:15">
      <c r="B2562" s="73" t="s">
        <v>67</v>
      </c>
      <c r="C2562" s="4">
        <v>1.97</v>
      </c>
      <c r="D2562" s="4">
        <v>332</v>
      </c>
      <c r="E2562" s="4">
        <v>46.839000000000034</v>
      </c>
      <c r="F2562" s="4">
        <v>0.3090000000000015</v>
      </c>
      <c r="G2562" s="4"/>
      <c r="H2562" s="4">
        <v>1.0977018358134298</v>
      </c>
      <c r="I2562" s="4">
        <v>0.3090000000000015</v>
      </c>
      <c r="J2562" s="4"/>
      <c r="K2562" s="4">
        <v>1.0977018358134298</v>
      </c>
      <c r="L2562" s="76" t="s">
        <v>68</v>
      </c>
    </row>
    <row r="2563" spans="2:15">
      <c r="B2563" s="73" t="s">
        <v>69</v>
      </c>
      <c r="C2563" s="4">
        <v>68.847499999999997</v>
      </c>
      <c r="D2563" s="4"/>
      <c r="E2563" s="4">
        <v>94.442999999999998</v>
      </c>
      <c r="F2563" s="4">
        <v>0.79899999999999805</v>
      </c>
      <c r="G2563" s="4"/>
      <c r="H2563" s="4">
        <v>6.1969999999999983</v>
      </c>
      <c r="I2563" s="4">
        <v>0.82</v>
      </c>
      <c r="J2563" s="4"/>
      <c r="K2563" s="4">
        <v>6.6660000000000004</v>
      </c>
      <c r="L2563" s="76" t="s">
        <v>70</v>
      </c>
    </row>
    <row r="2564" spans="2:15">
      <c r="B2564" s="73" t="s">
        <v>71</v>
      </c>
      <c r="C2564" s="4">
        <v>6.7000000000000004E-2</v>
      </c>
      <c r="D2564" s="4"/>
      <c r="E2564" s="4">
        <v>0.2</v>
      </c>
      <c r="F2564" s="4">
        <v>0.106</v>
      </c>
      <c r="G2564" s="4"/>
      <c r="H2564" s="4">
        <v>0.378</v>
      </c>
      <c r="I2564" s="4">
        <v>4.4999999999999998E-2</v>
      </c>
      <c r="J2564" s="4"/>
      <c r="K2564" s="4">
        <v>9.0999999999999998E-2</v>
      </c>
      <c r="L2564" s="76" t="s">
        <v>72</v>
      </c>
    </row>
    <row r="2565" spans="2:15">
      <c r="B2565" s="73" t="s">
        <v>73</v>
      </c>
      <c r="C2565" s="4">
        <v>9.8000000000000004E-2</v>
      </c>
      <c r="D2565" s="4"/>
      <c r="E2565" s="4">
        <v>3</v>
      </c>
      <c r="F2565" s="4">
        <v>0.13700000000000001</v>
      </c>
      <c r="G2565" s="4"/>
      <c r="H2565" s="4">
        <v>2.9969999999999999</v>
      </c>
      <c r="I2565" s="4">
        <v>0.157</v>
      </c>
      <c r="J2565" s="4"/>
      <c r="K2565" s="4">
        <v>3.34</v>
      </c>
      <c r="L2565" s="76" t="s">
        <v>74</v>
      </c>
    </row>
    <row r="2566" spans="2:15">
      <c r="B2566" s="73" t="s">
        <v>75</v>
      </c>
      <c r="C2566" s="4">
        <v>15.872159999999999</v>
      </c>
      <c r="D2566" s="4"/>
      <c r="E2566" s="4">
        <v>140.17928933278213</v>
      </c>
      <c r="F2566" s="4">
        <v>15.872159999999999</v>
      </c>
      <c r="G2566" s="4"/>
      <c r="H2566" s="4">
        <v>140.17928933278213</v>
      </c>
      <c r="I2566" s="4">
        <v>6</v>
      </c>
      <c r="J2566" s="4"/>
      <c r="K2566" s="4">
        <v>57</v>
      </c>
      <c r="L2566" s="76" t="s">
        <v>76</v>
      </c>
    </row>
    <row r="2567" spans="2:15">
      <c r="B2567" s="73" t="s">
        <v>77</v>
      </c>
      <c r="C2567" s="4">
        <v>0.76600000000000001</v>
      </c>
      <c r="D2567" s="4"/>
      <c r="E2567" s="4">
        <v>4.74</v>
      </c>
      <c r="F2567" s="4">
        <v>0.79200000000000004</v>
      </c>
      <c r="G2567" s="4"/>
      <c r="H2567" s="4">
        <v>4.8949999999999996</v>
      </c>
      <c r="I2567" s="4">
        <v>0.90300000000000002</v>
      </c>
      <c r="J2567" s="4"/>
      <c r="K2567" s="4">
        <v>5.5720000000000001</v>
      </c>
      <c r="L2567" s="76" t="s">
        <v>78</v>
      </c>
    </row>
    <row r="2568" spans="2:15">
      <c r="B2568" s="73" t="s">
        <v>79</v>
      </c>
      <c r="C2568" s="4">
        <v>103.824</v>
      </c>
      <c r="D2568" s="4"/>
      <c r="E2568" s="4">
        <v>1037.8620000000001</v>
      </c>
      <c r="F2568" s="4">
        <v>23.988</v>
      </c>
      <c r="G2568" s="4"/>
      <c r="H2568" s="4">
        <v>454.41300000000001</v>
      </c>
      <c r="I2568" s="4">
        <v>23.808</v>
      </c>
      <c r="J2568" s="4"/>
      <c r="K2568" s="4">
        <v>509.69400000000002</v>
      </c>
      <c r="L2568" s="76" t="s">
        <v>80</v>
      </c>
    </row>
    <row r="2569" spans="2:15">
      <c r="B2569" s="73" t="s">
        <v>81</v>
      </c>
      <c r="C2569" s="4">
        <v>25.096999999999998</v>
      </c>
      <c r="D2569" s="4"/>
      <c r="E2569" s="4">
        <v>127.212</v>
      </c>
      <c r="F2569" s="4">
        <v>7.6210000000000004</v>
      </c>
      <c r="G2569" s="4"/>
      <c r="H2569" s="4">
        <v>53.128</v>
      </c>
      <c r="I2569" s="4">
        <v>8.2289999999999992</v>
      </c>
      <c r="J2569" s="4"/>
      <c r="K2569" s="4">
        <v>57.814999999999998</v>
      </c>
      <c r="L2569" s="76" t="s">
        <v>82</v>
      </c>
      <c r="M2569" s="57"/>
      <c r="O2569" s="57"/>
    </row>
    <row r="2570" spans="2:15" ht="15.75" thickBot="1">
      <c r="B2570" s="73" t="s">
        <v>83</v>
      </c>
      <c r="C2570" s="4">
        <v>0.83599999999999997</v>
      </c>
      <c r="D2570" s="4"/>
      <c r="E2570" s="4">
        <v>3.415</v>
      </c>
      <c r="F2570" s="4">
        <v>0.85199999999999998</v>
      </c>
      <c r="G2570" s="4"/>
      <c r="H2570" s="4">
        <v>3.4580000000000002</v>
      </c>
      <c r="I2570" s="4">
        <v>0.82599999999999996</v>
      </c>
      <c r="J2570" s="4"/>
      <c r="K2570" s="4">
        <v>3.081</v>
      </c>
      <c r="L2570" s="77" t="s">
        <v>84</v>
      </c>
      <c r="M2570" s="57"/>
      <c r="O2570" s="57"/>
    </row>
    <row r="2571" spans="2:15" ht="15.75" thickBot="1">
      <c r="B2571" s="74" t="s">
        <v>85</v>
      </c>
      <c r="C2571" s="4">
        <v>3.15</v>
      </c>
      <c r="D2571" s="4"/>
      <c r="E2571" s="4">
        <v>34.697000000000003</v>
      </c>
      <c r="F2571" s="4">
        <v>3.3769999999999953</v>
      </c>
      <c r="G2571" s="4"/>
      <c r="H2571" s="4">
        <v>9.09</v>
      </c>
      <c r="I2571" s="4">
        <v>11.015000000000001</v>
      </c>
      <c r="J2571" s="4"/>
      <c r="K2571" s="4">
        <v>48.692</v>
      </c>
      <c r="L2571" s="86" t="s">
        <v>86</v>
      </c>
      <c r="M2571" s="57"/>
      <c r="O2571" s="57"/>
    </row>
    <row r="2572" spans="2:15" ht="15.75" thickBot="1">
      <c r="B2572" s="92" t="s">
        <v>386</v>
      </c>
      <c r="C2572" s="78">
        <v>590.62996891250702</v>
      </c>
      <c r="D2572" s="78" t="s">
        <v>19</v>
      </c>
      <c r="E2572" s="78">
        <v>3012.2215849999998</v>
      </c>
      <c r="F2572" s="78">
        <f>SUM(F2550:F2571)</f>
        <v>277.39202652510369</v>
      </c>
      <c r="G2572" s="78"/>
      <c r="H2572" s="78">
        <f>SUM(H2550:H2571)</f>
        <v>1896.3884328741594</v>
      </c>
      <c r="I2572" s="78">
        <f t="shared" ref="I2572:K2572" si="242">SUM(I2550:I2571)</f>
        <v>202.49399999999997</v>
      </c>
      <c r="J2572" s="78">
        <f t="shared" si="242"/>
        <v>0</v>
      </c>
      <c r="K2572" s="78">
        <f t="shared" si="242"/>
        <v>2231.9847018358137</v>
      </c>
      <c r="L2572" s="92" t="s">
        <v>388</v>
      </c>
      <c r="M2572" s="57"/>
      <c r="O2572" s="57"/>
    </row>
    <row r="2573" spans="2:15" ht="15.75" thickBot="1">
      <c r="B2573" s="92" t="s">
        <v>387</v>
      </c>
      <c r="C2573" s="78">
        <v>21744.508999999998</v>
      </c>
      <c r="D2573" s="78"/>
      <c r="E2573" s="78">
        <v>122435.139</v>
      </c>
      <c r="F2573" s="78">
        <v>21987.665000000001</v>
      </c>
      <c r="G2573" s="78"/>
      <c r="H2573" s="78">
        <v>122966.497</v>
      </c>
      <c r="I2573" s="78">
        <v>5568.3559999999998</v>
      </c>
      <c r="J2573" s="78"/>
      <c r="K2573" s="78">
        <v>38472.464999999997</v>
      </c>
      <c r="L2573" s="92" t="s">
        <v>385</v>
      </c>
      <c r="M2573" s="57"/>
      <c r="O2573" s="57"/>
    </row>
    <row r="2574" spans="2:15">
      <c r="M2574" s="57"/>
      <c r="O2574" s="57"/>
    </row>
    <row r="2575" spans="2:15">
      <c r="K2575" s="57"/>
      <c r="M2575" s="57"/>
      <c r="O2575" s="57"/>
    </row>
    <row r="2576" spans="2:15">
      <c r="C2576" s="57"/>
      <c r="E2576" s="57"/>
      <c r="I2576" s="57"/>
      <c r="K2576" s="57"/>
    </row>
    <row r="2577" spans="2:12">
      <c r="C2577" s="57"/>
      <c r="E2577" s="57"/>
      <c r="K2577" s="57"/>
    </row>
    <row r="2578" spans="2:12">
      <c r="C2578" s="57"/>
      <c r="E2578" s="57"/>
      <c r="F2578" s="57"/>
      <c r="K2578" s="57"/>
    </row>
    <row r="2579" spans="2:12">
      <c r="E2579" s="57"/>
      <c r="H2579" s="57"/>
      <c r="I2579" s="57"/>
      <c r="K2579" s="57"/>
    </row>
    <row r="2580" spans="2:12">
      <c r="B2580" s="53" t="s">
        <v>270</v>
      </c>
      <c r="E2580" s="57"/>
      <c r="L2580" s="53" t="s">
        <v>271</v>
      </c>
    </row>
    <row r="2581" spans="2:12">
      <c r="B2581" s="53" t="s">
        <v>330</v>
      </c>
      <c r="L2581" s="53" t="s">
        <v>414</v>
      </c>
    </row>
    <row r="2582" spans="2:12" ht="15.75" thickBot="1">
      <c r="B2582" s="53" t="s">
        <v>131</v>
      </c>
      <c r="L2582" s="53" t="s">
        <v>132</v>
      </c>
    </row>
    <row r="2583" spans="2:12" ht="15.75" thickBot="1">
      <c r="B2583" s="123" t="s">
        <v>43</v>
      </c>
      <c r="C2583" s="131">
        <v>2016</v>
      </c>
      <c r="D2583" s="132"/>
      <c r="E2583" s="133"/>
      <c r="F2583" s="131">
        <v>2017</v>
      </c>
      <c r="G2583" s="132"/>
      <c r="H2583" s="133"/>
      <c r="I2583" s="131">
        <v>2018</v>
      </c>
      <c r="J2583" s="132"/>
      <c r="K2583" s="133"/>
      <c r="L2583" s="126" t="s">
        <v>44</v>
      </c>
    </row>
    <row r="2584" spans="2:12">
      <c r="B2584" s="124"/>
      <c r="C2584" s="68" t="s">
        <v>8</v>
      </c>
      <c r="D2584" s="68" t="s">
        <v>9</v>
      </c>
      <c r="E2584" s="68" t="s">
        <v>10</v>
      </c>
      <c r="F2584" s="68" t="s">
        <v>8</v>
      </c>
      <c r="G2584" s="68" t="s">
        <v>9</v>
      </c>
      <c r="H2584" s="69" t="s">
        <v>10</v>
      </c>
      <c r="I2584" s="68" t="s">
        <v>8</v>
      </c>
      <c r="J2584" s="68" t="s">
        <v>9</v>
      </c>
      <c r="K2584" s="69" t="s">
        <v>10</v>
      </c>
      <c r="L2584" s="127"/>
    </row>
    <row r="2585" spans="2:12" ht="15.75" thickBot="1">
      <c r="B2585" s="125"/>
      <c r="C2585" s="79" t="s">
        <v>11</v>
      </c>
      <c r="D2585" s="80" t="s">
        <v>12</v>
      </c>
      <c r="E2585" s="81" t="s">
        <v>13</v>
      </c>
      <c r="F2585" s="79" t="s">
        <v>11</v>
      </c>
      <c r="G2585" s="80" t="s">
        <v>12</v>
      </c>
      <c r="H2585" s="81" t="s">
        <v>13</v>
      </c>
      <c r="I2585" s="79" t="s">
        <v>11</v>
      </c>
      <c r="J2585" s="80" t="s">
        <v>12</v>
      </c>
      <c r="K2585" s="81" t="s">
        <v>13</v>
      </c>
      <c r="L2585" s="128"/>
    </row>
    <row r="2586" spans="2:12">
      <c r="B2586" s="72" t="s">
        <v>45</v>
      </c>
      <c r="C2586" s="4"/>
      <c r="D2586" s="4"/>
      <c r="E2586" s="4"/>
      <c r="F2586" s="4"/>
      <c r="G2586" s="4"/>
      <c r="H2586" s="4"/>
      <c r="I2586" s="4">
        <v>0</v>
      </c>
      <c r="J2586" s="4"/>
      <c r="K2586" s="4"/>
      <c r="L2586" s="75" t="s">
        <v>46</v>
      </c>
    </row>
    <row r="2587" spans="2:12">
      <c r="B2587" s="73" t="s">
        <v>47</v>
      </c>
      <c r="C2587" s="4"/>
      <c r="D2587" s="4"/>
      <c r="E2587" s="4"/>
      <c r="F2587" s="4"/>
      <c r="G2587" s="4"/>
      <c r="H2587" s="4"/>
      <c r="I2587" s="4">
        <v>0</v>
      </c>
      <c r="J2587" s="4"/>
      <c r="K2587" s="4"/>
      <c r="L2587" s="76" t="s">
        <v>464</v>
      </c>
    </row>
    <row r="2588" spans="2:12">
      <c r="B2588" s="73" t="s">
        <v>48</v>
      </c>
      <c r="C2588" s="4"/>
      <c r="D2588" s="4"/>
      <c r="E2588" s="4"/>
      <c r="F2588" s="4"/>
      <c r="G2588" s="4"/>
      <c r="H2588" s="4"/>
      <c r="I2588" s="4"/>
      <c r="J2588" s="4"/>
      <c r="K2588" s="4"/>
      <c r="L2588" s="76" t="s">
        <v>49</v>
      </c>
    </row>
    <row r="2589" spans="2:12">
      <c r="B2589" s="73" t="s">
        <v>50</v>
      </c>
      <c r="C2589" s="4">
        <f>C2622+C2654</f>
        <v>0.33165829145728642</v>
      </c>
      <c r="D2589" s="4">
        <f t="shared" ref="D2589:D2607" si="243">E2589/C2589*1000</f>
        <v>1990.0000000000002</v>
      </c>
      <c r="E2589" s="4">
        <f t="shared" ref="E2589:F2592" si="244">E2622+E2654</f>
        <v>0.66</v>
      </c>
      <c r="F2589" s="4">
        <f t="shared" si="244"/>
        <v>2.3879999999999999</v>
      </c>
      <c r="G2589" s="4">
        <f t="shared" ref="G2589:G2609" si="245">H2589/F2589*1000</f>
        <v>612.22780569514237</v>
      </c>
      <c r="H2589" s="4">
        <f>H2622+H2654</f>
        <v>1.462</v>
      </c>
      <c r="I2589" s="4">
        <v>1.371</v>
      </c>
      <c r="J2589" s="4">
        <f>(K2589/I2589)*1000</f>
        <v>499.63530269876003</v>
      </c>
      <c r="K2589" s="4">
        <v>0.68500000000000005</v>
      </c>
      <c r="L2589" s="76" t="s">
        <v>51</v>
      </c>
    </row>
    <row r="2590" spans="2:12">
      <c r="B2590" s="73" t="s">
        <v>52</v>
      </c>
      <c r="C2590" s="4">
        <f>C2623+C2655</f>
        <v>1.407035175879397E-2</v>
      </c>
      <c r="D2590" s="4">
        <f t="shared" si="243"/>
        <v>1990</v>
      </c>
      <c r="E2590" s="4">
        <f t="shared" si="244"/>
        <v>2.8000000000000001E-2</v>
      </c>
      <c r="F2590" s="4">
        <f t="shared" si="244"/>
        <v>0.26600000000000001</v>
      </c>
      <c r="G2590" s="4">
        <f t="shared" si="245"/>
        <v>293.23308270676688</v>
      </c>
      <c r="H2590" s="4">
        <f>H2623+H2655</f>
        <v>7.8E-2</v>
      </c>
      <c r="I2590" s="4">
        <v>0.26</v>
      </c>
      <c r="J2590" s="4">
        <f t="shared" ref="J2590:J2609" si="246">(K2590/I2590)*1000</f>
        <v>307.69230769230774</v>
      </c>
      <c r="K2590" s="4">
        <v>0.08</v>
      </c>
      <c r="L2590" s="76" t="s">
        <v>53</v>
      </c>
    </row>
    <row r="2591" spans="2:12">
      <c r="B2591" s="73" t="s">
        <v>54</v>
      </c>
      <c r="C2591" s="4">
        <f>C2624+C2656</f>
        <v>8.6189999999999998</v>
      </c>
      <c r="D2591" s="4">
        <f t="shared" si="243"/>
        <v>5644.2742777584417</v>
      </c>
      <c r="E2591" s="4">
        <f t="shared" si="244"/>
        <v>48.648000000000003</v>
      </c>
      <c r="F2591" s="4">
        <f t="shared" si="244"/>
        <v>8.6189999999999998</v>
      </c>
      <c r="G2591" s="4">
        <f t="shared" si="245"/>
        <v>5644.2742777584417</v>
      </c>
      <c r="H2591" s="4">
        <f>H2624+H2656</f>
        <v>48.648000000000003</v>
      </c>
      <c r="I2591" s="4">
        <v>0</v>
      </c>
      <c r="J2591" s="4"/>
      <c r="K2591" s="4"/>
      <c r="L2591" s="76" t="s">
        <v>55</v>
      </c>
    </row>
    <row r="2592" spans="2:12">
      <c r="B2592" s="73" t="s">
        <v>56</v>
      </c>
      <c r="C2592" s="4">
        <f>C2625+C2657</f>
        <v>0.76484589294523919</v>
      </c>
      <c r="D2592" s="4">
        <f t="shared" si="243"/>
        <v>5644.2742777584417</v>
      </c>
      <c r="E2592" s="4">
        <f t="shared" si="244"/>
        <v>4.3170000000000002</v>
      </c>
      <c r="F2592" s="4">
        <f t="shared" si="244"/>
        <v>0.76484589294523919</v>
      </c>
      <c r="G2592" s="4">
        <f t="shared" si="245"/>
        <v>5644.2742777584417</v>
      </c>
      <c r="H2592" s="4">
        <f>H2625+H2657</f>
        <v>4.3170000000000002</v>
      </c>
      <c r="I2592" s="4"/>
      <c r="J2592" s="4"/>
      <c r="K2592" s="4"/>
      <c r="L2592" s="76" t="s">
        <v>57</v>
      </c>
    </row>
    <row r="2593" spans="2:12">
      <c r="B2593" s="73" t="s">
        <v>58</v>
      </c>
      <c r="C2593" s="4"/>
      <c r="D2593" s="4"/>
      <c r="E2593" s="4"/>
      <c r="F2593" s="4"/>
      <c r="G2593" s="4"/>
      <c r="H2593" s="4"/>
      <c r="I2593" s="4">
        <v>0</v>
      </c>
      <c r="J2593" s="4"/>
      <c r="K2593" s="4"/>
      <c r="L2593" s="76" t="s">
        <v>59</v>
      </c>
    </row>
    <row r="2594" spans="2:12">
      <c r="B2594" s="73" t="s">
        <v>60</v>
      </c>
      <c r="C2594" s="4">
        <f>C2627+C2659</f>
        <v>93.24</v>
      </c>
      <c r="D2594" s="4">
        <f t="shared" si="243"/>
        <v>750.75075075075085</v>
      </c>
      <c r="E2594" s="4">
        <f t="shared" ref="E2594:F2597" si="247">E2627+E2659</f>
        <v>70</v>
      </c>
      <c r="F2594" s="4">
        <f t="shared" si="247"/>
        <v>68</v>
      </c>
      <c r="G2594" s="4">
        <f t="shared" si="245"/>
        <v>1694.1029411764705</v>
      </c>
      <c r="H2594" s="4">
        <f>H2627+H2659</f>
        <v>115.199</v>
      </c>
      <c r="I2594" s="4">
        <v>191.94</v>
      </c>
      <c r="J2594" s="4">
        <f t="shared" si="246"/>
        <v>833.59383140564762</v>
      </c>
      <c r="K2594" s="4">
        <v>160</v>
      </c>
      <c r="L2594" s="76" t="s">
        <v>61</v>
      </c>
    </row>
    <row r="2595" spans="2:12">
      <c r="B2595" s="73" t="s">
        <v>62</v>
      </c>
      <c r="C2595" s="4">
        <f>C2628+C2660</f>
        <v>17.231000000000002</v>
      </c>
      <c r="D2595" s="4">
        <f t="shared" si="243"/>
        <v>2361.7897974580692</v>
      </c>
      <c r="E2595" s="4">
        <f t="shared" si="247"/>
        <v>40.695999999999998</v>
      </c>
      <c r="F2595" s="4">
        <f t="shared" si="247"/>
        <v>119.768</v>
      </c>
      <c r="G2595" s="4">
        <f t="shared" si="245"/>
        <v>3685.809231180282</v>
      </c>
      <c r="H2595" s="4">
        <f>H2628+H2660</f>
        <v>441.44200000000001</v>
      </c>
      <c r="I2595" s="4">
        <v>39.918999999999997</v>
      </c>
      <c r="J2595" s="4">
        <f t="shared" si="246"/>
        <v>3006.0873268368446</v>
      </c>
      <c r="K2595" s="4">
        <v>120</v>
      </c>
      <c r="L2595" s="76" t="s">
        <v>465</v>
      </c>
    </row>
    <row r="2596" spans="2:12">
      <c r="B2596" s="73" t="s">
        <v>63</v>
      </c>
      <c r="C2596" s="4">
        <f>C2629+C2661</f>
        <v>17.731999999999999</v>
      </c>
      <c r="D2596" s="4">
        <f t="shared" si="243"/>
        <v>404.63568689375143</v>
      </c>
      <c r="E2596" s="4">
        <f t="shared" si="247"/>
        <v>7.1749999999999998</v>
      </c>
      <c r="F2596" s="4">
        <f t="shared" si="247"/>
        <v>17.872</v>
      </c>
      <c r="G2596" s="4">
        <f t="shared" si="245"/>
        <v>403.87197851387646</v>
      </c>
      <c r="H2596" s="4">
        <f>H2629+H2661</f>
        <v>7.218</v>
      </c>
      <c r="I2596" s="4">
        <v>17.667999999999999</v>
      </c>
      <c r="J2596" s="4">
        <f t="shared" si="246"/>
        <v>402.08286167081729</v>
      </c>
      <c r="K2596" s="4">
        <v>7.1040000000000001</v>
      </c>
      <c r="L2596" s="76" t="s">
        <v>64</v>
      </c>
    </row>
    <row r="2597" spans="2:12">
      <c r="B2597" s="73" t="s">
        <v>65</v>
      </c>
      <c r="C2597" s="4">
        <f>C2630+C2662</f>
        <v>5</v>
      </c>
      <c r="D2597" s="4">
        <f t="shared" si="243"/>
        <v>150</v>
      </c>
      <c r="E2597" s="4">
        <f t="shared" si="247"/>
        <v>0.75</v>
      </c>
      <c r="F2597" s="4">
        <f t="shared" si="247"/>
        <v>0.20699999999999999</v>
      </c>
      <c r="G2597" s="4">
        <f t="shared" si="245"/>
        <v>415.45893719806764</v>
      </c>
      <c r="H2597" s="4">
        <f>H2630+H2662</f>
        <v>8.5999999999999993E-2</v>
      </c>
      <c r="I2597" s="4">
        <v>2.7E-2</v>
      </c>
      <c r="J2597" s="4">
        <f t="shared" si="246"/>
        <v>1370.3703703703702</v>
      </c>
      <c r="K2597" s="4">
        <v>3.6999999999999998E-2</v>
      </c>
      <c r="L2597" s="76" t="s">
        <v>66</v>
      </c>
    </row>
    <row r="2598" spans="2:12">
      <c r="B2598" s="73" t="s">
        <v>67</v>
      </c>
      <c r="C2598" s="4"/>
      <c r="D2598" s="4"/>
      <c r="E2598" s="4"/>
      <c r="F2598" s="4"/>
      <c r="G2598" s="4"/>
      <c r="H2598" s="4"/>
      <c r="I2598" s="4">
        <v>0</v>
      </c>
      <c r="J2598" s="4"/>
      <c r="K2598" s="4"/>
      <c r="L2598" s="76" t="s">
        <v>68</v>
      </c>
    </row>
    <row r="2599" spans="2:12">
      <c r="B2599" s="73" t="s">
        <v>69</v>
      </c>
      <c r="C2599" s="4"/>
      <c r="D2599" s="4"/>
      <c r="E2599" s="4"/>
      <c r="F2599" s="4"/>
      <c r="G2599" s="4"/>
      <c r="H2599" s="4"/>
      <c r="I2599" s="4">
        <v>0</v>
      </c>
      <c r="J2599" s="4"/>
      <c r="K2599" s="4"/>
      <c r="L2599" s="76" t="s">
        <v>70</v>
      </c>
    </row>
    <row r="2600" spans="2:12">
      <c r="B2600" s="73" t="s">
        <v>71</v>
      </c>
      <c r="C2600" s="4"/>
      <c r="D2600" s="4"/>
      <c r="E2600" s="4"/>
      <c r="F2600" s="4"/>
      <c r="G2600" s="4"/>
      <c r="H2600" s="4"/>
      <c r="I2600" s="4"/>
      <c r="J2600" s="4"/>
      <c r="K2600" s="4"/>
      <c r="L2600" s="76" t="s">
        <v>72</v>
      </c>
    </row>
    <row r="2601" spans="2:12">
      <c r="B2601" s="73" t="s">
        <v>73</v>
      </c>
      <c r="C2601" s="4"/>
      <c r="D2601" s="4"/>
      <c r="E2601" s="4"/>
      <c r="F2601" s="4"/>
      <c r="G2601" s="4"/>
      <c r="H2601" s="4"/>
      <c r="I2601" s="4">
        <v>0</v>
      </c>
      <c r="J2601" s="4"/>
      <c r="K2601" s="4"/>
      <c r="L2601" s="76" t="s">
        <v>74</v>
      </c>
    </row>
    <row r="2602" spans="2:12">
      <c r="B2602" s="73" t="s">
        <v>75</v>
      </c>
      <c r="C2602" s="4"/>
      <c r="D2602" s="4"/>
      <c r="E2602" s="4"/>
      <c r="F2602" s="4"/>
      <c r="G2602" s="4"/>
      <c r="H2602" s="4"/>
      <c r="I2602" s="4">
        <v>0</v>
      </c>
      <c r="J2602" s="4"/>
      <c r="K2602" s="4"/>
      <c r="L2602" s="76" t="s">
        <v>76</v>
      </c>
    </row>
    <row r="2603" spans="2:12">
      <c r="B2603" s="73" t="s">
        <v>77</v>
      </c>
      <c r="C2603" s="4"/>
      <c r="D2603" s="4"/>
      <c r="E2603" s="4"/>
      <c r="F2603" s="4"/>
      <c r="G2603" s="4"/>
      <c r="H2603" s="4"/>
      <c r="I2603" s="4">
        <v>0</v>
      </c>
      <c r="J2603" s="4"/>
      <c r="K2603" s="4"/>
      <c r="L2603" s="76" t="s">
        <v>78</v>
      </c>
    </row>
    <row r="2604" spans="2:12">
      <c r="B2604" s="73" t="s">
        <v>79</v>
      </c>
      <c r="C2604" s="4">
        <f>C2637+C2669</f>
        <v>60.558999999999997</v>
      </c>
      <c r="D2604" s="4">
        <f t="shared" si="243"/>
        <v>3229.7428953582457</v>
      </c>
      <c r="E2604" s="4">
        <f>E2637+E2669</f>
        <v>195.59</v>
      </c>
      <c r="F2604" s="4">
        <f>F2637+F2669</f>
        <v>97.207999999999998</v>
      </c>
      <c r="G2604" s="4">
        <f t="shared" si="245"/>
        <v>3103.4009546539378</v>
      </c>
      <c r="H2604" s="4">
        <f>H2637+H2669</f>
        <v>301.67539999999997</v>
      </c>
      <c r="I2604" s="4">
        <v>150.964</v>
      </c>
      <c r="J2604" s="4">
        <f t="shared" si="246"/>
        <v>3304.6951591107813</v>
      </c>
      <c r="K2604" s="4">
        <v>498.89</v>
      </c>
      <c r="L2604" s="76" t="s">
        <v>80</v>
      </c>
    </row>
    <row r="2605" spans="2:12">
      <c r="B2605" s="73" t="s">
        <v>81</v>
      </c>
      <c r="C2605" s="4">
        <f>C2638+C2670</f>
        <v>0.121</v>
      </c>
      <c r="D2605" s="4">
        <f t="shared" si="243"/>
        <v>2602.0151133501258</v>
      </c>
      <c r="E2605" s="4">
        <f>E2638+E2670</f>
        <v>0.3148438287153652</v>
      </c>
      <c r="F2605" s="4">
        <f>F2638+F2670</f>
        <v>0.14199999999999999</v>
      </c>
      <c r="G2605" s="4">
        <f t="shared" si="245"/>
        <v>2126.7605633802818</v>
      </c>
      <c r="H2605" s="4">
        <f>H2638+H2670</f>
        <v>0.30199999999999999</v>
      </c>
      <c r="I2605" s="4">
        <v>5.569</v>
      </c>
      <c r="J2605" s="4">
        <f t="shared" si="246"/>
        <v>62.488777159274555</v>
      </c>
      <c r="K2605" s="4">
        <v>0.34799999999999998</v>
      </c>
      <c r="L2605" s="76" t="s">
        <v>82</v>
      </c>
    </row>
    <row r="2606" spans="2:12" ht="15.75" thickBot="1">
      <c r="B2606" s="73" t="s">
        <v>83</v>
      </c>
      <c r="C2606" s="4"/>
      <c r="D2606" s="4"/>
      <c r="E2606" s="4"/>
      <c r="F2606" s="4"/>
      <c r="G2606" s="4"/>
      <c r="H2606" s="4"/>
      <c r="I2606" s="4"/>
      <c r="J2606" s="4"/>
      <c r="K2606" s="4"/>
      <c r="L2606" s="77" t="s">
        <v>84</v>
      </c>
    </row>
    <row r="2607" spans="2:12" ht="15.75" thickBot="1">
      <c r="B2607" s="74" t="s">
        <v>85</v>
      </c>
      <c r="C2607" s="4">
        <f>C2640+C2672</f>
        <v>14.723000000000001</v>
      </c>
      <c r="D2607" s="4">
        <f t="shared" si="243"/>
        <v>1201.7305788818287</v>
      </c>
      <c r="E2607" s="4">
        <f>E2640+E2672</f>
        <v>17.693079312877163</v>
      </c>
      <c r="F2607" s="4">
        <f>F2640+F2672</f>
        <v>11.143000000000001</v>
      </c>
      <c r="G2607" s="4">
        <f t="shared" si="245"/>
        <v>1065.4222381764337</v>
      </c>
      <c r="H2607" s="4">
        <f>H2640+H2672</f>
        <v>11.872</v>
      </c>
      <c r="I2607" s="4">
        <v>6.6669999999999998</v>
      </c>
      <c r="J2607" s="4">
        <f t="shared" si="246"/>
        <v>1038.0980950952453</v>
      </c>
      <c r="K2607" s="4">
        <v>6.9210000000000003</v>
      </c>
      <c r="L2607" s="86" t="s">
        <v>86</v>
      </c>
    </row>
    <row r="2608" spans="2:12" ht="15.75" thickBot="1">
      <c r="B2608" s="92" t="s">
        <v>386</v>
      </c>
      <c r="C2608" s="78">
        <f>SUM(C2586:C2607)</f>
        <v>218.33557453616135</v>
      </c>
      <c r="D2608" s="78">
        <f>E2608/C2608*1000</f>
        <v>1767.3341779568011</v>
      </c>
      <c r="E2608" s="78">
        <f>SUM(E2586:E2607)</f>
        <v>385.87192314159256</v>
      </c>
      <c r="F2608" s="78">
        <f>SUM(F2586:F2607)</f>
        <v>326.37784589294517</v>
      </c>
      <c r="G2608" s="78">
        <f t="shared" si="245"/>
        <v>2856.5033188735561</v>
      </c>
      <c r="H2608" s="78">
        <f>SUM(H2586:H2607)</f>
        <v>932.29939999999988</v>
      </c>
      <c r="I2608" s="78">
        <f>SUM(I2586:I2607)</f>
        <v>414.38499999999999</v>
      </c>
      <c r="J2608" s="78">
        <f t="shared" si="246"/>
        <v>1916.2493816137167</v>
      </c>
      <c r="K2608" s="78">
        <f>SUM(K2586:K2607)</f>
        <v>794.06499999999994</v>
      </c>
      <c r="L2608" s="92" t="s">
        <v>388</v>
      </c>
    </row>
    <row r="2609" spans="2:12" ht="15.75" thickBot="1">
      <c r="B2609" s="92" t="s">
        <v>387</v>
      </c>
      <c r="C2609" s="78">
        <v>32327.312000000002</v>
      </c>
      <c r="D2609" s="78">
        <f>E2609/C2609*1000</f>
        <v>2236.0932452410516</v>
      </c>
      <c r="E2609" s="78">
        <v>72286.884000000005</v>
      </c>
      <c r="F2609" s="78">
        <v>34895.239000000001</v>
      </c>
      <c r="G2609" s="78">
        <f t="shared" si="245"/>
        <v>2239.9205232553359</v>
      </c>
      <c r="H2609" s="78">
        <v>78162.562000000005</v>
      </c>
      <c r="I2609" s="78">
        <v>35294.745000000003</v>
      </c>
      <c r="J2609" s="78">
        <f t="shared" si="246"/>
        <v>2131.1191793565868</v>
      </c>
      <c r="K2609" s="78">
        <v>75217.308000000005</v>
      </c>
      <c r="L2609" s="92" t="s">
        <v>385</v>
      </c>
    </row>
    <row r="2613" spans="2:12">
      <c r="B2613" s="53" t="s">
        <v>274</v>
      </c>
      <c r="L2613" s="53" t="s">
        <v>275</v>
      </c>
    </row>
    <row r="2614" spans="2:12">
      <c r="B2614" s="53" t="s">
        <v>332</v>
      </c>
      <c r="L2614" s="53" t="s">
        <v>331</v>
      </c>
    </row>
    <row r="2615" spans="2:12" ht="15.75" thickBot="1">
      <c r="B2615" s="53" t="s">
        <v>131</v>
      </c>
      <c r="L2615" s="53" t="s">
        <v>132</v>
      </c>
    </row>
    <row r="2616" spans="2:12" ht="15.75" thickBot="1">
      <c r="B2616" s="123" t="s">
        <v>43</v>
      </c>
      <c r="C2616" s="131">
        <v>2016</v>
      </c>
      <c r="D2616" s="132"/>
      <c r="E2616" s="133"/>
      <c r="F2616" s="131">
        <v>2017</v>
      </c>
      <c r="G2616" s="132"/>
      <c r="H2616" s="133"/>
      <c r="I2616" s="131">
        <v>2018</v>
      </c>
      <c r="J2616" s="132"/>
      <c r="K2616" s="133"/>
      <c r="L2616" s="126" t="s">
        <v>44</v>
      </c>
    </row>
    <row r="2617" spans="2:12">
      <c r="B2617" s="124"/>
      <c r="C2617" s="68" t="s">
        <v>8</v>
      </c>
      <c r="D2617" s="68" t="s">
        <v>9</v>
      </c>
      <c r="E2617" s="68" t="s">
        <v>10</v>
      </c>
      <c r="F2617" s="68" t="s">
        <v>8</v>
      </c>
      <c r="G2617" s="68" t="s">
        <v>9</v>
      </c>
      <c r="H2617" s="69" t="s">
        <v>10</v>
      </c>
      <c r="I2617" s="68" t="s">
        <v>8</v>
      </c>
      <c r="J2617" s="68" t="s">
        <v>9</v>
      </c>
      <c r="K2617" s="69" t="s">
        <v>10</v>
      </c>
      <c r="L2617" s="127"/>
    </row>
    <row r="2618" spans="2:12" ht="15.75" thickBot="1">
      <c r="B2618" s="125"/>
      <c r="C2618" s="79" t="s">
        <v>11</v>
      </c>
      <c r="D2618" s="80" t="s">
        <v>12</v>
      </c>
      <c r="E2618" s="81" t="s">
        <v>13</v>
      </c>
      <c r="F2618" s="79" t="s">
        <v>11</v>
      </c>
      <c r="G2618" s="80" t="s">
        <v>12</v>
      </c>
      <c r="H2618" s="81" t="s">
        <v>13</v>
      </c>
      <c r="I2618" s="79" t="s">
        <v>11</v>
      </c>
      <c r="J2618" s="80" t="s">
        <v>12</v>
      </c>
      <c r="K2618" s="81" t="s">
        <v>13</v>
      </c>
      <c r="L2618" s="128"/>
    </row>
    <row r="2619" spans="2:12">
      <c r="B2619" s="72" t="s">
        <v>45</v>
      </c>
      <c r="C2619" s="4"/>
      <c r="D2619" s="4"/>
      <c r="E2619" s="4"/>
      <c r="F2619" s="4"/>
      <c r="G2619" s="4"/>
      <c r="H2619" s="4"/>
      <c r="I2619" s="4">
        <v>0</v>
      </c>
      <c r="J2619" s="4"/>
      <c r="K2619" s="4">
        <v>0</v>
      </c>
      <c r="L2619" s="75" t="s">
        <v>46</v>
      </c>
    </row>
    <row r="2620" spans="2:12">
      <c r="B2620" s="73" t="s">
        <v>47</v>
      </c>
      <c r="C2620" s="4"/>
      <c r="D2620" s="4"/>
      <c r="E2620" s="4"/>
      <c r="F2620" s="4"/>
      <c r="G2620" s="4"/>
      <c r="H2620" s="4"/>
      <c r="I2620" s="4">
        <v>0</v>
      </c>
      <c r="J2620" s="4"/>
      <c r="K2620" s="4">
        <v>0</v>
      </c>
      <c r="L2620" s="76" t="s">
        <v>464</v>
      </c>
    </row>
    <row r="2621" spans="2:12">
      <c r="B2621" s="73" t="s">
        <v>48</v>
      </c>
      <c r="C2621" s="4"/>
      <c r="D2621" s="4"/>
      <c r="E2621" s="4"/>
      <c r="F2621" s="4"/>
      <c r="G2621" s="4"/>
      <c r="H2621" s="4"/>
      <c r="I2621" s="4"/>
      <c r="J2621" s="4"/>
      <c r="K2621" s="4"/>
      <c r="L2621" s="76" t="s">
        <v>49</v>
      </c>
    </row>
    <row r="2622" spans="2:12">
      <c r="B2622" s="73" t="s">
        <v>50</v>
      </c>
      <c r="C2622" s="4">
        <v>0.33165829145728642</v>
      </c>
      <c r="D2622" s="4">
        <f t="shared" ref="D2622:D2642" si="248">E2622/C2622*1000</f>
        <v>1990.0000000000002</v>
      </c>
      <c r="E2622" s="4">
        <v>0.66</v>
      </c>
      <c r="F2622" s="4">
        <v>2.3879999999999999</v>
      </c>
      <c r="G2622" s="4">
        <f t="shared" ref="G2622:G2642" si="249">H2622/F2622*1000</f>
        <v>612.22780569514237</v>
      </c>
      <c r="H2622" s="4">
        <v>1.462</v>
      </c>
      <c r="I2622" s="4">
        <v>1.371</v>
      </c>
      <c r="J2622" s="4">
        <f>(K2622/I2622)*1000</f>
        <v>499.63530269876003</v>
      </c>
      <c r="K2622" s="4">
        <v>0.68500000000000005</v>
      </c>
      <c r="L2622" s="76" t="s">
        <v>51</v>
      </c>
    </row>
    <row r="2623" spans="2:12">
      <c r="B2623" s="73" t="s">
        <v>52</v>
      </c>
      <c r="C2623" s="4">
        <v>1.407035175879397E-2</v>
      </c>
      <c r="D2623" s="4">
        <f t="shared" si="248"/>
        <v>1990</v>
      </c>
      <c r="E2623" s="4">
        <v>2.8000000000000001E-2</v>
      </c>
      <c r="F2623" s="4">
        <v>0.26600000000000001</v>
      </c>
      <c r="G2623" s="4">
        <f t="shared" si="249"/>
        <v>293.23308270676688</v>
      </c>
      <c r="H2623" s="4">
        <v>7.8E-2</v>
      </c>
      <c r="I2623" s="4">
        <v>0.26</v>
      </c>
      <c r="J2623" s="4">
        <f t="shared" ref="J2623:J2642" si="250">(K2623/I2623)*1000</f>
        <v>307.69230769230774</v>
      </c>
      <c r="K2623" s="4">
        <v>0.08</v>
      </c>
      <c r="L2623" s="76" t="s">
        <v>53</v>
      </c>
    </row>
    <row r="2624" spans="2:12">
      <c r="B2624" s="73" t="s">
        <v>54</v>
      </c>
      <c r="C2624" s="4">
        <v>8.6189999999999998</v>
      </c>
      <c r="D2624" s="4">
        <f t="shared" si="248"/>
        <v>5644.2742777584417</v>
      </c>
      <c r="E2624" s="4">
        <v>48.648000000000003</v>
      </c>
      <c r="F2624" s="4">
        <v>8.6189999999999998</v>
      </c>
      <c r="G2624" s="4">
        <f t="shared" si="249"/>
        <v>5644.2742777584417</v>
      </c>
      <c r="H2624" s="4">
        <v>48.648000000000003</v>
      </c>
      <c r="I2624" s="4">
        <v>0</v>
      </c>
      <c r="J2624" s="4"/>
      <c r="K2624" s="4">
        <v>0</v>
      </c>
      <c r="L2624" s="76" t="s">
        <v>55</v>
      </c>
    </row>
    <row r="2625" spans="2:12">
      <c r="B2625" s="73" t="s">
        <v>56</v>
      </c>
      <c r="C2625" s="4">
        <v>0.76484589294523919</v>
      </c>
      <c r="D2625" s="4">
        <f t="shared" si="248"/>
        <v>5644.2742777584417</v>
      </c>
      <c r="E2625" s="4">
        <v>4.3170000000000002</v>
      </c>
      <c r="F2625" s="4">
        <v>0.76484589294523919</v>
      </c>
      <c r="G2625" s="4">
        <f t="shared" si="249"/>
        <v>5644.2742777584417</v>
      </c>
      <c r="H2625" s="4">
        <v>4.3170000000000002</v>
      </c>
      <c r="I2625" s="4"/>
      <c r="J2625" s="4"/>
      <c r="K2625" s="4"/>
      <c r="L2625" s="76" t="s">
        <v>57</v>
      </c>
    </row>
    <row r="2626" spans="2:12">
      <c r="B2626" s="73" t="s">
        <v>58</v>
      </c>
      <c r="C2626" s="4"/>
      <c r="D2626" s="4"/>
      <c r="E2626" s="4"/>
      <c r="F2626" s="4"/>
      <c r="G2626" s="4"/>
      <c r="H2626" s="4"/>
      <c r="I2626" s="4">
        <v>0</v>
      </c>
      <c r="J2626" s="4"/>
      <c r="K2626" s="4">
        <v>0</v>
      </c>
      <c r="L2626" s="76" t="s">
        <v>59</v>
      </c>
    </row>
    <row r="2627" spans="2:12">
      <c r="B2627" s="73" t="s">
        <v>60</v>
      </c>
      <c r="C2627" s="4">
        <v>93.24</v>
      </c>
      <c r="D2627" s="4">
        <f t="shared" si="248"/>
        <v>750.75075075075085</v>
      </c>
      <c r="E2627" s="4">
        <v>70</v>
      </c>
      <c r="F2627" s="4">
        <v>68</v>
      </c>
      <c r="G2627" s="4">
        <f t="shared" si="249"/>
        <v>1694.1029411764705</v>
      </c>
      <c r="H2627" s="4">
        <v>115.199</v>
      </c>
      <c r="I2627" s="4">
        <v>191.94</v>
      </c>
      <c r="J2627" s="4">
        <f t="shared" si="250"/>
        <v>833.59383140564762</v>
      </c>
      <c r="K2627" s="4">
        <v>160</v>
      </c>
      <c r="L2627" s="76" t="s">
        <v>61</v>
      </c>
    </row>
    <row r="2628" spans="2:12">
      <c r="B2628" s="73" t="s">
        <v>62</v>
      </c>
      <c r="C2628" s="4">
        <v>17.231000000000002</v>
      </c>
      <c r="D2628" s="4">
        <f t="shared" si="248"/>
        <v>2361.7897974580692</v>
      </c>
      <c r="E2628" s="4">
        <v>40.695999999999998</v>
      </c>
      <c r="F2628" s="4">
        <v>119.768</v>
      </c>
      <c r="G2628" s="4">
        <f t="shared" si="249"/>
        <v>3685.809231180282</v>
      </c>
      <c r="H2628" s="4">
        <v>441.44200000000001</v>
      </c>
      <c r="I2628" s="4">
        <v>39.918999999999997</v>
      </c>
      <c r="J2628" s="4">
        <f t="shared" si="250"/>
        <v>3006.0873268368446</v>
      </c>
      <c r="K2628" s="4">
        <v>120</v>
      </c>
      <c r="L2628" s="76" t="s">
        <v>465</v>
      </c>
    </row>
    <row r="2629" spans="2:12">
      <c r="B2629" s="73" t="s">
        <v>63</v>
      </c>
      <c r="C2629" s="4">
        <v>17.731999999999999</v>
      </c>
      <c r="D2629" s="4">
        <f t="shared" si="248"/>
        <v>404.63568689375143</v>
      </c>
      <c r="E2629" s="4">
        <v>7.1749999999999998</v>
      </c>
      <c r="F2629" s="4">
        <v>17.872</v>
      </c>
      <c r="G2629" s="4">
        <f t="shared" si="249"/>
        <v>403.87197851387646</v>
      </c>
      <c r="H2629" s="4">
        <v>7.218</v>
      </c>
      <c r="I2629" s="4">
        <v>17.667999999999999</v>
      </c>
      <c r="J2629" s="4">
        <f t="shared" si="250"/>
        <v>402.08286167081729</v>
      </c>
      <c r="K2629" s="4">
        <v>7.1040000000000001</v>
      </c>
      <c r="L2629" s="76" t="s">
        <v>64</v>
      </c>
    </row>
    <row r="2630" spans="2:12">
      <c r="B2630" s="73" t="s">
        <v>65</v>
      </c>
      <c r="C2630" s="4">
        <v>5</v>
      </c>
      <c r="D2630" s="4">
        <f t="shared" si="248"/>
        <v>150</v>
      </c>
      <c r="E2630" s="4">
        <v>0.75</v>
      </c>
      <c r="F2630" s="4">
        <v>0.20699999999999999</v>
      </c>
      <c r="G2630" s="4">
        <f t="shared" si="249"/>
        <v>415.45893719806764</v>
      </c>
      <c r="H2630" s="4">
        <v>8.5999999999999993E-2</v>
      </c>
      <c r="I2630" s="4">
        <v>2.7E-2</v>
      </c>
      <c r="J2630" s="4">
        <f t="shared" si="250"/>
        <v>1370.3703703703702</v>
      </c>
      <c r="K2630" s="4">
        <v>3.6999999999999998E-2</v>
      </c>
      <c r="L2630" s="76" t="s">
        <v>66</v>
      </c>
    </row>
    <row r="2631" spans="2:12">
      <c r="B2631" s="73" t="s">
        <v>67</v>
      </c>
      <c r="C2631" s="4"/>
      <c r="D2631" s="4"/>
      <c r="E2631" s="4"/>
      <c r="F2631" s="4"/>
      <c r="G2631" s="4"/>
      <c r="H2631" s="4"/>
      <c r="I2631" s="4">
        <v>0</v>
      </c>
      <c r="J2631" s="4"/>
      <c r="K2631" s="4">
        <v>0</v>
      </c>
      <c r="L2631" s="76" t="s">
        <v>68</v>
      </c>
    </row>
    <row r="2632" spans="2:12">
      <c r="B2632" s="73" t="s">
        <v>69</v>
      </c>
      <c r="C2632" s="4"/>
      <c r="D2632" s="4"/>
      <c r="E2632" s="4"/>
      <c r="F2632" s="4"/>
      <c r="G2632" s="4"/>
      <c r="H2632" s="4"/>
      <c r="I2632" s="4">
        <v>0</v>
      </c>
      <c r="J2632" s="4"/>
      <c r="K2632" s="4">
        <v>0</v>
      </c>
      <c r="L2632" s="76" t="s">
        <v>70</v>
      </c>
    </row>
    <row r="2633" spans="2:12">
      <c r="B2633" s="73" t="s">
        <v>71</v>
      </c>
      <c r="C2633" s="4"/>
      <c r="D2633" s="4"/>
      <c r="E2633" s="4"/>
      <c r="F2633" s="4"/>
      <c r="G2633" s="4"/>
      <c r="H2633" s="4"/>
      <c r="I2633" s="4"/>
      <c r="J2633" s="4"/>
      <c r="K2633" s="4"/>
      <c r="L2633" s="76" t="s">
        <v>72</v>
      </c>
    </row>
    <row r="2634" spans="2:12">
      <c r="B2634" s="73" t="s">
        <v>73</v>
      </c>
      <c r="C2634" s="4"/>
      <c r="D2634" s="4"/>
      <c r="E2634" s="4"/>
      <c r="F2634" s="4"/>
      <c r="G2634" s="4"/>
      <c r="H2634" s="4"/>
      <c r="I2634" s="4">
        <v>0</v>
      </c>
      <c r="J2634" s="4"/>
      <c r="K2634" s="4">
        <v>0</v>
      </c>
      <c r="L2634" s="76" t="s">
        <v>74</v>
      </c>
    </row>
    <row r="2635" spans="2:12">
      <c r="B2635" s="73" t="s">
        <v>75</v>
      </c>
      <c r="C2635" s="4"/>
      <c r="D2635" s="4"/>
      <c r="E2635" s="4"/>
      <c r="F2635" s="4"/>
      <c r="G2635" s="4"/>
      <c r="H2635" s="4"/>
      <c r="I2635" s="4">
        <v>0</v>
      </c>
      <c r="J2635" s="4"/>
      <c r="K2635" s="4">
        <v>0</v>
      </c>
      <c r="L2635" s="76" t="s">
        <v>76</v>
      </c>
    </row>
    <row r="2636" spans="2:12">
      <c r="B2636" s="73" t="s">
        <v>77</v>
      </c>
      <c r="C2636" s="4"/>
      <c r="D2636" s="4"/>
      <c r="E2636" s="4"/>
      <c r="F2636" s="4"/>
      <c r="G2636" s="4"/>
      <c r="H2636" s="4"/>
      <c r="I2636" s="4">
        <v>0</v>
      </c>
      <c r="J2636" s="4"/>
      <c r="K2636" s="4">
        <v>0</v>
      </c>
      <c r="L2636" s="76" t="s">
        <v>78</v>
      </c>
    </row>
    <row r="2637" spans="2:12">
      <c r="B2637" s="73" t="s">
        <v>79</v>
      </c>
      <c r="C2637" s="4">
        <v>55.357999999999997</v>
      </c>
      <c r="D2637" s="4">
        <f t="shared" si="248"/>
        <v>2611.4021460312874</v>
      </c>
      <c r="E2637" s="4">
        <v>144.56200000000001</v>
      </c>
      <c r="F2637" s="4">
        <v>91.155000000000001</v>
      </c>
      <c r="G2637" s="4">
        <f t="shared" si="249"/>
        <v>2529.4761669683503</v>
      </c>
      <c r="H2637" s="4">
        <v>230.57439999999997</v>
      </c>
      <c r="I2637" s="4">
        <v>141</v>
      </c>
      <c r="J2637" s="4">
        <f t="shared" si="250"/>
        <v>3468.0851063829787</v>
      </c>
      <c r="K2637" s="4">
        <v>489</v>
      </c>
      <c r="L2637" s="76" t="s">
        <v>80</v>
      </c>
    </row>
    <row r="2638" spans="2:12">
      <c r="B2638" s="73" t="s">
        <v>81</v>
      </c>
      <c r="C2638" s="4">
        <v>0.121</v>
      </c>
      <c r="D2638" s="4">
        <f t="shared" si="248"/>
        <v>2602.0151133501258</v>
      </c>
      <c r="E2638" s="4">
        <v>0.3148438287153652</v>
      </c>
      <c r="F2638" s="4">
        <v>0.14199999999999999</v>
      </c>
      <c r="G2638" s="4">
        <f t="shared" si="249"/>
        <v>2126.7605633802818</v>
      </c>
      <c r="H2638" s="4">
        <v>0.30199999999999999</v>
      </c>
      <c r="I2638" s="4">
        <v>0.16300000000000001</v>
      </c>
      <c r="J2638" s="4">
        <f t="shared" si="250"/>
        <v>2134.969325153374</v>
      </c>
      <c r="K2638" s="4">
        <v>0.34799999999999998</v>
      </c>
      <c r="L2638" s="76" t="s">
        <v>82</v>
      </c>
    </row>
    <row r="2639" spans="2:12" ht="15.75" thickBot="1">
      <c r="B2639" s="73" t="s">
        <v>83</v>
      </c>
      <c r="C2639" s="4"/>
      <c r="D2639" s="4"/>
      <c r="E2639" s="4"/>
      <c r="F2639" s="4"/>
      <c r="G2639" s="4"/>
      <c r="H2639" s="4"/>
      <c r="I2639" s="4"/>
      <c r="J2639" s="4"/>
      <c r="K2639" s="4"/>
      <c r="L2639" s="77" t="s">
        <v>84</v>
      </c>
    </row>
    <row r="2640" spans="2:12" ht="15.75" thickBot="1">
      <c r="B2640" s="74" t="s">
        <v>85</v>
      </c>
      <c r="C2640" s="4">
        <v>14.723000000000001</v>
      </c>
      <c r="D2640" s="4">
        <f t="shared" si="248"/>
        <v>1201.7305788818287</v>
      </c>
      <c r="E2640" s="4">
        <v>17.693079312877163</v>
      </c>
      <c r="F2640" s="4">
        <v>11.143000000000001</v>
      </c>
      <c r="G2640" s="4">
        <f t="shared" si="249"/>
        <v>1065.4222381764337</v>
      </c>
      <c r="H2640" s="4">
        <v>11.872</v>
      </c>
      <c r="I2640" s="4">
        <v>6.6669999999999998</v>
      </c>
      <c r="J2640" s="4">
        <f t="shared" si="250"/>
        <v>1038.0980950952453</v>
      </c>
      <c r="K2640" s="4">
        <v>6.9210000000000003</v>
      </c>
      <c r="L2640" s="86" t="s">
        <v>86</v>
      </c>
    </row>
    <row r="2641" spans="2:12" ht="15.75" thickBot="1">
      <c r="B2641" s="92" t="s">
        <v>386</v>
      </c>
      <c r="C2641" s="78">
        <f>SUM(C2619:C2640)</f>
        <v>213.13457453616135</v>
      </c>
      <c r="D2641" s="78">
        <f t="shared" si="248"/>
        <v>1571.0446034872746</v>
      </c>
      <c r="E2641" s="78">
        <f>SUM(E2619:E2640)</f>
        <v>334.84392314159254</v>
      </c>
      <c r="F2641" s="78">
        <f>SUM(F2619:F2640)</f>
        <v>320.32484589294518</v>
      </c>
      <c r="G2641" s="78">
        <f t="shared" si="249"/>
        <v>2688.5157709178088</v>
      </c>
      <c r="H2641" s="78">
        <f>SUM(H2619:H2640)</f>
        <v>861.19839999999988</v>
      </c>
      <c r="I2641" s="78">
        <f>SUM(I2619:I2640)</f>
        <v>399.01499999999999</v>
      </c>
      <c r="J2641" s="78">
        <f t="shared" si="250"/>
        <v>1965.2769945992006</v>
      </c>
      <c r="K2641" s="78">
        <f>SUM(K2619:K2640)</f>
        <v>784.17499999999995</v>
      </c>
      <c r="L2641" s="92" t="s">
        <v>388</v>
      </c>
    </row>
    <row r="2642" spans="2:12" ht="15.75" thickBot="1">
      <c r="B2642" s="92" t="s">
        <v>387</v>
      </c>
      <c r="C2642" s="78">
        <v>30254.899000000001</v>
      </c>
      <c r="D2642" s="78">
        <f t="shared" si="248"/>
        <v>2243.6278171016202</v>
      </c>
      <c r="E2642" s="78">
        <v>67880.732999999993</v>
      </c>
      <c r="F2642" s="78">
        <v>32979.14</v>
      </c>
      <c r="G2642" s="78">
        <f t="shared" si="249"/>
        <v>2254.5405671585127</v>
      </c>
      <c r="H2642" s="78">
        <v>74352.808999999994</v>
      </c>
      <c r="I2642" s="78">
        <v>32296.291000000001</v>
      </c>
      <c r="J2642" s="78">
        <f t="shared" si="250"/>
        <v>2187.5720032371519</v>
      </c>
      <c r="K2642" s="78">
        <v>70650.462</v>
      </c>
      <c r="L2642" s="92" t="s">
        <v>385</v>
      </c>
    </row>
    <row r="2643" spans="2:12">
      <c r="K2643" s="53" t="s">
        <v>415</v>
      </c>
    </row>
    <row r="2645" spans="2:12">
      <c r="B2645" s="53" t="s">
        <v>278</v>
      </c>
      <c r="L2645" s="53" t="s">
        <v>279</v>
      </c>
    </row>
    <row r="2646" spans="2:12">
      <c r="B2646" s="53" t="s">
        <v>422</v>
      </c>
      <c r="L2646" s="53" t="s">
        <v>463</v>
      </c>
    </row>
    <row r="2647" spans="2:12" ht="15.75" thickBot="1">
      <c r="B2647" s="53" t="s">
        <v>131</v>
      </c>
      <c r="L2647" s="53" t="s">
        <v>132</v>
      </c>
    </row>
    <row r="2648" spans="2:12" ht="15.75" thickBot="1">
      <c r="B2648" s="123" t="s">
        <v>43</v>
      </c>
      <c r="C2648" s="131">
        <v>2016</v>
      </c>
      <c r="D2648" s="132"/>
      <c r="E2648" s="133"/>
      <c r="F2648" s="131">
        <v>2017</v>
      </c>
      <c r="G2648" s="132"/>
      <c r="H2648" s="133"/>
      <c r="I2648" s="131">
        <v>2018</v>
      </c>
      <c r="J2648" s="132"/>
      <c r="K2648" s="133"/>
      <c r="L2648" s="126" t="s">
        <v>44</v>
      </c>
    </row>
    <row r="2649" spans="2:12">
      <c r="B2649" s="124"/>
      <c r="C2649" s="68" t="s">
        <v>8</v>
      </c>
      <c r="D2649" s="68" t="s">
        <v>9</v>
      </c>
      <c r="E2649" s="68" t="s">
        <v>10</v>
      </c>
      <c r="F2649" s="68" t="s">
        <v>8</v>
      </c>
      <c r="G2649" s="68" t="s">
        <v>9</v>
      </c>
      <c r="H2649" s="69" t="s">
        <v>10</v>
      </c>
      <c r="I2649" s="68" t="s">
        <v>8</v>
      </c>
      <c r="J2649" s="68" t="s">
        <v>9</v>
      </c>
      <c r="K2649" s="69" t="s">
        <v>10</v>
      </c>
      <c r="L2649" s="127"/>
    </row>
    <row r="2650" spans="2:12" ht="15.75" thickBot="1">
      <c r="B2650" s="125"/>
      <c r="C2650" s="79" t="s">
        <v>11</v>
      </c>
      <c r="D2650" s="80" t="s">
        <v>12</v>
      </c>
      <c r="E2650" s="81" t="s">
        <v>13</v>
      </c>
      <c r="F2650" s="79" t="s">
        <v>11</v>
      </c>
      <c r="G2650" s="80" t="s">
        <v>12</v>
      </c>
      <c r="H2650" s="81" t="s">
        <v>13</v>
      </c>
      <c r="I2650" s="79" t="s">
        <v>11</v>
      </c>
      <c r="J2650" s="80" t="s">
        <v>12</v>
      </c>
      <c r="K2650" s="81" t="s">
        <v>13</v>
      </c>
      <c r="L2650" s="128"/>
    </row>
    <row r="2651" spans="2:12">
      <c r="B2651" s="72" t="s">
        <v>45</v>
      </c>
      <c r="C2651" s="4"/>
      <c r="D2651" s="4"/>
      <c r="E2651" s="4"/>
      <c r="F2651" s="4"/>
      <c r="G2651" s="4"/>
      <c r="H2651" s="4"/>
      <c r="I2651" s="4"/>
      <c r="J2651" s="4"/>
      <c r="K2651" s="4"/>
      <c r="L2651" s="75" t="s">
        <v>46</v>
      </c>
    </row>
    <row r="2652" spans="2:12">
      <c r="B2652" s="73" t="s">
        <v>47</v>
      </c>
      <c r="C2652" s="4"/>
      <c r="D2652" s="4"/>
      <c r="E2652" s="4"/>
      <c r="F2652" s="4"/>
      <c r="G2652" s="4"/>
      <c r="H2652" s="4"/>
      <c r="I2652" s="4"/>
      <c r="J2652" s="4"/>
      <c r="K2652" s="4"/>
      <c r="L2652" s="76" t="s">
        <v>464</v>
      </c>
    </row>
    <row r="2653" spans="2:12">
      <c r="B2653" s="73" t="s">
        <v>48</v>
      </c>
      <c r="C2653" s="4"/>
      <c r="D2653" s="4"/>
      <c r="E2653" s="4"/>
      <c r="F2653" s="4"/>
      <c r="G2653" s="4"/>
      <c r="H2653" s="4"/>
      <c r="I2653" s="4"/>
      <c r="J2653" s="4"/>
      <c r="K2653" s="4"/>
      <c r="L2653" s="76" t="s">
        <v>49</v>
      </c>
    </row>
    <row r="2654" spans="2:12">
      <c r="B2654" s="73" t="s">
        <v>50</v>
      </c>
      <c r="C2654" s="4"/>
      <c r="D2654" s="4"/>
      <c r="E2654" s="4"/>
      <c r="F2654" s="4"/>
      <c r="G2654" s="4"/>
      <c r="H2654" s="4"/>
      <c r="I2654" s="4">
        <v>1.083</v>
      </c>
      <c r="J2654" s="4">
        <f>(K2654/I2654)*1000</f>
        <v>3061.8651892890121</v>
      </c>
      <c r="K2654" s="4">
        <v>3.3159999999999998</v>
      </c>
      <c r="L2654" s="76" t="s">
        <v>51</v>
      </c>
    </row>
    <row r="2655" spans="2:12">
      <c r="B2655" s="73" t="s">
        <v>52</v>
      </c>
      <c r="C2655" s="4"/>
      <c r="D2655" s="4"/>
      <c r="E2655" s="4"/>
      <c r="F2655" s="4"/>
      <c r="G2655" s="4"/>
      <c r="H2655" s="4"/>
      <c r="I2655" s="4"/>
      <c r="J2655" s="4"/>
      <c r="K2655" s="4"/>
      <c r="L2655" s="76" t="s">
        <v>53</v>
      </c>
    </row>
    <row r="2656" spans="2:12">
      <c r="B2656" s="73" t="s">
        <v>54</v>
      </c>
      <c r="C2656" s="4"/>
      <c r="D2656" s="4"/>
      <c r="E2656" s="4"/>
      <c r="F2656" s="4"/>
      <c r="G2656" s="4"/>
      <c r="H2656" s="4"/>
      <c r="I2656" s="4"/>
      <c r="J2656" s="4"/>
      <c r="K2656" s="4"/>
      <c r="L2656" s="76" t="s">
        <v>55</v>
      </c>
    </row>
    <row r="2657" spans="2:12">
      <c r="B2657" s="73" t="s">
        <v>56</v>
      </c>
      <c r="C2657" s="4"/>
      <c r="D2657" s="4"/>
      <c r="E2657" s="4"/>
      <c r="F2657" s="4"/>
      <c r="G2657" s="4"/>
      <c r="H2657" s="4"/>
      <c r="I2657" s="4"/>
      <c r="J2657" s="4"/>
      <c r="K2657" s="4"/>
      <c r="L2657" s="76" t="s">
        <v>57</v>
      </c>
    </row>
    <row r="2658" spans="2:12">
      <c r="B2658" s="73" t="s">
        <v>58</v>
      </c>
      <c r="C2658" s="4"/>
      <c r="D2658" s="4"/>
      <c r="E2658" s="4"/>
      <c r="F2658" s="4"/>
      <c r="G2658" s="4"/>
      <c r="H2658" s="4"/>
      <c r="I2658" s="4"/>
      <c r="J2658" s="4"/>
      <c r="K2658" s="4"/>
      <c r="L2658" s="76" t="s">
        <v>59</v>
      </c>
    </row>
    <row r="2659" spans="2:12">
      <c r="B2659" s="73" t="s">
        <v>60</v>
      </c>
      <c r="C2659" s="4"/>
      <c r="D2659" s="4"/>
      <c r="E2659" s="4"/>
      <c r="F2659" s="4"/>
      <c r="G2659" s="4"/>
      <c r="H2659" s="4"/>
      <c r="I2659" s="4"/>
      <c r="J2659" s="4"/>
      <c r="K2659" s="4"/>
      <c r="L2659" s="76" t="s">
        <v>61</v>
      </c>
    </row>
    <row r="2660" spans="2:12">
      <c r="B2660" s="73" t="s">
        <v>62</v>
      </c>
      <c r="C2660" s="4"/>
      <c r="D2660" s="4"/>
      <c r="E2660" s="4"/>
      <c r="F2660" s="4"/>
      <c r="G2660" s="4"/>
      <c r="H2660" s="4"/>
      <c r="I2660" s="4"/>
      <c r="J2660" s="4"/>
      <c r="K2660" s="4"/>
      <c r="L2660" s="76" t="s">
        <v>465</v>
      </c>
    </row>
    <row r="2661" spans="2:12">
      <c r="B2661" s="73" t="s">
        <v>63</v>
      </c>
      <c r="C2661" s="4"/>
      <c r="D2661" s="4"/>
      <c r="E2661" s="4"/>
      <c r="F2661" s="4"/>
      <c r="G2661" s="4"/>
      <c r="H2661" s="4"/>
      <c r="I2661" s="4"/>
      <c r="J2661" s="4"/>
      <c r="K2661" s="4"/>
      <c r="L2661" s="76" t="s">
        <v>64</v>
      </c>
    </row>
    <row r="2662" spans="2:12">
      <c r="B2662" s="73" t="s">
        <v>65</v>
      </c>
      <c r="C2662" s="4"/>
      <c r="D2662" s="4"/>
      <c r="E2662" s="4"/>
      <c r="F2662" s="4"/>
      <c r="G2662" s="4"/>
      <c r="H2662" s="4"/>
      <c r="I2662" s="4">
        <v>0.34100000000000003</v>
      </c>
      <c r="J2662" s="4">
        <f t="shared" ref="J2662:J2669" si="251">(K2662/I2662)*1000</f>
        <v>384.16422287390026</v>
      </c>
      <c r="K2662" s="4">
        <v>0.13100000000000001</v>
      </c>
      <c r="L2662" s="76" t="s">
        <v>66</v>
      </c>
    </row>
    <row r="2663" spans="2:12">
      <c r="B2663" s="73" t="s">
        <v>67</v>
      </c>
      <c r="C2663" s="4"/>
      <c r="D2663" s="4"/>
      <c r="E2663" s="4"/>
      <c r="F2663" s="4"/>
      <c r="G2663" s="4"/>
      <c r="H2663" s="4"/>
      <c r="I2663" s="4"/>
      <c r="J2663" s="4"/>
      <c r="K2663" s="4"/>
      <c r="L2663" s="76" t="s">
        <v>68</v>
      </c>
    </row>
    <row r="2664" spans="2:12">
      <c r="B2664" s="73" t="s">
        <v>69</v>
      </c>
      <c r="C2664" s="4"/>
      <c r="D2664" s="4"/>
      <c r="E2664" s="4"/>
      <c r="F2664" s="4"/>
      <c r="G2664" s="4"/>
      <c r="H2664" s="4"/>
      <c r="I2664" s="4"/>
      <c r="J2664" s="4"/>
      <c r="K2664" s="4"/>
      <c r="L2664" s="76" t="s">
        <v>70</v>
      </c>
    </row>
    <row r="2665" spans="2:12">
      <c r="B2665" s="73" t="s">
        <v>71</v>
      </c>
      <c r="C2665" s="4"/>
      <c r="D2665" s="4"/>
      <c r="E2665" s="4"/>
      <c r="F2665" s="4"/>
      <c r="G2665" s="4"/>
      <c r="H2665" s="4"/>
      <c r="I2665" s="4"/>
      <c r="J2665" s="4"/>
      <c r="K2665" s="4"/>
      <c r="L2665" s="76" t="s">
        <v>72</v>
      </c>
    </row>
    <row r="2666" spans="2:12">
      <c r="B2666" s="73" t="s">
        <v>73</v>
      </c>
      <c r="C2666" s="4"/>
      <c r="D2666" s="4"/>
      <c r="E2666" s="4"/>
      <c r="F2666" s="4"/>
      <c r="G2666" s="4"/>
      <c r="H2666" s="4"/>
      <c r="I2666" s="4"/>
      <c r="J2666" s="4"/>
      <c r="K2666" s="4"/>
      <c r="L2666" s="76" t="s">
        <v>74</v>
      </c>
    </row>
    <row r="2667" spans="2:12">
      <c r="B2667" s="73" t="s">
        <v>75</v>
      </c>
      <c r="C2667" s="4"/>
      <c r="D2667" s="4"/>
      <c r="E2667" s="4"/>
      <c r="F2667" s="4"/>
      <c r="G2667" s="4"/>
      <c r="H2667" s="4"/>
      <c r="I2667" s="4"/>
      <c r="J2667" s="4"/>
      <c r="K2667" s="4"/>
      <c r="L2667" s="76" t="s">
        <v>76</v>
      </c>
    </row>
    <row r="2668" spans="2:12">
      <c r="B2668" s="73" t="s">
        <v>77</v>
      </c>
      <c r="C2668" s="4"/>
      <c r="D2668" s="4"/>
      <c r="E2668" s="4"/>
      <c r="F2668" s="4"/>
      <c r="G2668" s="4"/>
      <c r="H2668" s="4"/>
      <c r="I2668" s="4"/>
      <c r="J2668" s="4"/>
      <c r="K2668" s="4"/>
      <c r="L2668" s="76" t="s">
        <v>78</v>
      </c>
    </row>
    <row r="2669" spans="2:12">
      <c r="B2669" s="73" t="s">
        <v>79</v>
      </c>
      <c r="C2669" s="4">
        <v>5.2009999999999996</v>
      </c>
      <c r="D2669" s="4">
        <f>E2669/C2669*1000</f>
        <v>9811.1901557392812</v>
      </c>
      <c r="E2669" s="4">
        <v>51.027999999999999</v>
      </c>
      <c r="F2669" s="4">
        <v>6.0529999999999999</v>
      </c>
      <c r="G2669" s="4">
        <f>H2669/F2669*1000</f>
        <v>11746.406740459277</v>
      </c>
      <c r="H2669" s="4">
        <v>71.100999999999999</v>
      </c>
      <c r="I2669" s="4">
        <v>6</v>
      </c>
      <c r="J2669" s="4">
        <f t="shared" si="251"/>
        <v>1218.5</v>
      </c>
      <c r="K2669" s="4">
        <v>7.3109999999999999</v>
      </c>
      <c r="L2669" s="76" t="s">
        <v>80</v>
      </c>
    </row>
    <row r="2670" spans="2:12">
      <c r="B2670" s="73" t="s">
        <v>81</v>
      </c>
      <c r="C2670" s="4"/>
      <c r="D2670" s="4"/>
      <c r="E2670" s="4"/>
      <c r="F2670" s="4"/>
      <c r="G2670" s="4"/>
      <c r="H2670" s="4"/>
      <c r="I2670" s="4"/>
      <c r="J2670" s="4"/>
      <c r="K2670" s="4"/>
      <c r="L2670" s="76" t="s">
        <v>82</v>
      </c>
    </row>
    <row r="2671" spans="2:12" ht="15.75" thickBot="1">
      <c r="B2671" s="73" t="s">
        <v>83</v>
      </c>
      <c r="C2671" s="4"/>
      <c r="D2671" s="4"/>
      <c r="E2671" s="4"/>
      <c r="F2671" s="4"/>
      <c r="G2671" s="4"/>
      <c r="H2671" s="4"/>
      <c r="I2671" s="4"/>
      <c r="J2671" s="4"/>
      <c r="K2671" s="4"/>
      <c r="L2671" s="77" t="s">
        <v>84</v>
      </c>
    </row>
    <row r="2672" spans="2:12" ht="15.75" thickBot="1">
      <c r="B2672" s="74" t="s">
        <v>85</v>
      </c>
      <c r="C2672" s="4"/>
      <c r="D2672" s="4"/>
      <c r="E2672" s="4"/>
      <c r="F2672" s="4"/>
      <c r="G2672" s="4"/>
      <c r="H2672" s="4"/>
      <c r="I2672" s="4"/>
      <c r="J2672" s="4"/>
      <c r="K2672" s="4"/>
      <c r="L2672" s="86" t="s">
        <v>86</v>
      </c>
    </row>
    <row r="2673" spans="2:12" ht="15.75" thickBot="1">
      <c r="B2673" s="92" t="s">
        <v>386</v>
      </c>
      <c r="C2673" s="78">
        <f>SUM(C2651:C2672)</f>
        <v>5.2009999999999996</v>
      </c>
      <c r="D2673" s="78">
        <f>E2673/C2673*1000</f>
        <v>9811.1901557392812</v>
      </c>
      <c r="E2673" s="78">
        <f>SUM(E2651:E2672)</f>
        <v>51.027999999999999</v>
      </c>
      <c r="F2673" s="78">
        <f>SUM(F2651:F2672)</f>
        <v>6.0529999999999999</v>
      </c>
      <c r="G2673" s="78">
        <f>H2673/F2673*1000</f>
        <v>11746.406740459277</v>
      </c>
      <c r="H2673" s="78">
        <f>SUM(H2651:H2672)</f>
        <v>71.100999999999999</v>
      </c>
      <c r="I2673" s="78">
        <f>SUM(I2651:I2672)</f>
        <v>7.4239999999999995</v>
      </c>
      <c r="J2673" s="78">
        <f>SUM(J2651:J2672)</f>
        <v>4664.5294121629122</v>
      </c>
      <c r="K2673" s="78">
        <f>SUM(K2651:K2672)</f>
        <v>10.757999999999999</v>
      </c>
      <c r="L2673" s="92" t="s">
        <v>388</v>
      </c>
    </row>
    <row r="2676" spans="2:12">
      <c r="B2676" s="53" t="s">
        <v>282</v>
      </c>
      <c r="L2676" s="53" t="s">
        <v>283</v>
      </c>
    </row>
    <row r="2677" spans="2:12">
      <c r="B2677" s="53" t="s">
        <v>33</v>
      </c>
      <c r="L2677" s="53" t="s">
        <v>416</v>
      </c>
    </row>
    <row r="2678" spans="2:12" ht="15.75" thickBot="1">
      <c r="B2678" s="53" t="s">
        <v>131</v>
      </c>
      <c r="L2678" s="53" t="s">
        <v>132</v>
      </c>
    </row>
    <row r="2679" spans="2:12" ht="15.75" thickBot="1">
      <c r="B2679" s="123" t="s">
        <v>43</v>
      </c>
      <c r="C2679" s="131">
        <v>2016</v>
      </c>
      <c r="D2679" s="132"/>
      <c r="E2679" s="133"/>
      <c r="F2679" s="131">
        <v>2017</v>
      </c>
      <c r="G2679" s="132"/>
      <c r="H2679" s="133"/>
      <c r="I2679" s="131">
        <v>2018</v>
      </c>
      <c r="J2679" s="132"/>
      <c r="K2679" s="133"/>
      <c r="L2679" s="126" t="s">
        <v>44</v>
      </c>
    </row>
    <row r="2680" spans="2:12">
      <c r="B2680" s="124"/>
      <c r="C2680" s="68" t="s">
        <v>8</v>
      </c>
      <c r="D2680" s="68" t="s">
        <v>9</v>
      </c>
      <c r="E2680" s="68" t="s">
        <v>10</v>
      </c>
      <c r="F2680" s="68" t="s">
        <v>8</v>
      </c>
      <c r="G2680" s="68" t="s">
        <v>9</v>
      </c>
      <c r="H2680" s="69" t="s">
        <v>10</v>
      </c>
      <c r="I2680" s="68" t="s">
        <v>8</v>
      </c>
      <c r="J2680" s="68" t="s">
        <v>9</v>
      </c>
      <c r="K2680" s="69" t="s">
        <v>10</v>
      </c>
      <c r="L2680" s="127"/>
    </row>
    <row r="2681" spans="2:12" ht="15.75" thickBot="1">
      <c r="B2681" s="125"/>
      <c r="C2681" s="79" t="s">
        <v>11</v>
      </c>
      <c r="D2681" s="80" t="s">
        <v>12</v>
      </c>
      <c r="E2681" s="81" t="s">
        <v>13</v>
      </c>
      <c r="F2681" s="79" t="s">
        <v>11</v>
      </c>
      <c r="G2681" s="80" t="s">
        <v>12</v>
      </c>
      <c r="H2681" s="81" t="s">
        <v>13</v>
      </c>
      <c r="I2681" s="79" t="s">
        <v>11</v>
      </c>
      <c r="J2681" s="80" t="s">
        <v>12</v>
      </c>
      <c r="K2681" s="81" t="s">
        <v>13</v>
      </c>
      <c r="L2681" s="128"/>
    </row>
    <row r="2682" spans="2:12">
      <c r="B2682" s="72" t="s">
        <v>45</v>
      </c>
      <c r="C2682" s="4">
        <v>0</v>
      </c>
      <c r="D2682" s="4">
        <v>0</v>
      </c>
      <c r="E2682" s="4">
        <v>0</v>
      </c>
      <c r="F2682" s="4">
        <v>1.2E-2</v>
      </c>
      <c r="G2682" s="4">
        <v>1666.6666666666667</v>
      </c>
      <c r="H2682" s="4">
        <v>0.02</v>
      </c>
      <c r="I2682" s="4">
        <v>8.1000000000000003E-2</v>
      </c>
      <c r="J2682" s="4">
        <f>(K2682/I2682)*1000</f>
        <v>2098.7654320987654</v>
      </c>
      <c r="K2682" s="4">
        <v>0.17</v>
      </c>
      <c r="L2682" s="75" t="s">
        <v>46</v>
      </c>
    </row>
    <row r="2683" spans="2:12">
      <c r="B2683" s="73" t="s">
        <v>47</v>
      </c>
      <c r="C2683" s="4">
        <v>1.9E-2</v>
      </c>
      <c r="D2683" s="4">
        <v>15263.15789473684</v>
      </c>
      <c r="E2683" s="4">
        <v>0.28999999999999998</v>
      </c>
      <c r="F2683" s="4">
        <v>1.7000000000000001E-2</v>
      </c>
      <c r="G2683" s="4">
        <v>14529.411764705881</v>
      </c>
      <c r="H2683" s="4">
        <v>0.247</v>
      </c>
      <c r="I2683" s="4">
        <v>1.4999999999999999E-2</v>
      </c>
      <c r="J2683" s="4">
        <f t="shared" ref="J2683:J2703" si="252">(K2683/I2683)*1000</f>
        <v>14333.333333333334</v>
      </c>
      <c r="K2683" s="4">
        <v>0.215</v>
      </c>
      <c r="L2683" s="76" t="s">
        <v>464</v>
      </c>
    </row>
    <row r="2684" spans="2:12">
      <c r="B2684" s="73" t="s">
        <v>48</v>
      </c>
      <c r="C2684" s="4"/>
      <c r="D2684" s="4"/>
      <c r="E2684" s="4"/>
      <c r="F2684" s="4"/>
      <c r="G2684" s="4">
        <v>0</v>
      </c>
      <c r="H2684" s="4"/>
      <c r="I2684" s="4"/>
      <c r="J2684" s="4"/>
      <c r="K2684" s="4"/>
      <c r="L2684" s="76" t="s">
        <v>49</v>
      </c>
    </row>
    <row r="2685" spans="2:12">
      <c r="B2685" s="73" t="s">
        <v>50</v>
      </c>
      <c r="C2685" s="4">
        <v>0.93200000000000005</v>
      </c>
      <c r="D2685" s="4">
        <v>3373.3905579399138</v>
      </c>
      <c r="E2685" s="4">
        <v>3.1440000000000001</v>
      </c>
      <c r="F2685" s="4">
        <v>2.0369999999999999</v>
      </c>
      <c r="G2685" s="4">
        <v>1410.4074619538537</v>
      </c>
      <c r="H2685" s="4">
        <v>2.8730000000000002</v>
      </c>
      <c r="I2685" s="4">
        <v>1.131</v>
      </c>
      <c r="J2685" s="4">
        <f t="shared" si="252"/>
        <v>1463.3068081343943</v>
      </c>
      <c r="K2685" s="4">
        <v>1.655</v>
      </c>
      <c r="L2685" s="76" t="s">
        <v>51</v>
      </c>
    </row>
    <row r="2686" spans="2:12">
      <c r="B2686" s="73" t="s">
        <v>52</v>
      </c>
      <c r="C2686" s="4">
        <v>4.7599799999999997</v>
      </c>
      <c r="D2686" s="4">
        <v>2067.3244425396742</v>
      </c>
      <c r="E2686" s="4">
        <v>9.8404229999999995</v>
      </c>
      <c r="F2686" s="4">
        <v>4.8520000000000003</v>
      </c>
      <c r="G2686" s="4">
        <v>2121.1871393239899</v>
      </c>
      <c r="H2686" s="4">
        <v>10.292</v>
      </c>
      <c r="I2686" s="4">
        <v>5.0970000000000004</v>
      </c>
      <c r="J2686" s="4">
        <f t="shared" si="252"/>
        <v>2096.527369040612</v>
      </c>
      <c r="K2686" s="4">
        <v>10.686</v>
      </c>
      <c r="L2686" s="76" t="s">
        <v>53</v>
      </c>
    </row>
    <row r="2687" spans="2:12">
      <c r="B2687" s="73" t="s">
        <v>54</v>
      </c>
      <c r="C2687" s="4"/>
      <c r="D2687" s="4"/>
      <c r="E2687" s="4"/>
      <c r="F2687" s="4"/>
      <c r="G2687" s="4">
        <v>0</v>
      </c>
      <c r="H2687" s="4"/>
      <c r="I2687" s="4"/>
      <c r="J2687" s="4"/>
      <c r="K2687" s="4"/>
      <c r="L2687" s="76" t="s">
        <v>55</v>
      </c>
    </row>
    <row r="2688" spans="2:12">
      <c r="B2688" s="73" t="s">
        <v>56</v>
      </c>
      <c r="C2688" s="4"/>
      <c r="D2688" s="4"/>
      <c r="E2688" s="4"/>
      <c r="F2688" s="4"/>
      <c r="G2688" s="4">
        <v>0</v>
      </c>
      <c r="H2688" s="4"/>
      <c r="I2688" s="4"/>
      <c r="J2688" s="4"/>
      <c r="K2688" s="4"/>
      <c r="L2688" s="76" t="s">
        <v>57</v>
      </c>
    </row>
    <row r="2689" spans="2:12">
      <c r="B2689" s="73" t="s">
        <v>58</v>
      </c>
      <c r="C2689" s="4"/>
      <c r="D2689" s="4"/>
      <c r="E2689" s="4"/>
      <c r="F2689" s="4"/>
      <c r="G2689" s="4">
        <v>0</v>
      </c>
      <c r="H2689" s="4"/>
      <c r="I2689" s="4"/>
      <c r="J2689" s="4"/>
      <c r="K2689" s="4"/>
      <c r="L2689" s="76" t="s">
        <v>59</v>
      </c>
    </row>
    <row r="2690" spans="2:12">
      <c r="B2690" s="73" t="s">
        <v>60</v>
      </c>
      <c r="C2690" s="4">
        <v>0</v>
      </c>
      <c r="D2690" s="4">
        <v>0</v>
      </c>
      <c r="E2690" s="4">
        <v>0</v>
      </c>
      <c r="F2690" s="4">
        <v>0</v>
      </c>
      <c r="G2690" s="4">
        <v>0</v>
      </c>
      <c r="H2690" s="4">
        <v>0</v>
      </c>
      <c r="I2690" s="4"/>
      <c r="J2690" s="4"/>
      <c r="K2690" s="4"/>
      <c r="L2690" s="76" t="s">
        <v>61</v>
      </c>
    </row>
    <row r="2691" spans="2:12">
      <c r="B2691" s="73" t="s">
        <v>62</v>
      </c>
      <c r="C2691" s="4">
        <v>6.9160000000000004</v>
      </c>
      <c r="D2691" s="4">
        <v>1198.0913823019087</v>
      </c>
      <c r="E2691" s="4">
        <v>8.2859999999999996</v>
      </c>
      <c r="F2691" s="4">
        <v>7.89</v>
      </c>
      <c r="G2691" s="4">
        <v>1383.0164765525983</v>
      </c>
      <c r="H2691" s="4">
        <v>10.912000000000001</v>
      </c>
      <c r="I2691" s="4">
        <v>9.1189999999999998</v>
      </c>
      <c r="J2691" s="4">
        <f t="shared" si="252"/>
        <v>168.22019958328767</v>
      </c>
      <c r="K2691" s="4">
        <v>1.534</v>
      </c>
      <c r="L2691" s="76" t="s">
        <v>465</v>
      </c>
    </row>
    <row r="2692" spans="2:12">
      <c r="B2692" s="73" t="s">
        <v>63</v>
      </c>
      <c r="C2692" s="4">
        <v>0.34599999999999997</v>
      </c>
      <c r="D2692" s="4">
        <v>404.62427745664746</v>
      </c>
      <c r="E2692" s="4">
        <v>0.14000000000000001</v>
      </c>
      <c r="F2692" s="4">
        <v>0.34699999999999998</v>
      </c>
      <c r="G2692" s="4">
        <v>409.22190201729109</v>
      </c>
      <c r="H2692" s="4">
        <v>0.14199999999999999</v>
      </c>
      <c r="I2692" s="4">
        <v>0.36499999999999999</v>
      </c>
      <c r="J2692" s="4">
        <f t="shared" si="252"/>
        <v>416.43835616438355</v>
      </c>
      <c r="K2692" s="4">
        <v>0.152</v>
      </c>
      <c r="L2692" s="76" t="s">
        <v>64</v>
      </c>
    </row>
    <row r="2693" spans="2:12">
      <c r="B2693" s="73" t="s">
        <v>65</v>
      </c>
      <c r="C2693" s="4">
        <v>2.76</v>
      </c>
      <c r="D2693" s="4">
        <v>830.43478260869563</v>
      </c>
      <c r="E2693" s="4">
        <v>2.2919999999999998</v>
      </c>
      <c r="F2693" s="4">
        <v>2.7250000000000001</v>
      </c>
      <c r="G2693" s="4">
        <v>835.59633027522943</v>
      </c>
      <c r="H2693" s="4">
        <v>2.2770000000000001</v>
      </c>
      <c r="I2693" s="4">
        <v>2.754</v>
      </c>
      <c r="J2693" s="4">
        <f t="shared" si="252"/>
        <v>849.31009440813364</v>
      </c>
      <c r="K2693" s="4">
        <v>2.339</v>
      </c>
      <c r="L2693" s="76" t="s">
        <v>66</v>
      </c>
    </row>
    <row r="2694" spans="2:12">
      <c r="B2694" s="73" t="s">
        <v>67</v>
      </c>
      <c r="C2694" s="4">
        <v>0.26200000000000001</v>
      </c>
      <c r="D2694" s="4">
        <v>4366.4122137404574</v>
      </c>
      <c r="E2694" s="4">
        <v>1.1439999999999999</v>
      </c>
      <c r="F2694" s="4">
        <v>0.254</v>
      </c>
      <c r="G2694" s="4">
        <v>4500</v>
      </c>
      <c r="H2694" s="4">
        <v>1.143</v>
      </c>
      <c r="I2694" s="4">
        <v>0.25700000000000001</v>
      </c>
      <c r="J2694" s="4">
        <f t="shared" si="252"/>
        <v>4540.8560311284045</v>
      </c>
      <c r="K2694" s="4">
        <v>1.167</v>
      </c>
      <c r="L2694" s="76" t="s">
        <v>68</v>
      </c>
    </row>
    <row r="2695" spans="2:12">
      <c r="B2695" s="73" t="s">
        <v>69</v>
      </c>
      <c r="C2695" s="4">
        <v>1.8</v>
      </c>
      <c r="D2695" s="4">
        <v>799.99999999999989</v>
      </c>
      <c r="E2695" s="4">
        <v>1.44</v>
      </c>
      <c r="F2695" s="4">
        <v>1.2350000000000001</v>
      </c>
      <c r="G2695" s="4">
        <v>799.99999999999989</v>
      </c>
      <c r="H2695" s="4">
        <v>0.98799999999999999</v>
      </c>
      <c r="I2695" s="4">
        <v>0.34599999999999997</v>
      </c>
      <c r="J2695" s="4">
        <f t="shared" si="252"/>
        <v>705.20231213872842</v>
      </c>
      <c r="K2695" s="4">
        <v>0.24399999999999999</v>
      </c>
      <c r="L2695" s="76" t="s">
        <v>70</v>
      </c>
    </row>
    <row r="2696" spans="2:12">
      <c r="B2696" s="73" t="s">
        <v>71</v>
      </c>
      <c r="C2696" s="4"/>
      <c r="D2696" s="4"/>
      <c r="E2696" s="4"/>
      <c r="F2696" s="4"/>
      <c r="G2696" s="4">
        <v>0</v>
      </c>
      <c r="H2696" s="4"/>
      <c r="I2696" s="4"/>
      <c r="J2696" s="4"/>
      <c r="K2696" s="4"/>
      <c r="L2696" s="76" t="s">
        <v>72</v>
      </c>
    </row>
    <row r="2697" spans="2:12">
      <c r="B2697" s="73" t="s">
        <v>73</v>
      </c>
      <c r="C2697" s="4"/>
      <c r="D2697" s="4"/>
      <c r="E2697" s="4"/>
      <c r="F2697" s="4"/>
      <c r="G2697" s="4">
        <v>0</v>
      </c>
      <c r="H2697" s="4"/>
      <c r="I2697" s="4"/>
      <c r="J2697" s="4"/>
      <c r="K2697" s="4"/>
      <c r="L2697" s="76" t="s">
        <v>74</v>
      </c>
    </row>
    <row r="2698" spans="2:12">
      <c r="B2698" s="73" t="s">
        <v>75</v>
      </c>
      <c r="C2698" s="4">
        <v>8.0665999999999993</v>
      </c>
      <c r="D2698" s="4">
        <v>1440.7086008975282</v>
      </c>
      <c r="E2698" s="4">
        <v>11.62162</v>
      </c>
      <c r="F2698" s="4">
        <v>7.6509999999999998</v>
      </c>
      <c r="G2698" s="4">
        <v>1156.0580316298524</v>
      </c>
      <c r="H2698" s="4">
        <v>8.8450000000000006</v>
      </c>
      <c r="I2698" s="4">
        <v>8.4640000000000004</v>
      </c>
      <c r="J2698" s="4">
        <f t="shared" si="252"/>
        <v>1386.6965973534971</v>
      </c>
      <c r="K2698" s="4">
        <v>11.737</v>
      </c>
      <c r="L2698" s="76" t="s">
        <v>76</v>
      </c>
    </row>
    <row r="2699" spans="2:12">
      <c r="B2699" s="73" t="s">
        <v>77</v>
      </c>
      <c r="C2699" s="4">
        <v>0.63100000000000001</v>
      </c>
      <c r="D2699" s="4">
        <v>2072.9001584786056</v>
      </c>
      <c r="E2699" s="4">
        <v>1.3080000000000001</v>
      </c>
      <c r="F2699" s="4">
        <v>0.46600000000000003</v>
      </c>
      <c r="G2699" s="4">
        <v>2055.7939914163089</v>
      </c>
      <c r="H2699" s="4">
        <v>0.95799999999999996</v>
      </c>
      <c r="I2699" s="4">
        <v>0.58499999999999996</v>
      </c>
      <c r="J2699" s="4">
        <f t="shared" si="252"/>
        <v>2080.3418803418804</v>
      </c>
      <c r="K2699" s="4">
        <v>1.2170000000000001</v>
      </c>
      <c r="L2699" s="76" t="s">
        <v>78</v>
      </c>
    </row>
    <row r="2700" spans="2:12">
      <c r="B2700" s="73" t="s">
        <v>79</v>
      </c>
      <c r="C2700" s="4"/>
      <c r="D2700" s="4"/>
      <c r="E2700" s="4"/>
      <c r="F2700" s="4"/>
      <c r="G2700" s="4">
        <v>0</v>
      </c>
      <c r="H2700" s="4"/>
      <c r="I2700" s="4"/>
      <c r="J2700" s="4"/>
      <c r="K2700" s="4"/>
      <c r="L2700" s="76" t="s">
        <v>80</v>
      </c>
    </row>
    <row r="2701" spans="2:12">
      <c r="B2701" s="73" t="s">
        <v>81</v>
      </c>
      <c r="C2701" s="4">
        <v>0.40300000000000002</v>
      </c>
      <c r="D2701" s="4">
        <v>2928.0397022332504</v>
      </c>
      <c r="E2701" s="4">
        <v>1.18</v>
      </c>
      <c r="F2701" s="4">
        <v>0.35099999999999998</v>
      </c>
      <c r="G2701" s="4">
        <v>3054.1310541310545</v>
      </c>
      <c r="H2701" s="4">
        <v>1.0720000000000001</v>
      </c>
      <c r="I2701" s="4">
        <v>0.33200000000000002</v>
      </c>
      <c r="J2701" s="4">
        <f t="shared" si="252"/>
        <v>3102.4096385542166</v>
      </c>
      <c r="K2701" s="4">
        <v>1.03</v>
      </c>
      <c r="L2701" s="76" t="s">
        <v>82</v>
      </c>
    </row>
    <row r="2702" spans="2:12" ht="15.75" thickBot="1">
      <c r="B2702" s="73" t="s">
        <v>83</v>
      </c>
      <c r="C2702" s="4"/>
      <c r="D2702" s="4"/>
      <c r="E2702" s="4"/>
      <c r="F2702" s="4"/>
      <c r="G2702" s="4">
        <v>0</v>
      </c>
      <c r="H2702" s="4"/>
      <c r="I2702" s="4"/>
      <c r="J2702" s="4"/>
      <c r="K2702" s="4"/>
      <c r="L2702" s="77" t="s">
        <v>84</v>
      </c>
    </row>
    <row r="2703" spans="2:12" ht="15.75" thickBot="1">
      <c r="B2703" s="74" t="s">
        <v>85</v>
      </c>
      <c r="C2703" s="4">
        <v>9.5429999999999993</v>
      </c>
      <c r="D2703" s="4">
        <v>1999.7904222990674</v>
      </c>
      <c r="E2703" s="4">
        <v>19.084</v>
      </c>
      <c r="F2703" s="4">
        <v>9.4390000000000001</v>
      </c>
      <c r="G2703" s="4">
        <v>2108.8038987180848</v>
      </c>
      <c r="H2703" s="4">
        <v>19.905000000000001</v>
      </c>
      <c r="I2703" s="4">
        <v>8.8109999999999999</v>
      </c>
      <c r="J2703" s="4">
        <f t="shared" si="252"/>
        <v>2171.2631937351039</v>
      </c>
      <c r="K2703" s="4">
        <v>19.131</v>
      </c>
      <c r="L2703" s="86" t="s">
        <v>86</v>
      </c>
    </row>
    <row r="2704" spans="2:12" ht="15.75" thickBot="1">
      <c r="B2704" s="92" t="s">
        <v>386</v>
      </c>
      <c r="C2704" s="78">
        <f>SUM(C2682:C2703)</f>
        <v>36.438579999999995</v>
      </c>
      <c r="D2704" s="78">
        <f>E2704/C2704*1000</f>
        <v>1640.2956152517472</v>
      </c>
      <c r="E2704" s="78">
        <f>SUM(E2682:E2703)</f>
        <v>59.770043000000001</v>
      </c>
      <c r="F2704" s="78">
        <f>SUM(F2682:F2703)</f>
        <v>37.275999999999996</v>
      </c>
      <c r="G2704" s="78">
        <f>H2704/F2704*1000</f>
        <v>1600.8691919733878</v>
      </c>
      <c r="H2704" s="78">
        <f>SUM(H2682:H2703)</f>
        <v>59.674000000000007</v>
      </c>
      <c r="I2704" s="78">
        <f>SUM(I2682:I2703)</f>
        <v>37.357000000000006</v>
      </c>
      <c r="J2704" s="78">
        <f>SUM(J2682:J2703)</f>
        <v>35412.671246014739</v>
      </c>
      <c r="K2704" s="78">
        <f>SUM(K2682:K2703)</f>
        <v>51.277000000000001</v>
      </c>
      <c r="L2704" s="92" t="s">
        <v>388</v>
      </c>
    </row>
    <row r="2705" spans="2:12" ht="15.75" thickBot="1">
      <c r="B2705" s="92" t="s">
        <v>387</v>
      </c>
      <c r="C2705" s="78">
        <v>3564.3789999999999</v>
      </c>
      <c r="D2705" s="78">
        <f>E2705/C2705*1000</f>
        <v>1795.2894459315353</v>
      </c>
      <c r="E2705" s="78">
        <v>6399.0919999999996</v>
      </c>
      <c r="F2705" s="78">
        <v>3528.473</v>
      </c>
      <c r="G2705" s="78">
        <f>H2705/F2705*1000</f>
        <v>1842.6231403782883</v>
      </c>
      <c r="H2705" s="78">
        <v>6501.6459999999997</v>
      </c>
      <c r="I2705" s="78">
        <v>3483.817</v>
      </c>
      <c r="J2705" s="78"/>
      <c r="K2705" s="78">
        <v>6238.723</v>
      </c>
      <c r="L2705" s="92" t="s">
        <v>385</v>
      </c>
    </row>
    <row r="2710" spans="2:12">
      <c r="B2710" s="53" t="s">
        <v>289</v>
      </c>
      <c r="L2710" s="53" t="s">
        <v>290</v>
      </c>
    </row>
    <row r="2711" spans="2:12">
      <c r="B2711" s="53" t="s">
        <v>333</v>
      </c>
      <c r="L2711" s="53" t="s">
        <v>334</v>
      </c>
    </row>
    <row r="2712" spans="2:12" ht="15.75" thickBot="1">
      <c r="B2712" s="53" t="s">
        <v>131</v>
      </c>
      <c r="L2712" s="53" t="s">
        <v>132</v>
      </c>
    </row>
    <row r="2713" spans="2:12" ht="15.75" thickBot="1">
      <c r="B2713" s="123" t="s">
        <v>43</v>
      </c>
      <c r="C2713" s="131">
        <v>2016</v>
      </c>
      <c r="D2713" s="132"/>
      <c r="E2713" s="133"/>
      <c r="F2713" s="131">
        <v>2017</v>
      </c>
      <c r="G2713" s="132"/>
      <c r="H2713" s="133"/>
      <c r="I2713" s="131">
        <v>2018</v>
      </c>
      <c r="J2713" s="132"/>
      <c r="K2713" s="133"/>
      <c r="L2713" s="126" t="s">
        <v>44</v>
      </c>
    </row>
    <row r="2714" spans="2:12">
      <c r="B2714" s="124"/>
      <c r="C2714" s="68" t="s">
        <v>8</v>
      </c>
      <c r="D2714" s="68" t="s">
        <v>9</v>
      </c>
      <c r="E2714" s="68" t="s">
        <v>10</v>
      </c>
      <c r="F2714" s="68" t="s">
        <v>8</v>
      </c>
      <c r="G2714" s="68" t="s">
        <v>9</v>
      </c>
      <c r="H2714" s="69" t="s">
        <v>10</v>
      </c>
      <c r="I2714" s="68" t="s">
        <v>8</v>
      </c>
      <c r="J2714" s="68" t="s">
        <v>9</v>
      </c>
      <c r="K2714" s="69" t="s">
        <v>10</v>
      </c>
      <c r="L2714" s="127"/>
    </row>
    <row r="2715" spans="2:12" ht="15.75" thickBot="1">
      <c r="B2715" s="125"/>
      <c r="C2715" s="79" t="s">
        <v>11</v>
      </c>
      <c r="D2715" s="80" t="s">
        <v>12</v>
      </c>
      <c r="E2715" s="81" t="s">
        <v>13</v>
      </c>
      <c r="F2715" s="79" t="s">
        <v>11</v>
      </c>
      <c r="G2715" s="80" t="s">
        <v>12</v>
      </c>
      <c r="H2715" s="81" t="s">
        <v>13</v>
      </c>
      <c r="I2715" s="79" t="s">
        <v>11</v>
      </c>
      <c r="J2715" s="80" t="s">
        <v>12</v>
      </c>
      <c r="K2715" s="81" t="s">
        <v>13</v>
      </c>
      <c r="L2715" s="128"/>
    </row>
    <row r="2716" spans="2:12">
      <c r="B2716" s="72" t="s">
        <v>45</v>
      </c>
      <c r="C2716" s="4"/>
      <c r="D2716" s="4"/>
      <c r="E2716" s="4"/>
      <c r="F2716" s="4"/>
      <c r="G2716" s="4"/>
      <c r="H2716" s="4"/>
      <c r="I2716" s="4">
        <v>0</v>
      </c>
      <c r="J2716" s="4"/>
      <c r="K2716" s="4">
        <v>0</v>
      </c>
      <c r="L2716" s="75" t="s">
        <v>46</v>
      </c>
    </row>
    <row r="2717" spans="2:12">
      <c r="B2717" s="73" t="s">
        <v>47</v>
      </c>
      <c r="C2717" s="4"/>
      <c r="D2717" s="4"/>
      <c r="E2717" s="4"/>
      <c r="F2717" s="4"/>
      <c r="G2717" s="4"/>
      <c r="H2717" s="4"/>
      <c r="I2717" s="4"/>
      <c r="J2717" s="4"/>
      <c r="K2717" s="4"/>
      <c r="L2717" s="76" t="s">
        <v>464</v>
      </c>
    </row>
    <row r="2718" spans="2:12">
      <c r="B2718" s="73" t="s">
        <v>48</v>
      </c>
      <c r="C2718" s="4"/>
      <c r="D2718" s="4"/>
      <c r="E2718" s="4"/>
      <c r="F2718" s="4"/>
      <c r="G2718" s="4"/>
      <c r="H2718" s="4"/>
      <c r="I2718" s="4"/>
      <c r="J2718" s="4"/>
      <c r="K2718" s="4"/>
      <c r="L2718" s="76" t="s">
        <v>49</v>
      </c>
    </row>
    <row r="2719" spans="2:12">
      <c r="B2719" s="73" t="s">
        <v>50</v>
      </c>
      <c r="C2719" s="4">
        <v>16.696999999999999</v>
      </c>
      <c r="D2719" s="4">
        <v>825.35784871533804</v>
      </c>
      <c r="E2719" s="4">
        <v>13.780999999999999</v>
      </c>
      <c r="F2719" s="4">
        <v>13.336</v>
      </c>
      <c r="G2719" s="4">
        <f t="shared" ref="G2719:G2739" si="253">H2719/F2719*1000</f>
        <v>792.14157168566294</v>
      </c>
      <c r="H2719" s="4">
        <v>10.564</v>
      </c>
      <c r="I2719" s="4">
        <v>13.847</v>
      </c>
      <c r="J2719" s="4">
        <f>(K2719/I2719)*1000</f>
        <v>797.57348162056769</v>
      </c>
      <c r="K2719" s="4">
        <v>11.044</v>
      </c>
      <c r="L2719" s="76" t="s">
        <v>51</v>
      </c>
    </row>
    <row r="2720" spans="2:12">
      <c r="B2720" s="73" t="s">
        <v>52</v>
      </c>
      <c r="C2720" s="4"/>
      <c r="D2720" s="4"/>
      <c r="E2720" s="4"/>
      <c r="F2720" s="4"/>
      <c r="G2720" s="4"/>
      <c r="H2720" s="4"/>
      <c r="I2720" s="4"/>
      <c r="J2720" s="4"/>
      <c r="K2720" s="4"/>
      <c r="L2720" s="76" t="s">
        <v>53</v>
      </c>
    </row>
    <row r="2721" spans="2:12">
      <c r="B2721" s="73" t="s">
        <v>54</v>
      </c>
      <c r="C2721" s="4">
        <v>9.4510000000000005</v>
      </c>
      <c r="D2721" s="4">
        <v>288.75251296159138</v>
      </c>
      <c r="E2721" s="4">
        <v>2.7290000000000001</v>
      </c>
      <c r="F2721" s="4">
        <v>9.5</v>
      </c>
      <c r="G2721" s="4">
        <f t="shared" si="253"/>
        <v>275.57894736842104</v>
      </c>
      <c r="H2721" s="4">
        <v>2.6179999999999999</v>
      </c>
      <c r="I2721" s="4">
        <v>17.84</v>
      </c>
      <c r="J2721" s="4">
        <f t="shared" ref="J2721:J2739" si="254">(K2721/I2721)*1000</f>
        <v>386.77130044843051</v>
      </c>
      <c r="K2721" s="4">
        <v>6.9</v>
      </c>
      <c r="L2721" s="76" t="s">
        <v>55</v>
      </c>
    </row>
    <row r="2722" spans="2:12">
      <c r="B2722" s="73" t="s">
        <v>56</v>
      </c>
      <c r="C2722" s="4"/>
      <c r="D2722" s="4"/>
      <c r="E2722" s="4"/>
      <c r="F2722" s="4"/>
      <c r="G2722" s="4"/>
      <c r="H2722" s="4"/>
      <c r="I2722" s="4"/>
      <c r="J2722" s="4"/>
      <c r="K2722" s="4"/>
      <c r="L2722" s="76" t="s">
        <v>57</v>
      </c>
    </row>
    <row r="2723" spans="2:12">
      <c r="B2723" s="73" t="s">
        <v>58</v>
      </c>
      <c r="C2723" s="4"/>
      <c r="D2723" s="4"/>
      <c r="E2723" s="4"/>
      <c r="F2723" s="4"/>
      <c r="G2723" s="4"/>
      <c r="H2723" s="4"/>
      <c r="I2723" s="4"/>
      <c r="J2723" s="4"/>
      <c r="K2723" s="4"/>
      <c r="L2723" s="76" t="s">
        <v>59</v>
      </c>
    </row>
    <row r="2724" spans="2:12">
      <c r="B2724" s="73" t="s">
        <v>60</v>
      </c>
      <c r="C2724" s="4"/>
      <c r="D2724" s="4"/>
      <c r="E2724" s="4"/>
      <c r="F2724" s="4"/>
      <c r="G2724" s="4"/>
      <c r="H2724" s="4"/>
      <c r="I2724" s="4"/>
      <c r="J2724" s="4"/>
      <c r="K2724" s="4"/>
      <c r="L2724" s="76" t="s">
        <v>61</v>
      </c>
    </row>
    <row r="2725" spans="2:12">
      <c r="B2725" s="73" t="s">
        <v>62</v>
      </c>
      <c r="C2725" s="4">
        <v>87.171999999999997</v>
      </c>
      <c r="D2725" s="4">
        <v>867.34272472812381</v>
      </c>
      <c r="E2725" s="4">
        <v>75.608000000000004</v>
      </c>
      <c r="F2725" s="4">
        <v>77.906999999999996</v>
      </c>
      <c r="G2725" s="4">
        <f t="shared" si="253"/>
        <v>599.81773139769211</v>
      </c>
      <c r="H2725" s="4">
        <v>46.73</v>
      </c>
      <c r="I2725" s="4">
        <v>192.97399999999999</v>
      </c>
      <c r="J2725" s="4">
        <f t="shared" si="254"/>
        <v>735.55504886668677</v>
      </c>
      <c r="K2725" s="4">
        <v>141.94300000000001</v>
      </c>
      <c r="L2725" s="76" t="s">
        <v>465</v>
      </c>
    </row>
    <row r="2726" spans="2:12">
      <c r="B2726" s="73" t="s">
        <v>63</v>
      </c>
      <c r="C2726" s="4"/>
      <c r="D2726" s="4"/>
      <c r="E2726" s="4"/>
      <c r="F2726" s="4"/>
      <c r="G2726" s="4"/>
      <c r="H2726" s="4"/>
      <c r="I2726" s="4"/>
      <c r="J2726" s="4"/>
      <c r="K2726" s="4"/>
      <c r="L2726" s="76" t="s">
        <v>64</v>
      </c>
    </row>
    <row r="2727" spans="2:12">
      <c r="B2727" s="73" t="s">
        <v>65</v>
      </c>
      <c r="C2727" s="4"/>
      <c r="D2727" s="4"/>
      <c r="E2727" s="4"/>
      <c r="F2727" s="4"/>
      <c r="G2727" s="4"/>
      <c r="H2727" s="4"/>
      <c r="I2727" s="4"/>
      <c r="J2727" s="4"/>
      <c r="K2727" s="4"/>
      <c r="L2727" s="76" t="s">
        <v>66</v>
      </c>
    </row>
    <row r="2728" spans="2:12">
      <c r="B2728" s="73" t="s">
        <v>67</v>
      </c>
      <c r="C2728" s="4"/>
      <c r="D2728" s="4"/>
      <c r="E2728" s="4"/>
      <c r="F2728" s="4"/>
      <c r="G2728" s="4"/>
      <c r="H2728" s="4"/>
      <c r="I2728" s="4"/>
      <c r="J2728" s="4"/>
      <c r="K2728" s="4"/>
      <c r="L2728" s="76" t="s">
        <v>68</v>
      </c>
    </row>
    <row r="2729" spans="2:12">
      <c r="B2729" s="73" t="s">
        <v>69</v>
      </c>
      <c r="C2729" s="4">
        <v>0.55400000000000005</v>
      </c>
      <c r="D2729" s="4">
        <v>5048.7364620938615</v>
      </c>
      <c r="E2729" s="4">
        <v>2.7969999999999997</v>
      </c>
      <c r="F2729" s="4">
        <v>0.26600000000000001</v>
      </c>
      <c r="G2729" s="4">
        <f t="shared" si="253"/>
        <v>755.63909774436092</v>
      </c>
      <c r="H2729" s="4">
        <v>0.20100000000000001</v>
      </c>
      <c r="I2729" s="4">
        <v>0.28799999999999998</v>
      </c>
      <c r="J2729" s="4">
        <f t="shared" si="254"/>
        <v>736.1111111111112</v>
      </c>
      <c r="K2729" s="4">
        <v>0.21199999999999999</v>
      </c>
      <c r="L2729" s="76" t="s">
        <v>70</v>
      </c>
    </row>
    <row r="2730" spans="2:12">
      <c r="B2730" s="73" t="s">
        <v>71</v>
      </c>
      <c r="C2730" s="4">
        <v>8.9999999999999993E-3</v>
      </c>
      <c r="D2730" s="4">
        <v>9888.8888888888887</v>
      </c>
      <c r="E2730" s="4">
        <v>8.8999999999999996E-2</v>
      </c>
      <c r="F2730" s="4">
        <v>8.9999999999999993E-3</v>
      </c>
      <c r="G2730" s="4">
        <f t="shared" si="253"/>
        <v>9888.8888888888887</v>
      </c>
      <c r="H2730" s="4">
        <v>8.8999999999999996E-2</v>
      </c>
      <c r="I2730" s="4"/>
      <c r="J2730" s="4"/>
      <c r="K2730" s="4"/>
      <c r="L2730" s="76" t="s">
        <v>72</v>
      </c>
    </row>
    <row r="2731" spans="2:12">
      <c r="B2731" s="73" t="s">
        <v>73</v>
      </c>
      <c r="C2731" s="4">
        <v>3.3000000000000002E-2</v>
      </c>
      <c r="D2731" s="4">
        <v>10666.666666666666</v>
      </c>
      <c r="E2731" s="4">
        <v>0.35199999999999998</v>
      </c>
      <c r="F2731" s="4"/>
      <c r="G2731" s="4"/>
      <c r="H2731" s="4"/>
      <c r="I2731" s="4">
        <v>0</v>
      </c>
      <c r="J2731" s="4"/>
      <c r="K2731" s="4">
        <v>0</v>
      </c>
      <c r="L2731" s="76" t="s">
        <v>74</v>
      </c>
    </row>
    <row r="2732" spans="2:12">
      <c r="B2732" s="73" t="s">
        <v>75</v>
      </c>
      <c r="C2732" s="4">
        <v>0.48199999999999998</v>
      </c>
      <c r="D2732" s="4">
        <v>1421.1618257261409</v>
      </c>
      <c r="E2732" s="4">
        <v>0.68499999999999994</v>
      </c>
      <c r="F2732" s="4">
        <v>4.9000000000000002E-2</v>
      </c>
      <c r="G2732" s="4">
        <f t="shared" si="253"/>
        <v>1836.7346938775509</v>
      </c>
      <c r="H2732" s="4">
        <v>0.09</v>
      </c>
      <c r="I2732" s="4">
        <v>0.05</v>
      </c>
      <c r="J2732" s="4">
        <f t="shared" si="254"/>
        <v>1819.9999999999998</v>
      </c>
      <c r="K2732" s="4">
        <v>9.0999999999999998E-2</v>
      </c>
      <c r="L2732" s="76" t="s">
        <v>76</v>
      </c>
    </row>
    <row r="2733" spans="2:12">
      <c r="B2733" s="73" t="s">
        <v>77</v>
      </c>
      <c r="C2733" s="4"/>
      <c r="D2733" s="4"/>
      <c r="E2733" s="4"/>
      <c r="F2733" s="4"/>
      <c r="G2733" s="4"/>
      <c r="H2733" s="4"/>
      <c r="I2733" s="4"/>
      <c r="J2733" s="4"/>
      <c r="K2733" s="4"/>
      <c r="L2733" s="76" t="s">
        <v>78</v>
      </c>
    </row>
    <row r="2734" spans="2:12">
      <c r="B2734" s="73" t="s">
        <v>79</v>
      </c>
      <c r="C2734" s="4">
        <v>30.558</v>
      </c>
      <c r="D2734" s="4">
        <v>871.09758492047911</v>
      </c>
      <c r="E2734" s="4">
        <v>26.619</v>
      </c>
      <c r="F2734" s="4">
        <v>30.352</v>
      </c>
      <c r="G2734" s="4">
        <f t="shared" si="253"/>
        <v>885.67474960463903</v>
      </c>
      <c r="H2734" s="4">
        <v>26.882000000000001</v>
      </c>
      <c r="I2734" s="4">
        <v>33.017000000000003</v>
      </c>
      <c r="J2734" s="4">
        <f>(K2734/I2734)*1000</f>
        <v>889.84462549595651</v>
      </c>
      <c r="K2734" s="4">
        <v>29.38</v>
      </c>
      <c r="L2734" s="76" t="s">
        <v>80</v>
      </c>
    </row>
    <row r="2735" spans="2:12">
      <c r="B2735" s="73" t="s">
        <v>81</v>
      </c>
      <c r="C2735" s="4">
        <v>26.276</v>
      </c>
      <c r="D2735" s="4">
        <v>4679.8599482417412</v>
      </c>
      <c r="E2735" s="4">
        <v>122.968</v>
      </c>
      <c r="F2735" s="4">
        <v>26.248000000000001</v>
      </c>
      <c r="G2735" s="4">
        <f t="shared" si="253"/>
        <v>4426.6229807985364</v>
      </c>
      <c r="H2735" s="4">
        <v>116.19</v>
      </c>
      <c r="I2735" s="4">
        <v>28.978999999999999</v>
      </c>
      <c r="J2735" s="4">
        <f t="shared" si="254"/>
        <v>4380.2408640739841</v>
      </c>
      <c r="K2735" s="4">
        <v>126.935</v>
      </c>
      <c r="L2735" s="76" t="s">
        <v>82</v>
      </c>
    </row>
    <row r="2736" spans="2:12" ht="15.75" thickBot="1">
      <c r="B2736" s="73" t="s">
        <v>83</v>
      </c>
      <c r="C2736" s="4"/>
      <c r="D2736" s="4"/>
      <c r="E2736" s="4"/>
      <c r="F2736" s="4"/>
      <c r="G2736" s="4"/>
      <c r="H2736" s="4"/>
      <c r="I2736" s="4"/>
      <c r="J2736" s="4"/>
      <c r="K2736" s="4"/>
      <c r="L2736" s="77" t="s">
        <v>84</v>
      </c>
    </row>
    <row r="2737" spans="2:12" ht="15.75" thickBot="1">
      <c r="B2737" s="74" t="s">
        <v>85</v>
      </c>
      <c r="C2737" s="4"/>
      <c r="D2737" s="4"/>
      <c r="E2737" s="4"/>
      <c r="F2737" s="4"/>
      <c r="G2737" s="4"/>
      <c r="H2737" s="4"/>
      <c r="I2737" s="4"/>
      <c r="J2737" s="4"/>
      <c r="K2737" s="4"/>
      <c r="L2737" s="86" t="s">
        <v>86</v>
      </c>
    </row>
    <row r="2738" spans="2:12" ht="15.75" thickBot="1">
      <c r="B2738" s="92" t="s">
        <v>386</v>
      </c>
      <c r="C2738" s="78">
        <f>SUM(C2716:C2737)</f>
        <v>171.232</v>
      </c>
      <c r="D2738" s="78">
        <f>E2738/C2738*1000</f>
        <v>1434.4748645113061</v>
      </c>
      <c r="E2738" s="78">
        <f>SUM(E2716:E2737)</f>
        <v>245.62799999999999</v>
      </c>
      <c r="F2738" s="78">
        <f>SUM(F2716:F2737)</f>
        <v>157.667</v>
      </c>
      <c r="G2738" s="78">
        <f t="shared" si="253"/>
        <v>1289.8323682190946</v>
      </c>
      <c r="H2738" s="78">
        <f>SUM(H2716:H2737)</f>
        <v>203.364</v>
      </c>
      <c r="I2738" s="78">
        <f>SUM(I2716:I2737)</f>
        <v>286.995</v>
      </c>
      <c r="J2738" s="78">
        <f t="shared" si="254"/>
        <v>1102.8240910120387</v>
      </c>
      <c r="K2738" s="78">
        <f>SUM(K2716:K2737)</f>
        <v>316.505</v>
      </c>
      <c r="L2738" s="92" t="s">
        <v>388</v>
      </c>
    </row>
    <row r="2739" spans="2:12" ht="15.75" thickBot="1">
      <c r="B2739" s="92" t="s">
        <v>387</v>
      </c>
      <c r="C2739" s="78">
        <v>2306.6419999999998</v>
      </c>
      <c r="D2739" s="78">
        <f>E2739/C2739*1000</f>
        <v>742.46588764099511</v>
      </c>
      <c r="E2739" s="78">
        <v>1712.6030000000001</v>
      </c>
      <c r="F2739" s="78">
        <v>2218.8609999999999</v>
      </c>
      <c r="G2739" s="78">
        <f t="shared" si="253"/>
        <v>760.48071510563307</v>
      </c>
      <c r="H2739" s="78">
        <v>1687.4010000000001</v>
      </c>
      <c r="I2739" s="78">
        <v>3016.7329999999997</v>
      </c>
      <c r="J2739" s="78">
        <f t="shared" si="254"/>
        <v>861.04869075254589</v>
      </c>
      <c r="K2739" s="78">
        <v>2597.5539999999996</v>
      </c>
      <c r="L2739" s="92" t="s">
        <v>385</v>
      </c>
    </row>
    <row r="2740" spans="2:12">
      <c r="B2740" s="18"/>
      <c r="C2740" s="17"/>
      <c r="D2740" s="17"/>
      <c r="E2740" s="17"/>
      <c r="F2740" s="20"/>
      <c r="G2740" s="17"/>
      <c r="H2740" s="17"/>
      <c r="I2740" s="17"/>
      <c r="J2740" s="17"/>
      <c r="K2740" s="17"/>
      <c r="L2740" s="17"/>
    </row>
    <row r="2741" spans="2:12">
      <c r="B2741" s="18"/>
      <c r="C2741" s="17"/>
      <c r="D2741" s="17"/>
      <c r="E2741" s="17"/>
      <c r="F2741" s="20"/>
      <c r="G2741" s="17"/>
      <c r="H2741" s="17"/>
      <c r="I2741" s="17"/>
      <c r="J2741" s="17"/>
      <c r="K2741" s="17"/>
      <c r="L2741" s="17"/>
    </row>
    <row r="2742" spans="2:12">
      <c r="B2742" s="18"/>
      <c r="C2742" s="17"/>
      <c r="D2742" s="17"/>
      <c r="E2742" s="17"/>
      <c r="F2742" s="20"/>
      <c r="G2742" s="17"/>
      <c r="H2742" s="17"/>
      <c r="I2742" s="17"/>
      <c r="J2742" s="17"/>
      <c r="K2742" s="17"/>
      <c r="L2742" s="17"/>
    </row>
    <row r="2743" spans="2:12">
      <c r="B2743" s="53" t="s">
        <v>291</v>
      </c>
      <c r="L2743" s="53" t="s">
        <v>292</v>
      </c>
    </row>
    <row r="2744" spans="2:12">
      <c r="B2744" s="53" t="s">
        <v>418</v>
      </c>
      <c r="L2744" s="53" t="s">
        <v>417</v>
      </c>
    </row>
    <row r="2745" spans="2:12" ht="15.75" thickBot="1">
      <c r="B2745" s="53" t="s">
        <v>131</v>
      </c>
      <c r="L2745" s="53" t="s">
        <v>132</v>
      </c>
    </row>
    <row r="2746" spans="2:12" ht="15.75" thickBot="1">
      <c r="B2746" s="123" t="s">
        <v>43</v>
      </c>
      <c r="C2746" s="131">
        <v>2016</v>
      </c>
      <c r="D2746" s="132"/>
      <c r="E2746" s="133"/>
      <c r="F2746" s="131">
        <v>2017</v>
      </c>
      <c r="G2746" s="132"/>
      <c r="H2746" s="133"/>
      <c r="I2746" s="131">
        <v>2018</v>
      </c>
      <c r="J2746" s="132"/>
      <c r="K2746" s="133"/>
      <c r="L2746" s="126" t="s">
        <v>44</v>
      </c>
    </row>
    <row r="2747" spans="2:12">
      <c r="B2747" s="124"/>
      <c r="C2747" s="68" t="s">
        <v>8</v>
      </c>
      <c r="D2747" s="68" t="s">
        <v>9</v>
      </c>
      <c r="E2747" s="68" t="s">
        <v>10</v>
      </c>
      <c r="F2747" s="68" t="s">
        <v>8</v>
      </c>
      <c r="G2747" s="68" t="s">
        <v>9</v>
      </c>
      <c r="H2747" s="69" t="s">
        <v>10</v>
      </c>
      <c r="I2747" s="68" t="s">
        <v>8</v>
      </c>
      <c r="J2747" s="68" t="s">
        <v>9</v>
      </c>
      <c r="K2747" s="69" t="s">
        <v>10</v>
      </c>
      <c r="L2747" s="127"/>
    </row>
    <row r="2748" spans="2:12" ht="15.75" thickBot="1">
      <c r="B2748" s="125"/>
      <c r="C2748" s="79" t="s">
        <v>11</v>
      </c>
      <c r="D2748" s="80" t="s">
        <v>12</v>
      </c>
      <c r="E2748" s="81" t="s">
        <v>13</v>
      </c>
      <c r="F2748" s="79" t="s">
        <v>11</v>
      </c>
      <c r="G2748" s="80" t="s">
        <v>12</v>
      </c>
      <c r="H2748" s="81" t="s">
        <v>13</v>
      </c>
      <c r="I2748" s="79" t="s">
        <v>11</v>
      </c>
      <c r="J2748" s="80" t="s">
        <v>12</v>
      </c>
      <c r="K2748" s="81" t="s">
        <v>13</v>
      </c>
      <c r="L2748" s="128"/>
    </row>
    <row r="2749" spans="2:12">
      <c r="B2749" s="72" t="s">
        <v>45</v>
      </c>
      <c r="C2749" s="4"/>
      <c r="D2749" s="4"/>
      <c r="E2749" s="4"/>
      <c r="F2749" s="4"/>
      <c r="G2749" s="4"/>
      <c r="H2749" s="4"/>
      <c r="I2749" s="4">
        <v>0</v>
      </c>
      <c r="J2749" s="4"/>
      <c r="K2749" s="4">
        <v>0</v>
      </c>
      <c r="L2749" s="75" t="s">
        <v>46</v>
      </c>
    </row>
    <row r="2750" spans="2:12">
      <c r="B2750" s="73" t="s">
        <v>47</v>
      </c>
      <c r="C2750" s="4"/>
      <c r="D2750" s="4"/>
      <c r="E2750" s="4"/>
      <c r="F2750" s="4"/>
      <c r="G2750" s="4"/>
      <c r="H2750" s="4"/>
      <c r="I2750" s="4">
        <v>0</v>
      </c>
      <c r="J2750" s="4"/>
      <c r="K2750" s="4">
        <v>0</v>
      </c>
      <c r="L2750" s="76" t="s">
        <v>464</v>
      </c>
    </row>
    <row r="2751" spans="2:12">
      <c r="B2751" s="73" t="s">
        <v>48</v>
      </c>
      <c r="C2751" s="4"/>
      <c r="D2751" s="4"/>
      <c r="E2751" s="4"/>
      <c r="F2751" s="4"/>
      <c r="G2751" s="4"/>
      <c r="H2751" s="4"/>
      <c r="I2751" s="4"/>
      <c r="J2751" s="4"/>
      <c r="K2751" s="4"/>
      <c r="L2751" s="76" t="s">
        <v>49</v>
      </c>
    </row>
    <row r="2752" spans="2:12">
      <c r="B2752" s="73" t="s">
        <v>50</v>
      </c>
      <c r="C2752" s="4"/>
      <c r="D2752" s="4"/>
      <c r="E2752" s="4"/>
      <c r="F2752" s="4"/>
      <c r="G2752" s="4"/>
      <c r="H2752" s="4"/>
      <c r="I2752" s="4">
        <v>0</v>
      </c>
      <c r="J2752" s="4"/>
      <c r="K2752" s="4">
        <v>0</v>
      </c>
      <c r="L2752" s="76" t="s">
        <v>51</v>
      </c>
    </row>
    <row r="2753" spans="2:12">
      <c r="B2753" s="73" t="s">
        <v>52</v>
      </c>
      <c r="C2753" s="4"/>
      <c r="D2753" s="4"/>
      <c r="E2753" s="4"/>
      <c r="F2753" s="4"/>
      <c r="G2753" s="4"/>
      <c r="H2753" s="4"/>
      <c r="I2753" s="4">
        <v>0</v>
      </c>
      <c r="J2753" s="4"/>
      <c r="K2753" s="4">
        <v>0</v>
      </c>
      <c r="L2753" s="76" t="s">
        <v>53</v>
      </c>
    </row>
    <row r="2754" spans="2:12">
      <c r="B2754" s="73" t="s">
        <v>54</v>
      </c>
      <c r="C2754" s="4">
        <v>1.109</v>
      </c>
      <c r="D2754" s="4">
        <v>160.50495942290354</v>
      </c>
      <c r="E2754" s="4">
        <v>0.17800000000000002</v>
      </c>
      <c r="F2754" s="4">
        <v>1.141</v>
      </c>
      <c r="G2754" s="4">
        <f>H2754/F2754*1000</f>
        <v>157.75635407537249</v>
      </c>
      <c r="H2754" s="4">
        <v>0.18</v>
      </c>
      <c r="I2754" s="4">
        <v>1.2229999999999999</v>
      </c>
      <c r="J2754" s="4">
        <f>(K2754/I2754)*1000</f>
        <v>154.53802125919873</v>
      </c>
      <c r="K2754" s="4">
        <v>0.189</v>
      </c>
      <c r="L2754" s="76" t="s">
        <v>55</v>
      </c>
    </row>
    <row r="2755" spans="2:12">
      <c r="B2755" s="73" t="s">
        <v>56</v>
      </c>
      <c r="C2755" s="4"/>
      <c r="D2755" s="4"/>
      <c r="E2755" s="4"/>
      <c r="F2755" s="4"/>
      <c r="G2755" s="4"/>
      <c r="H2755" s="4"/>
      <c r="I2755" s="4"/>
      <c r="J2755" s="4"/>
      <c r="K2755" s="4"/>
      <c r="L2755" s="76" t="s">
        <v>57</v>
      </c>
    </row>
    <row r="2756" spans="2:12">
      <c r="B2756" s="73" t="s">
        <v>58</v>
      </c>
      <c r="C2756" s="4"/>
      <c r="D2756" s="4"/>
      <c r="E2756" s="4"/>
      <c r="F2756" s="4"/>
      <c r="G2756" s="4"/>
      <c r="H2756" s="4"/>
      <c r="I2756" s="4">
        <v>0</v>
      </c>
      <c r="J2756" s="4"/>
      <c r="K2756" s="4">
        <v>0</v>
      </c>
      <c r="L2756" s="76" t="s">
        <v>59</v>
      </c>
    </row>
    <row r="2757" spans="2:12">
      <c r="B2757" s="73" t="s">
        <v>60</v>
      </c>
      <c r="C2757" s="4"/>
      <c r="D2757" s="4"/>
      <c r="E2757" s="4"/>
      <c r="F2757" s="4"/>
      <c r="G2757" s="4"/>
      <c r="H2757" s="4"/>
      <c r="I2757" s="4">
        <v>0</v>
      </c>
      <c r="J2757" s="4"/>
      <c r="K2757" s="4">
        <v>0</v>
      </c>
      <c r="L2757" s="76" t="s">
        <v>61</v>
      </c>
    </row>
    <row r="2758" spans="2:12">
      <c r="B2758" s="73" t="s">
        <v>62</v>
      </c>
      <c r="C2758" s="4"/>
      <c r="D2758" s="4"/>
      <c r="E2758" s="4"/>
      <c r="F2758" s="4"/>
      <c r="G2758" s="4"/>
      <c r="H2758" s="4"/>
      <c r="I2758" s="4">
        <v>0</v>
      </c>
      <c r="J2758" s="4"/>
      <c r="K2758" s="4">
        <v>0</v>
      </c>
      <c r="L2758" s="76" t="s">
        <v>465</v>
      </c>
    </row>
    <row r="2759" spans="2:12">
      <c r="B2759" s="73" t="s">
        <v>63</v>
      </c>
      <c r="C2759" s="4"/>
      <c r="D2759" s="4"/>
      <c r="E2759" s="4"/>
      <c r="F2759" s="4"/>
      <c r="G2759" s="4"/>
      <c r="H2759" s="4"/>
      <c r="I2759" s="4">
        <v>0</v>
      </c>
      <c r="J2759" s="4"/>
      <c r="K2759" s="4">
        <v>0</v>
      </c>
      <c r="L2759" s="76" t="s">
        <v>64</v>
      </c>
    </row>
    <row r="2760" spans="2:12">
      <c r="B2760" s="73" t="s">
        <v>65</v>
      </c>
      <c r="C2760" s="4"/>
      <c r="D2760" s="4"/>
      <c r="E2760" s="4"/>
      <c r="F2760" s="4"/>
      <c r="G2760" s="4"/>
      <c r="H2760" s="4"/>
      <c r="I2760" s="4">
        <v>0</v>
      </c>
      <c r="J2760" s="4"/>
      <c r="K2760" s="4">
        <v>0</v>
      </c>
      <c r="L2760" s="76" t="s">
        <v>66</v>
      </c>
    </row>
    <row r="2761" spans="2:12">
      <c r="B2761" s="73" t="s">
        <v>67</v>
      </c>
      <c r="C2761" s="4"/>
      <c r="D2761" s="4"/>
      <c r="E2761" s="4"/>
      <c r="F2761" s="4"/>
      <c r="G2761" s="4"/>
      <c r="H2761" s="4"/>
      <c r="I2761" s="4">
        <v>0</v>
      </c>
      <c r="J2761" s="4"/>
      <c r="K2761" s="4">
        <v>0</v>
      </c>
      <c r="L2761" s="76" t="s">
        <v>68</v>
      </c>
    </row>
    <row r="2762" spans="2:12">
      <c r="B2762" s="73" t="s">
        <v>69</v>
      </c>
      <c r="C2762" s="4"/>
      <c r="D2762" s="4"/>
      <c r="E2762" s="4"/>
      <c r="F2762" s="4"/>
      <c r="G2762" s="4"/>
      <c r="H2762" s="4"/>
      <c r="I2762" s="4">
        <v>0</v>
      </c>
      <c r="J2762" s="4"/>
      <c r="K2762" s="4">
        <v>0</v>
      </c>
      <c r="L2762" s="76" t="s">
        <v>70</v>
      </c>
    </row>
    <row r="2763" spans="2:12">
      <c r="B2763" s="73" t="s">
        <v>71</v>
      </c>
      <c r="C2763" s="4"/>
      <c r="D2763" s="4"/>
      <c r="E2763" s="4"/>
      <c r="F2763" s="4"/>
      <c r="G2763" s="4"/>
      <c r="H2763" s="4"/>
      <c r="I2763" s="4"/>
      <c r="J2763" s="4"/>
      <c r="K2763" s="4"/>
      <c r="L2763" s="76" t="s">
        <v>72</v>
      </c>
    </row>
    <row r="2764" spans="2:12">
      <c r="B2764" s="73" t="s">
        <v>73</v>
      </c>
      <c r="C2764" s="4"/>
      <c r="D2764" s="4"/>
      <c r="E2764" s="4"/>
      <c r="F2764" s="4"/>
      <c r="G2764" s="4"/>
      <c r="H2764" s="4"/>
      <c r="I2764" s="4">
        <v>0</v>
      </c>
      <c r="J2764" s="4"/>
      <c r="K2764" s="4">
        <v>0</v>
      </c>
      <c r="L2764" s="76" t="s">
        <v>74</v>
      </c>
    </row>
    <row r="2765" spans="2:12">
      <c r="B2765" s="73" t="s">
        <v>75</v>
      </c>
      <c r="C2765" s="4"/>
      <c r="D2765" s="4"/>
      <c r="E2765" s="4"/>
      <c r="F2765" s="4"/>
      <c r="G2765" s="4"/>
      <c r="H2765" s="4"/>
      <c r="I2765" s="4">
        <v>0</v>
      </c>
      <c r="J2765" s="4"/>
      <c r="K2765" s="4">
        <v>0</v>
      </c>
      <c r="L2765" s="76" t="s">
        <v>76</v>
      </c>
    </row>
    <row r="2766" spans="2:12">
      <c r="B2766" s="73" t="s">
        <v>77</v>
      </c>
      <c r="C2766" s="4"/>
      <c r="D2766" s="4"/>
      <c r="E2766" s="4"/>
      <c r="F2766" s="4"/>
      <c r="G2766" s="4"/>
      <c r="H2766" s="4"/>
      <c r="I2766" s="4">
        <v>0</v>
      </c>
      <c r="J2766" s="4"/>
      <c r="K2766" s="4">
        <v>0</v>
      </c>
      <c r="L2766" s="76" t="s">
        <v>78</v>
      </c>
    </row>
    <row r="2767" spans="2:12">
      <c r="B2767" s="73" t="s">
        <v>79</v>
      </c>
      <c r="C2767" s="4"/>
      <c r="D2767" s="4"/>
      <c r="E2767" s="4"/>
      <c r="F2767" s="4"/>
      <c r="G2767" s="4"/>
      <c r="H2767" s="4"/>
      <c r="I2767" s="4">
        <v>0</v>
      </c>
      <c r="J2767" s="4"/>
      <c r="K2767" s="4">
        <v>0</v>
      </c>
      <c r="L2767" s="76" t="s">
        <v>80</v>
      </c>
    </row>
    <row r="2768" spans="2:12">
      <c r="B2768" s="73" t="s">
        <v>81</v>
      </c>
      <c r="C2768" s="4"/>
      <c r="D2768" s="4"/>
      <c r="E2768" s="4"/>
      <c r="F2768" s="4"/>
      <c r="G2768" s="4"/>
      <c r="H2768" s="4"/>
      <c r="I2768" s="4">
        <v>0</v>
      </c>
      <c r="J2768" s="4"/>
      <c r="K2768" s="4">
        <v>0</v>
      </c>
      <c r="L2768" s="76" t="s">
        <v>82</v>
      </c>
    </row>
    <row r="2769" spans="2:12" ht="15.75" thickBot="1">
      <c r="B2769" s="73" t="s">
        <v>83</v>
      </c>
      <c r="C2769" s="4"/>
      <c r="D2769" s="4"/>
      <c r="E2769" s="4"/>
      <c r="F2769" s="4"/>
      <c r="G2769" s="4"/>
      <c r="H2769" s="4"/>
      <c r="I2769" s="4"/>
      <c r="J2769" s="4"/>
      <c r="K2769" s="4"/>
      <c r="L2769" s="77" t="s">
        <v>84</v>
      </c>
    </row>
    <row r="2770" spans="2:12" ht="15.75" thickBot="1">
      <c r="B2770" s="74" t="s">
        <v>85</v>
      </c>
      <c r="C2770" s="4">
        <v>34.988</v>
      </c>
      <c r="D2770" s="4">
        <v>608.32285354978842</v>
      </c>
      <c r="E2770" s="4">
        <v>21.283999999999999</v>
      </c>
      <c r="F2770" s="4">
        <v>34.085000000000001</v>
      </c>
      <c r="G2770" s="4">
        <f>H2770/F2770*1000</f>
        <v>572.50990171629746</v>
      </c>
      <c r="H2770" s="4">
        <v>19.513999999999999</v>
      </c>
      <c r="I2770" s="4">
        <v>32.984000000000002</v>
      </c>
      <c r="J2770" s="4">
        <f>(K2770/I2770)*1000</f>
        <v>565.18311908804264</v>
      </c>
      <c r="K2770" s="4">
        <v>18.641999999999999</v>
      </c>
      <c r="L2770" s="86" t="s">
        <v>86</v>
      </c>
    </row>
    <row r="2771" spans="2:12" ht="15.75" thickBot="1">
      <c r="B2771" s="92" t="s">
        <v>386</v>
      </c>
      <c r="C2771" s="78">
        <f>SUM(C2749:C2770)</f>
        <v>36.097000000000001</v>
      </c>
      <c r="D2771" s="78">
        <f>E2771/C2771*1000</f>
        <v>594.56464526137904</v>
      </c>
      <c r="E2771" s="78">
        <f>SUM(E2749:E2770)</f>
        <v>21.462</v>
      </c>
      <c r="F2771" s="78">
        <f>SUM(F2749:F2770)</f>
        <v>35.225999999999999</v>
      </c>
      <c r="G2771" s="78">
        <f>H2771/F2771*1000</f>
        <v>559.0756827343439</v>
      </c>
      <c r="H2771" s="78">
        <f>SUM(H2749:H2770)</f>
        <v>19.693999999999999</v>
      </c>
      <c r="I2771" s="78">
        <f>SUM(I2749:I2770)</f>
        <v>34.207000000000001</v>
      </c>
      <c r="J2771" s="78">
        <f t="shared" ref="J2771:J2772" si="255">(K2771/I2771)*1000</f>
        <v>550.50135937088896</v>
      </c>
      <c r="K2771" s="78">
        <f>SUM(K2749:K2770)</f>
        <v>18.831</v>
      </c>
      <c r="L2771" s="92" t="s">
        <v>388</v>
      </c>
    </row>
    <row r="2772" spans="2:12" ht="15.75" thickBot="1">
      <c r="B2772" s="92" t="s">
        <v>387</v>
      </c>
      <c r="C2772" s="78">
        <v>25544.451000000001</v>
      </c>
      <c r="D2772" s="78">
        <f>E2772/C2772*1000</f>
        <v>778.75374968912024</v>
      </c>
      <c r="E2772" s="78">
        <v>19892.837</v>
      </c>
      <c r="F2772" s="78">
        <v>26664.359</v>
      </c>
      <c r="G2772" s="78">
        <f>H2772/F2772*1000</f>
        <v>769.35429049691379</v>
      </c>
      <c r="H2772" s="78">
        <v>20514.339</v>
      </c>
      <c r="I2772" s="78">
        <v>22992.933000000001</v>
      </c>
      <c r="J2772" s="78">
        <f t="shared" si="255"/>
        <v>695.23870660606894</v>
      </c>
      <c r="K2772" s="78">
        <v>15985.576999999999</v>
      </c>
      <c r="L2772" s="92" t="s">
        <v>385</v>
      </c>
    </row>
    <row r="2773" spans="2:12">
      <c r="B2773" s="18"/>
      <c r="C2773" s="17"/>
      <c r="D2773" s="17"/>
      <c r="E2773" s="17"/>
      <c r="F2773" s="20"/>
      <c r="G2773" s="17"/>
      <c r="H2773" s="17"/>
      <c r="I2773" s="17"/>
      <c r="J2773" s="17"/>
      <c r="K2773" s="17"/>
      <c r="L2773" s="17"/>
    </row>
    <row r="2774" spans="2:12">
      <c r="B2774" s="18"/>
      <c r="C2774" s="17"/>
      <c r="D2774" s="17"/>
      <c r="E2774" s="17"/>
      <c r="F2774" s="20"/>
      <c r="G2774" s="17"/>
      <c r="H2774" s="17"/>
      <c r="I2774" s="17"/>
      <c r="J2774" s="17"/>
      <c r="K2774" s="17"/>
      <c r="L2774" s="17"/>
    </row>
    <row r="2775" spans="2:12">
      <c r="B2775" s="18"/>
      <c r="C2775" s="17"/>
      <c r="D2775" s="17"/>
      <c r="E2775" s="17"/>
      <c r="F2775" s="20"/>
      <c r="G2775" s="17"/>
      <c r="H2775" s="17"/>
      <c r="I2775" s="17"/>
      <c r="J2775" s="17"/>
      <c r="K2775" s="17"/>
      <c r="L2775" s="17"/>
    </row>
    <row r="2776" spans="2:12">
      <c r="B2776" s="18"/>
      <c r="C2776" s="17"/>
      <c r="D2776" s="17"/>
      <c r="E2776" s="17"/>
      <c r="F2776" s="20"/>
      <c r="G2776" s="17"/>
      <c r="H2776" s="17"/>
      <c r="I2776" s="17"/>
      <c r="J2776" s="17"/>
      <c r="K2776" s="17"/>
      <c r="L2776" s="17"/>
    </row>
    <row r="2777" spans="2:12">
      <c r="B2777" s="53" t="s">
        <v>294</v>
      </c>
      <c r="L2777" s="53" t="s">
        <v>295</v>
      </c>
    </row>
    <row r="2778" spans="2:12">
      <c r="B2778" s="53" t="s">
        <v>378</v>
      </c>
      <c r="C2778" s="56"/>
      <c r="J2778" s="53" t="s">
        <v>335</v>
      </c>
      <c r="L2778" s="53" t="s">
        <v>379</v>
      </c>
    </row>
    <row r="2779" spans="2:12" ht="15.75" thickBot="1">
      <c r="B2779" s="53" t="s">
        <v>336</v>
      </c>
      <c r="L2779" s="53" t="s">
        <v>337</v>
      </c>
    </row>
    <row r="2780" spans="2:12" ht="15.75" thickBot="1">
      <c r="B2780" s="123" t="s">
        <v>126</v>
      </c>
      <c r="C2780" s="131">
        <v>2016</v>
      </c>
      <c r="D2780" s="132"/>
      <c r="E2780" s="133"/>
      <c r="F2780" s="131">
        <v>2017</v>
      </c>
      <c r="G2780" s="132"/>
      <c r="H2780" s="133"/>
      <c r="I2780" s="131">
        <v>2018</v>
      </c>
      <c r="J2780" s="132"/>
      <c r="K2780" s="133"/>
      <c r="L2780" s="126" t="s">
        <v>44</v>
      </c>
    </row>
    <row r="2781" spans="2:12">
      <c r="B2781" s="124"/>
      <c r="C2781" s="68" t="s">
        <v>8</v>
      </c>
      <c r="D2781" s="68" t="s">
        <v>9</v>
      </c>
      <c r="E2781" s="68" t="s">
        <v>10</v>
      </c>
      <c r="F2781" s="68" t="s">
        <v>8</v>
      </c>
      <c r="G2781" s="68" t="s">
        <v>9</v>
      </c>
      <c r="H2781" s="69" t="s">
        <v>10</v>
      </c>
      <c r="I2781" s="68" t="s">
        <v>8</v>
      </c>
      <c r="J2781" s="68" t="s">
        <v>9</v>
      </c>
      <c r="K2781" s="69" t="s">
        <v>10</v>
      </c>
      <c r="L2781" s="127"/>
    </row>
    <row r="2782" spans="2:12" ht="15.75" thickBot="1">
      <c r="B2782" s="125"/>
      <c r="C2782" s="79" t="s">
        <v>11</v>
      </c>
      <c r="D2782" s="80" t="s">
        <v>12</v>
      </c>
      <c r="E2782" s="81" t="s">
        <v>13</v>
      </c>
      <c r="F2782" s="79" t="s">
        <v>11</v>
      </c>
      <c r="G2782" s="80" t="s">
        <v>12</v>
      </c>
      <c r="H2782" s="81" t="s">
        <v>13</v>
      </c>
      <c r="I2782" s="79" t="s">
        <v>11</v>
      </c>
      <c r="J2782" s="80" t="s">
        <v>12</v>
      </c>
      <c r="K2782" s="81" t="s">
        <v>13</v>
      </c>
      <c r="L2782" s="128"/>
    </row>
    <row r="2783" spans="2:12">
      <c r="B2783" s="72" t="s">
        <v>45</v>
      </c>
      <c r="C2783" s="4">
        <v>8.86</v>
      </c>
      <c r="D2783" s="4">
        <f t="shared" ref="D2783:D2805" si="256">E2783/C2783*1000</f>
        <v>9830.6997742663661</v>
      </c>
      <c r="E2783" s="4">
        <v>87.1</v>
      </c>
      <c r="F2783" s="4">
        <v>8.86</v>
      </c>
      <c r="G2783" s="4">
        <f t="shared" ref="G2783:G2805" si="257">H2783/F2783*1000</f>
        <v>8182.6006852346627</v>
      </c>
      <c r="H2783" s="4">
        <v>72.497842071179107</v>
      </c>
      <c r="I2783" s="4">
        <v>3.4329999999999998</v>
      </c>
      <c r="J2783" s="4"/>
      <c r="K2783" s="4">
        <v>95.912000000000006</v>
      </c>
      <c r="L2783" s="75" t="s">
        <v>46</v>
      </c>
    </row>
    <row r="2784" spans="2:12">
      <c r="B2784" s="73" t="s">
        <v>47</v>
      </c>
      <c r="C2784" s="4">
        <v>4.63</v>
      </c>
      <c r="D2784" s="4">
        <f t="shared" si="256"/>
        <v>50000</v>
      </c>
      <c r="E2784" s="4">
        <v>231.5</v>
      </c>
      <c r="F2784" s="4">
        <v>4.63</v>
      </c>
      <c r="G2784" s="4">
        <f t="shared" si="257"/>
        <v>41630.484272120564</v>
      </c>
      <c r="H2784" s="4">
        <v>192.74914217991821</v>
      </c>
      <c r="I2784" s="4">
        <v>4.63</v>
      </c>
      <c r="J2784" s="4">
        <f>(K2784/I2784)*1000</f>
        <v>41630.484272120564</v>
      </c>
      <c r="K2784" s="4">
        <v>192.74914217991821</v>
      </c>
      <c r="L2784" s="76" t="s">
        <v>464</v>
      </c>
    </row>
    <row r="2785" spans="2:12">
      <c r="B2785" s="73" t="s">
        <v>48</v>
      </c>
      <c r="C2785" s="4">
        <v>0.66500000000000004</v>
      </c>
      <c r="D2785" s="4">
        <f t="shared" si="256"/>
        <v>50000</v>
      </c>
      <c r="E2785" s="4">
        <v>33.25</v>
      </c>
      <c r="F2785" s="4">
        <v>0.66500000000000004</v>
      </c>
      <c r="G2785" s="4">
        <f t="shared" si="257"/>
        <v>41630.484272120571</v>
      </c>
      <c r="H2785" s="4">
        <v>27.684272040960177</v>
      </c>
      <c r="I2785" s="4">
        <v>0.66500000000000004</v>
      </c>
      <c r="J2785" s="4">
        <f t="shared" ref="J2785:J2805" si="258">(K2785/I2785)*1000</f>
        <v>41630.484272120571</v>
      </c>
      <c r="K2785" s="4">
        <v>27.684272040960177</v>
      </c>
      <c r="L2785" s="76" t="s">
        <v>49</v>
      </c>
    </row>
    <row r="2786" spans="2:12">
      <c r="B2786" s="73" t="s">
        <v>338</v>
      </c>
      <c r="C2786" s="4">
        <v>68</v>
      </c>
      <c r="D2786" s="4">
        <f t="shared" si="256"/>
        <v>31000</v>
      </c>
      <c r="E2786" s="4">
        <v>2108</v>
      </c>
      <c r="F2786" s="4">
        <v>68</v>
      </c>
      <c r="G2786" s="4">
        <f t="shared" si="257"/>
        <v>25835.192917796558</v>
      </c>
      <c r="H2786" s="4">
        <v>1756.793118410166</v>
      </c>
      <c r="I2786" s="4">
        <v>77</v>
      </c>
      <c r="J2786" s="4">
        <f t="shared" si="258"/>
        <v>28376.623376623378</v>
      </c>
      <c r="K2786" s="4">
        <v>2185</v>
      </c>
      <c r="L2786" s="76" t="s">
        <v>51</v>
      </c>
    </row>
    <row r="2787" spans="2:12">
      <c r="B2787" s="73" t="s">
        <v>52</v>
      </c>
      <c r="C2787" s="4">
        <v>1250.9449999999999</v>
      </c>
      <c r="D2787" s="4">
        <f t="shared" si="256"/>
        <v>3835.2133786857135</v>
      </c>
      <c r="E2787" s="4">
        <v>4797.6409999999996</v>
      </c>
      <c r="F2787" s="4">
        <v>1150.605</v>
      </c>
      <c r="G2787" s="4">
        <f t="shared" si="257"/>
        <v>3531.2092334032964</v>
      </c>
      <c r="H2787" s="4">
        <v>4063.027</v>
      </c>
      <c r="I2787" s="4">
        <v>878.01199999999994</v>
      </c>
      <c r="J2787" s="4">
        <f t="shared" si="258"/>
        <v>5569.3430158129959</v>
      </c>
      <c r="K2787" s="4">
        <v>4889.95</v>
      </c>
      <c r="L2787" s="76" t="s">
        <v>53</v>
      </c>
    </row>
    <row r="2788" spans="2:12">
      <c r="B2788" s="73" t="s">
        <v>54</v>
      </c>
      <c r="C2788" s="4"/>
      <c r="D2788" s="4"/>
      <c r="E2788" s="4"/>
      <c r="F2788" s="4"/>
      <c r="G2788" s="4"/>
      <c r="H2788" s="4"/>
      <c r="I2788" s="4"/>
      <c r="J2788" s="4"/>
      <c r="K2788" s="4"/>
      <c r="L2788" s="76" t="s">
        <v>55</v>
      </c>
    </row>
    <row r="2789" spans="2:12">
      <c r="B2789" s="73" t="s">
        <v>56</v>
      </c>
      <c r="C2789" s="4"/>
      <c r="D2789" s="4"/>
      <c r="E2789" s="4"/>
      <c r="F2789" s="4"/>
      <c r="G2789" s="4"/>
      <c r="H2789" s="4"/>
      <c r="I2789" s="4"/>
      <c r="J2789" s="4"/>
      <c r="K2789" s="4"/>
      <c r="L2789" s="76" t="s">
        <v>57</v>
      </c>
    </row>
    <row r="2790" spans="2:12">
      <c r="B2790" s="73" t="s">
        <v>58</v>
      </c>
      <c r="C2790" s="4">
        <v>84.4</v>
      </c>
      <c r="D2790" s="4">
        <f t="shared" si="256"/>
        <v>19610</v>
      </c>
      <c r="E2790" s="4">
        <v>1655.0840000000001</v>
      </c>
      <c r="F2790" s="4">
        <v>84.4</v>
      </c>
      <c r="G2790" s="4">
        <f t="shared" si="257"/>
        <v>16465.657001655592</v>
      </c>
      <c r="H2790" s="4">
        <v>1389.7014509397322</v>
      </c>
      <c r="I2790" s="4">
        <v>84.4</v>
      </c>
      <c r="J2790" s="4">
        <f t="shared" si="258"/>
        <v>16465.657001655592</v>
      </c>
      <c r="K2790" s="4">
        <v>1389.7014509397322</v>
      </c>
      <c r="L2790" s="76" t="s">
        <v>59</v>
      </c>
    </row>
    <row r="2791" spans="2:12">
      <c r="B2791" s="73" t="s">
        <v>60</v>
      </c>
      <c r="C2791" s="4">
        <v>68.459999999999994</v>
      </c>
      <c r="D2791" s="4">
        <f t="shared" si="256"/>
        <v>31653.520303827056</v>
      </c>
      <c r="E2791" s="4">
        <v>2167</v>
      </c>
      <c r="F2791" s="4">
        <v>89</v>
      </c>
      <c r="G2791" s="4">
        <f t="shared" si="257"/>
        <v>25319.878221409213</v>
      </c>
      <c r="H2791" s="4">
        <v>2253.46916170542</v>
      </c>
      <c r="I2791" s="4">
        <v>93.150999999999996</v>
      </c>
      <c r="J2791" s="4">
        <f t="shared" si="258"/>
        <v>31570.643364000389</v>
      </c>
      <c r="K2791" s="4">
        <v>2940.837</v>
      </c>
      <c r="L2791" s="76" t="s">
        <v>61</v>
      </c>
    </row>
    <row r="2792" spans="2:12">
      <c r="B2792" s="73" t="s">
        <v>62</v>
      </c>
      <c r="C2792" s="4">
        <v>20.503999999999998</v>
      </c>
      <c r="D2792" s="4">
        <f t="shared" si="256"/>
        <v>9456.1548966055416</v>
      </c>
      <c r="E2792" s="4">
        <v>193.88900000000001</v>
      </c>
      <c r="F2792" s="4">
        <v>20.503999999999998</v>
      </c>
      <c r="G2792" s="4">
        <f t="shared" si="257"/>
        <v>7939.9185661414012</v>
      </c>
      <c r="H2792" s="4">
        <v>162.80009028016326</v>
      </c>
      <c r="I2792" s="4">
        <v>20.503999999999998</v>
      </c>
      <c r="J2792" s="4">
        <f t="shared" si="258"/>
        <v>7939.9185661414012</v>
      </c>
      <c r="K2792" s="4">
        <v>162.80009028016326</v>
      </c>
      <c r="L2792" s="76" t="s">
        <v>465</v>
      </c>
    </row>
    <row r="2793" spans="2:12">
      <c r="B2793" s="73" t="s">
        <v>63</v>
      </c>
      <c r="C2793" s="4"/>
      <c r="D2793" s="4"/>
      <c r="E2793" s="4"/>
      <c r="F2793" s="4"/>
      <c r="G2793" s="4"/>
      <c r="H2793" s="4"/>
      <c r="I2793" s="4"/>
      <c r="J2793" s="4"/>
      <c r="K2793" s="4"/>
      <c r="L2793" s="76" t="s">
        <v>64</v>
      </c>
    </row>
    <row r="2794" spans="2:12">
      <c r="B2794" s="73" t="s">
        <v>65</v>
      </c>
      <c r="C2794" s="4">
        <v>8.1989999999999998</v>
      </c>
      <c r="D2794" s="4">
        <f t="shared" si="256"/>
        <v>14171.9721917307</v>
      </c>
      <c r="E2794" s="4">
        <v>116.196</v>
      </c>
      <c r="F2794" s="4">
        <v>10.93</v>
      </c>
      <c r="G2794" s="4">
        <f t="shared" si="257"/>
        <v>10843.091660241587</v>
      </c>
      <c r="H2794" s="4">
        <v>118.51499184644055</v>
      </c>
      <c r="I2794" s="4">
        <v>5.4160000000000004</v>
      </c>
      <c r="J2794" s="4">
        <f t="shared" si="258"/>
        <v>10252.584933530279</v>
      </c>
      <c r="K2794" s="4">
        <v>55.527999999999999</v>
      </c>
      <c r="L2794" s="76" t="s">
        <v>66</v>
      </c>
    </row>
    <row r="2795" spans="2:12">
      <c r="B2795" s="73" t="s">
        <v>67</v>
      </c>
      <c r="C2795" s="4">
        <v>37.082639999999998</v>
      </c>
      <c r="D2795" s="4">
        <f t="shared" si="256"/>
        <v>35943.341682253478</v>
      </c>
      <c r="E2795" s="4">
        <v>1332.874</v>
      </c>
      <c r="F2795" s="4">
        <v>42.799680000000002</v>
      </c>
      <c r="G2795" s="4">
        <f t="shared" si="257"/>
        <v>31265.794510613163</v>
      </c>
      <c r="H2795" s="4">
        <v>1338.1659999999999</v>
      </c>
      <c r="I2795" s="4">
        <v>49.935000000000002</v>
      </c>
      <c r="J2795" s="4">
        <f t="shared" si="258"/>
        <v>33012.316010814051</v>
      </c>
      <c r="K2795" s="4">
        <v>1648.47</v>
      </c>
      <c r="L2795" s="76" t="s">
        <v>68</v>
      </c>
    </row>
    <row r="2796" spans="2:12">
      <c r="B2796" s="73" t="s">
        <v>69</v>
      </c>
      <c r="C2796" s="4">
        <v>3.7585000000000002</v>
      </c>
      <c r="D2796" s="4">
        <f t="shared" si="256"/>
        <v>2339.0102434481837</v>
      </c>
      <c r="E2796" s="4">
        <v>8.7911699999999993</v>
      </c>
      <c r="F2796" s="4">
        <v>6.6322000000000001</v>
      </c>
      <c r="G2796" s="4">
        <f t="shared" si="257"/>
        <v>1474.1714664817102</v>
      </c>
      <c r="H2796" s="4">
        <v>9.7769999999999992</v>
      </c>
      <c r="I2796" s="4">
        <v>4.1177000000000001</v>
      </c>
      <c r="J2796" s="4">
        <f t="shared" si="258"/>
        <v>2566.1704349515503</v>
      </c>
      <c r="K2796" s="4">
        <v>10.56672</v>
      </c>
      <c r="L2796" s="76" t="s">
        <v>70</v>
      </c>
    </row>
    <row r="2797" spans="2:12">
      <c r="B2797" s="73" t="s">
        <v>71</v>
      </c>
      <c r="C2797" s="4">
        <v>5.9349999999999996</v>
      </c>
      <c r="D2797" s="4">
        <f t="shared" si="256"/>
        <v>81417.017691659654</v>
      </c>
      <c r="E2797" s="4">
        <v>483.21</v>
      </c>
      <c r="F2797" s="4">
        <v>6.5830000000000002</v>
      </c>
      <c r="G2797" s="4">
        <f t="shared" si="257"/>
        <v>69690.687138257796</v>
      </c>
      <c r="H2797" s="4">
        <v>458.77379343115115</v>
      </c>
      <c r="I2797" s="4">
        <v>7.6550000000000002</v>
      </c>
      <c r="J2797" s="4">
        <f t="shared" si="258"/>
        <v>82283.213585891572</v>
      </c>
      <c r="K2797" s="4">
        <v>629.87800000000004</v>
      </c>
      <c r="L2797" s="76" t="s">
        <v>72</v>
      </c>
    </row>
    <row r="2798" spans="2:12">
      <c r="B2798" s="73" t="s">
        <v>73</v>
      </c>
      <c r="C2798" s="4">
        <v>3.75</v>
      </c>
      <c r="D2798" s="4">
        <f t="shared" si="256"/>
        <v>4900</v>
      </c>
      <c r="E2798" s="4">
        <v>18.375</v>
      </c>
      <c r="F2798" s="4">
        <v>15.402799999999999</v>
      </c>
      <c r="G2798" s="4">
        <f t="shared" si="257"/>
        <v>4523.0163671317105</v>
      </c>
      <c r="H2798" s="4">
        <v>69.667116499656302</v>
      </c>
      <c r="I2798" s="4">
        <v>15.402799999999999</v>
      </c>
      <c r="J2798" s="4">
        <f t="shared" si="258"/>
        <v>4523.0163671317105</v>
      </c>
      <c r="K2798" s="4">
        <v>69.667116499656302</v>
      </c>
      <c r="L2798" s="76" t="s">
        <v>74</v>
      </c>
    </row>
    <row r="2799" spans="2:12">
      <c r="B2799" s="73" t="s">
        <v>75</v>
      </c>
      <c r="C2799" s="4">
        <v>2.4378000000000002</v>
      </c>
      <c r="D2799" s="4">
        <f t="shared" si="256"/>
        <v>3417.1999343670523</v>
      </c>
      <c r="E2799" s="4">
        <v>8.3304500000000008</v>
      </c>
      <c r="F2799" s="4">
        <v>2.4378000000000002</v>
      </c>
      <c r="G2799" s="4">
        <f t="shared" si="257"/>
        <v>3417.1999343670523</v>
      </c>
      <c r="H2799" s="4">
        <v>8.3304500000000008</v>
      </c>
      <c r="I2799" s="4">
        <v>2.4378000000000002</v>
      </c>
      <c r="J2799" s="4">
        <f t="shared" si="258"/>
        <v>3417.1999343670523</v>
      </c>
      <c r="K2799" s="4">
        <v>8.3304500000000008</v>
      </c>
      <c r="L2799" s="76" t="s">
        <v>76</v>
      </c>
    </row>
    <row r="2800" spans="2:12">
      <c r="B2800" s="73" t="s">
        <v>77</v>
      </c>
      <c r="C2800" s="4">
        <v>84</v>
      </c>
      <c r="D2800" s="4">
        <f t="shared" si="256"/>
        <v>9556.7870000000003</v>
      </c>
      <c r="E2800" s="4">
        <v>802.77010800000005</v>
      </c>
      <c r="F2800" s="4">
        <v>84</v>
      </c>
      <c r="G2800" s="4">
        <f t="shared" si="257"/>
        <v>8196.1876485278426</v>
      </c>
      <c r="H2800" s="4">
        <v>688.47976247633881</v>
      </c>
      <c r="I2800" s="4">
        <v>84</v>
      </c>
      <c r="J2800" s="4">
        <f t="shared" si="258"/>
        <v>8196.1876485278426</v>
      </c>
      <c r="K2800" s="4">
        <v>688.47976247633881</v>
      </c>
      <c r="L2800" s="76" t="s">
        <v>78</v>
      </c>
    </row>
    <row r="2801" spans="2:12">
      <c r="B2801" s="73" t="s">
        <v>79</v>
      </c>
      <c r="C2801" s="4">
        <v>817.76099999999997</v>
      </c>
      <c r="D2801" s="4">
        <f t="shared" si="256"/>
        <v>26596.010325755324</v>
      </c>
      <c r="E2801" s="4">
        <v>21749.179999999997</v>
      </c>
      <c r="F2801" s="4">
        <v>790.28200000000004</v>
      </c>
      <c r="G2801" s="4">
        <f t="shared" si="257"/>
        <v>22866.654822639615</v>
      </c>
      <c r="H2801" s="4">
        <v>18071.105706545281</v>
      </c>
      <c r="I2801" s="4">
        <v>124.708</v>
      </c>
      <c r="J2801" s="4">
        <f t="shared" si="258"/>
        <v>32058.41646085255</v>
      </c>
      <c r="K2801" s="4">
        <v>3997.9409999999998</v>
      </c>
      <c r="L2801" s="76" t="s">
        <v>80</v>
      </c>
    </row>
    <row r="2802" spans="2:12">
      <c r="B2802" s="73" t="s">
        <v>81</v>
      </c>
      <c r="C2802" s="4">
        <v>420</v>
      </c>
      <c r="D2802" s="4">
        <f t="shared" si="256"/>
        <v>26400</v>
      </c>
      <c r="E2802" s="4">
        <v>11088</v>
      </c>
      <c r="F2802" s="4">
        <v>420</v>
      </c>
      <c r="G2802" s="4">
        <f t="shared" si="257"/>
        <v>22076.615635002781</v>
      </c>
      <c r="H2802" s="4">
        <v>9272.1785667011682</v>
      </c>
      <c r="I2802" s="4">
        <v>420</v>
      </c>
      <c r="J2802" s="4">
        <f t="shared" si="258"/>
        <v>22076.615635002781</v>
      </c>
      <c r="K2802" s="4">
        <v>9272.1785667011682</v>
      </c>
      <c r="L2802" s="76" t="s">
        <v>82</v>
      </c>
    </row>
    <row r="2803" spans="2:12" ht="15.75" thickBot="1">
      <c r="B2803" s="73" t="s">
        <v>83</v>
      </c>
      <c r="C2803" s="4"/>
      <c r="D2803" s="4"/>
      <c r="E2803" s="4"/>
      <c r="F2803" s="4"/>
      <c r="G2803" s="4"/>
      <c r="H2803" s="4"/>
      <c r="I2803" s="4"/>
      <c r="J2803" s="4"/>
      <c r="K2803" s="4"/>
      <c r="L2803" s="77" t="s">
        <v>84</v>
      </c>
    </row>
    <row r="2804" spans="2:12" ht="15.75" thickBot="1">
      <c r="B2804" s="74" t="s">
        <v>85</v>
      </c>
      <c r="C2804" s="4">
        <v>391.81420800000001</v>
      </c>
      <c r="D2804" s="4">
        <f t="shared" si="256"/>
        <v>3032.2580645161288</v>
      </c>
      <c r="E2804" s="4">
        <v>1188.081792</v>
      </c>
      <c r="F2804" s="4">
        <v>392.22216800000001</v>
      </c>
      <c r="G2804" s="4">
        <f t="shared" si="257"/>
        <v>2627.9452370627009</v>
      </c>
      <c r="H2804" s="4">
        <v>1030.7383782660065</v>
      </c>
      <c r="I2804" s="4">
        <v>392.22216800000001</v>
      </c>
      <c r="J2804" s="4">
        <f t="shared" si="258"/>
        <v>2627.9452370627009</v>
      </c>
      <c r="K2804" s="4">
        <v>1030.7383782660065</v>
      </c>
      <c r="L2804" s="86" t="s">
        <v>86</v>
      </c>
    </row>
    <row r="2805" spans="2:12" ht="15.75" thickBot="1">
      <c r="B2805" s="92" t="s">
        <v>386</v>
      </c>
      <c r="C2805" s="78">
        <f>SUM(C2783:C2804)</f>
        <v>3281.2021479999994</v>
      </c>
      <c r="D2805" s="78">
        <f t="shared" si="256"/>
        <v>14649.896699994481</v>
      </c>
      <c r="E2805" s="78">
        <f>SUM(E2783:E2804)</f>
        <v>48069.272519999991</v>
      </c>
      <c r="F2805" s="78">
        <f>SUM(F2783:F2804)</f>
        <v>3197.9536480000006</v>
      </c>
      <c r="G2805" s="78">
        <f t="shared" si="257"/>
        <v>12815.837361815813</v>
      </c>
      <c r="H2805" s="78">
        <f>SUM(H2783:H2804)</f>
        <v>40984.453843393581</v>
      </c>
      <c r="I2805" s="78">
        <f t="shared" ref="I2805:K2805" si="259">SUM(I2783:I2804)</f>
        <v>2267.6894679999996</v>
      </c>
      <c r="J2805" s="78">
        <f t="shared" si="258"/>
        <v>12919.058082155343</v>
      </c>
      <c r="K2805" s="78">
        <f t="shared" si="259"/>
        <v>29296.411949383946</v>
      </c>
      <c r="L2805" s="92" t="s">
        <v>388</v>
      </c>
    </row>
    <row r="2806" spans="2:12">
      <c r="B2806" s="21" t="s">
        <v>339</v>
      </c>
    </row>
    <row r="2811" spans="2:12">
      <c r="B2811" s="53" t="s">
        <v>298</v>
      </c>
      <c r="I2811" s="53" t="s">
        <v>299</v>
      </c>
    </row>
    <row r="2812" spans="2:12">
      <c r="B2812" s="53" t="s">
        <v>340</v>
      </c>
      <c r="I2812" s="121" t="s">
        <v>341</v>
      </c>
    </row>
    <row r="2813" spans="2:12" ht="15.75" thickBot="1">
      <c r="B2813" s="53" t="s">
        <v>342</v>
      </c>
      <c r="I2813" s="53" t="s">
        <v>343</v>
      </c>
    </row>
    <row r="2814" spans="2:12" ht="22.5" customHeight="1">
      <c r="B2814" s="123" t="s">
        <v>344</v>
      </c>
      <c r="C2814" s="129">
        <v>2016</v>
      </c>
      <c r="D2814" s="130"/>
      <c r="E2814" s="129">
        <v>2017</v>
      </c>
      <c r="F2814" s="130"/>
      <c r="G2814" s="129">
        <v>2018</v>
      </c>
      <c r="H2814" s="130"/>
      <c r="I2814" s="126" t="s">
        <v>44</v>
      </c>
    </row>
    <row r="2815" spans="2:12">
      <c r="B2815" s="124"/>
      <c r="C2815" s="72" t="s">
        <v>8</v>
      </c>
      <c r="D2815" s="72" t="s">
        <v>10</v>
      </c>
      <c r="E2815" s="72" t="s">
        <v>8</v>
      </c>
      <c r="F2815" s="72" t="s">
        <v>10</v>
      </c>
      <c r="G2815" s="72" t="s">
        <v>8</v>
      </c>
      <c r="H2815" s="72" t="s">
        <v>10</v>
      </c>
      <c r="I2815" s="127"/>
    </row>
    <row r="2816" spans="2:12" ht="15.75" thickBot="1">
      <c r="B2816" s="125"/>
      <c r="C2816" s="87" t="s">
        <v>11</v>
      </c>
      <c r="D2816" s="87" t="s">
        <v>13</v>
      </c>
      <c r="E2816" s="87" t="s">
        <v>11</v>
      </c>
      <c r="F2816" s="87" t="s">
        <v>13</v>
      </c>
      <c r="G2816" s="87" t="s">
        <v>11</v>
      </c>
      <c r="H2816" s="87" t="s">
        <v>13</v>
      </c>
      <c r="I2816" s="128"/>
    </row>
    <row r="2817" spans="2:9" ht="15.75" thickBot="1">
      <c r="B2817" s="72" t="s">
        <v>45</v>
      </c>
      <c r="C2817" s="22">
        <v>5.0199625056338002</v>
      </c>
      <c r="D2817" s="22">
        <v>663.47911523575942</v>
      </c>
      <c r="E2817" s="22">
        <v>4.5199999999999996</v>
      </c>
      <c r="F2817" s="22">
        <v>597.4</v>
      </c>
      <c r="G2817" s="6">
        <v>4.5199999999999996</v>
      </c>
      <c r="H2817" s="6">
        <v>597.4</v>
      </c>
      <c r="I2817" s="75" t="s">
        <v>46</v>
      </c>
    </row>
    <row r="2818" spans="2:9" ht="15.75" thickBot="1">
      <c r="B2818" s="73" t="s">
        <v>47</v>
      </c>
      <c r="C2818" s="23">
        <v>0.54</v>
      </c>
      <c r="D2818" s="24">
        <v>90.725999999999999</v>
      </c>
      <c r="E2818" s="23">
        <v>0.54</v>
      </c>
      <c r="F2818" s="24">
        <v>90.725999999999999</v>
      </c>
      <c r="G2818" s="6">
        <v>0.54</v>
      </c>
      <c r="H2818" s="6">
        <v>90.725999999999999</v>
      </c>
      <c r="I2818" s="76" t="s">
        <v>464</v>
      </c>
    </row>
    <row r="2819" spans="2:9" ht="15.75" thickBot="1">
      <c r="B2819" s="73" t="s">
        <v>48</v>
      </c>
      <c r="C2819" s="25">
        <v>8.2133999999999999E-2</v>
      </c>
      <c r="D2819" s="25">
        <v>10.287000000000001</v>
      </c>
      <c r="E2819" s="25">
        <v>8.2133999999999999E-2</v>
      </c>
      <c r="F2819" s="25">
        <v>10.287000000000001</v>
      </c>
      <c r="G2819" s="6">
        <v>8.2133999999999999E-2</v>
      </c>
      <c r="H2819" s="6">
        <v>10.287000000000001</v>
      </c>
      <c r="I2819" s="76" t="s">
        <v>49</v>
      </c>
    </row>
    <row r="2820" spans="2:9" ht="15.75" thickBot="1">
      <c r="B2820" s="73" t="s">
        <v>50</v>
      </c>
      <c r="C2820" s="25">
        <v>1.8325180000000001</v>
      </c>
      <c r="D2820" s="25">
        <v>74.58</v>
      </c>
      <c r="E2820" s="25">
        <v>1.8325180000000001</v>
      </c>
      <c r="F2820" s="25">
        <v>74.58</v>
      </c>
      <c r="G2820" s="6">
        <v>1.8325180000000001</v>
      </c>
      <c r="H2820" s="6">
        <v>74.58</v>
      </c>
      <c r="I2820" s="76" t="s">
        <v>51</v>
      </c>
    </row>
    <row r="2821" spans="2:9" ht="15.75" thickBot="1">
      <c r="B2821" s="73" t="s">
        <v>52</v>
      </c>
      <c r="C2821" s="25">
        <v>14.214876</v>
      </c>
      <c r="D2821" s="25">
        <v>1083.960965</v>
      </c>
      <c r="E2821" s="25">
        <v>15.830238</v>
      </c>
      <c r="F2821" s="25">
        <v>1205.82131</v>
      </c>
      <c r="G2821" s="6">
        <v>15.830238</v>
      </c>
      <c r="H2821" s="6">
        <v>1205.82131</v>
      </c>
      <c r="I2821" s="76" t="s">
        <v>53</v>
      </c>
    </row>
    <row r="2822" spans="2:9" ht="15.75" thickBot="1">
      <c r="B2822" s="73" t="s">
        <v>54</v>
      </c>
      <c r="C2822" s="25"/>
      <c r="D2822" s="25"/>
      <c r="E2822" s="25"/>
      <c r="F2822" s="25"/>
      <c r="G2822" s="6"/>
      <c r="H2822" s="6"/>
      <c r="I2822" s="76" t="s">
        <v>55</v>
      </c>
    </row>
    <row r="2823" spans="2:9" ht="15.75" thickBot="1">
      <c r="B2823" s="73" t="s">
        <v>56</v>
      </c>
      <c r="C2823" s="25"/>
      <c r="D2823" s="25"/>
      <c r="E2823" s="25"/>
      <c r="F2823" s="25"/>
      <c r="G2823" s="6"/>
      <c r="H2823" s="6"/>
      <c r="I2823" s="76" t="s">
        <v>57</v>
      </c>
    </row>
    <row r="2824" spans="2:9" ht="15.75" thickBot="1">
      <c r="B2824" s="73" t="s">
        <v>58</v>
      </c>
      <c r="C2824" s="25">
        <v>111.16800000000001</v>
      </c>
      <c r="D2824" s="25">
        <v>2647.9520000000002</v>
      </c>
      <c r="E2824" s="25">
        <v>111.16800000000001</v>
      </c>
      <c r="F2824" s="25">
        <v>2647.9520000000002</v>
      </c>
      <c r="G2824" s="6">
        <v>111.16800000000001</v>
      </c>
      <c r="H2824" s="6">
        <v>2647.9520000000002</v>
      </c>
      <c r="I2824" s="76" t="s">
        <v>59</v>
      </c>
    </row>
    <row r="2825" spans="2:9" ht="15.75" thickBot="1">
      <c r="B2825" s="73" t="s">
        <v>60</v>
      </c>
      <c r="C2825" s="25">
        <v>5.5549199999999996E-3</v>
      </c>
      <c r="D2825" s="25">
        <v>0.51540000000000008</v>
      </c>
      <c r="E2825" s="25">
        <v>5.5549199999999996E-3</v>
      </c>
      <c r="F2825" s="25">
        <v>0.51540000000000008</v>
      </c>
      <c r="G2825" s="6">
        <v>5.5549199999999996E-3</v>
      </c>
      <c r="H2825" s="6">
        <v>0.51540000000000008</v>
      </c>
      <c r="I2825" s="76" t="s">
        <v>61</v>
      </c>
    </row>
    <row r="2826" spans="2:9" ht="15.75" thickBot="1">
      <c r="B2826" s="73" t="s">
        <v>62</v>
      </c>
      <c r="C2826" s="25">
        <v>4.7229999999999999</v>
      </c>
      <c r="D2826" s="25">
        <v>586.30599999999993</v>
      </c>
      <c r="E2826" s="25">
        <v>4.7229999999999999</v>
      </c>
      <c r="F2826" s="25">
        <v>586.30599999999993</v>
      </c>
      <c r="G2826" s="6">
        <v>4.7229999999999999</v>
      </c>
      <c r="H2826" s="6">
        <v>586.30599999999993</v>
      </c>
      <c r="I2826" s="76" t="s">
        <v>465</v>
      </c>
    </row>
    <row r="2827" spans="2:9" ht="15.75" thickBot="1">
      <c r="B2827" s="73" t="s">
        <v>63</v>
      </c>
      <c r="C2827" s="25"/>
      <c r="D2827" s="25"/>
      <c r="E2827" s="25"/>
      <c r="F2827" s="25"/>
      <c r="G2827" s="6"/>
      <c r="H2827" s="6"/>
      <c r="I2827" s="76" t="s">
        <v>64</v>
      </c>
    </row>
    <row r="2828" spans="2:9" ht="15.75" thickBot="1">
      <c r="B2828" s="73" t="s">
        <v>65</v>
      </c>
      <c r="C2828" s="25">
        <v>420.73545000000007</v>
      </c>
      <c r="D2828" s="25">
        <v>2342.7705000000001</v>
      </c>
      <c r="E2828" s="25">
        <v>420.73545000000007</v>
      </c>
      <c r="F2828" s="25">
        <v>2342.7705000000001</v>
      </c>
      <c r="G2828" s="6">
        <v>420.73545000000007</v>
      </c>
      <c r="H2828" s="6">
        <v>2342.7705000000001</v>
      </c>
      <c r="I2828" s="76" t="s">
        <v>66</v>
      </c>
    </row>
    <row r="2829" spans="2:9" ht="15.75" thickBot="1">
      <c r="B2829" s="73" t="s">
        <v>67</v>
      </c>
      <c r="C2829" s="26">
        <v>0.13</v>
      </c>
      <c r="D2829" s="27">
        <v>45.332000000000001</v>
      </c>
      <c r="E2829" s="26">
        <v>0.13</v>
      </c>
      <c r="F2829" s="27">
        <v>45.332000000000001</v>
      </c>
      <c r="G2829" s="6">
        <v>0.13</v>
      </c>
      <c r="H2829" s="6">
        <v>45.332000000000001</v>
      </c>
      <c r="I2829" s="76" t="s">
        <v>68</v>
      </c>
    </row>
    <row r="2830" spans="2:9" ht="15.75" thickBot="1">
      <c r="B2830" s="73" t="s">
        <v>69</v>
      </c>
      <c r="C2830" s="25">
        <v>2.8863150000000002</v>
      </c>
      <c r="D2830" s="25">
        <v>258.57959</v>
      </c>
      <c r="E2830" s="25">
        <v>2.8863150000000002</v>
      </c>
      <c r="F2830" s="25">
        <v>258.57959</v>
      </c>
      <c r="G2830" s="6">
        <v>2.8863150000000002</v>
      </c>
      <c r="H2830" s="6">
        <v>258.57959</v>
      </c>
      <c r="I2830" s="76" t="s">
        <v>70</v>
      </c>
    </row>
    <row r="2831" spans="2:9" ht="15.75" thickBot="1">
      <c r="B2831" s="73" t="s">
        <v>71</v>
      </c>
      <c r="C2831" s="26">
        <v>0.24399999999999999</v>
      </c>
      <c r="D2831" s="27">
        <v>21.861999999999998</v>
      </c>
      <c r="E2831" s="26">
        <v>0.249</v>
      </c>
      <c r="F2831" s="27">
        <v>22.474</v>
      </c>
      <c r="G2831" s="6">
        <v>0.249</v>
      </c>
      <c r="H2831" s="6">
        <v>22.474</v>
      </c>
      <c r="I2831" s="76" t="s">
        <v>72</v>
      </c>
    </row>
    <row r="2832" spans="2:9" ht="15.75" thickBot="1">
      <c r="B2832" s="73" t="s">
        <v>73</v>
      </c>
      <c r="C2832" s="26">
        <v>2.7528000000000001</v>
      </c>
      <c r="D2832" s="27">
        <v>125.31831</v>
      </c>
      <c r="E2832" s="26">
        <v>2.7528000000000001</v>
      </c>
      <c r="F2832" s="27">
        <v>125.31831</v>
      </c>
      <c r="G2832" s="6">
        <v>2.7528000000000001</v>
      </c>
      <c r="H2832" s="6">
        <v>125.31831</v>
      </c>
      <c r="I2832" s="76" t="s">
        <v>74</v>
      </c>
    </row>
    <row r="2833" spans="2:9" ht="15.75" thickBot="1">
      <c r="B2833" s="73" t="s">
        <v>75</v>
      </c>
      <c r="C2833" s="26">
        <v>4.1239999999999997</v>
      </c>
      <c r="D2833" s="27">
        <v>188.953</v>
      </c>
      <c r="E2833" s="26">
        <v>4.1239999999999997</v>
      </c>
      <c r="F2833" s="27">
        <v>188.953</v>
      </c>
      <c r="G2833" s="6">
        <v>4.1239999999999997</v>
      </c>
      <c r="H2833" s="6">
        <v>188.953</v>
      </c>
      <c r="I2833" s="76" t="s">
        <v>76</v>
      </c>
    </row>
    <row r="2834" spans="2:9" ht="15.75" thickBot="1">
      <c r="B2834" s="73" t="s">
        <v>77</v>
      </c>
      <c r="C2834" s="6"/>
      <c r="D2834" s="6"/>
      <c r="E2834" s="6"/>
      <c r="F2834" s="6"/>
      <c r="G2834" s="6"/>
      <c r="H2834" s="6"/>
      <c r="I2834" s="76" t="s">
        <v>78</v>
      </c>
    </row>
    <row r="2835" spans="2:9" ht="15.75" thickBot="1">
      <c r="B2835" s="73" t="s">
        <v>79</v>
      </c>
      <c r="C2835" s="54">
        <v>28.20185</v>
      </c>
      <c r="D2835" s="54">
        <v>266.09199999999998</v>
      </c>
      <c r="E2835" s="54">
        <v>23.536470000000001</v>
      </c>
      <c r="F2835" s="54">
        <v>235.905</v>
      </c>
      <c r="G2835" s="6">
        <v>23.536470000000001</v>
      </c>
      <c r="H2835" s="6">
        <v>235.905</v>
      </c>
      <c r="I2835" s="76" t="s">
        <v>80</v>
      </c>
    </row>
    <row r="2836" spans="2:9" ht="15.75" thickBot="1">
      <c r="B2836" s="73" t="s">
        <v>81</v>
      </c>
      <c r="C2836" s="6">
        <v>16.081</v>
      </c>
      <c r="D2836" s="6">
        <v>1363.8610000000001</v>
      </c>
      <c r="E2836" s="6">
        <v>16.081</v>
      </c>
      <c r="F2836" s="6">
        <v>1363.8610000000001</v>
      </c>
      <c r="G2836" s="6">
        <v>16.081</v>
      </c>
      <c r="H2836" s="6">
        <v>1363.8610000000001</v>
      </c>
      <c r="I2836" s="76" t="s">
        <v>82</v>
      </c>
    </row>
    <row r="2837" spans="2:9" ht="15.75" thickBot="1">
      <c r="B2837" s="73" t="s">
        <v>83</v>
      </c>
      <c r="C2837" s="6"/>
      <c r="D2837" s="6"/>
      <c r="E2837" s="6"/>
      <c r="F2837" s="6"/>
      <c r="G2837" s="6"/>
      <c r="H2837" s="6"/>
      <c r="I2837" s="77" t="s">
        <v>84</v>
      </c>
    </row>
    <row r="2838" spans="2:9" ht="15.75" thickBot="1">
      <c r="B2838" s="74" t="s">
        <v>85</v>
      </c>
      <c r="C2838" s="6">
        <v>0.29116000000000003</v>
      </c>
      <c r="D2838" s="6">
        <v>32.963000000000001</v>
      </c>
      <c r="E2838" s="6">
        <v>0.29116000000000003</v>
      </c>
      <c r="F2838" s="6">
        <v>32.963000000000001</v>
      </c>
      <c r="G2838" s="6">
        <v>0.29116000000000003</v>
      </c>
      <c r="H2838" s="6">
        <v>32.963000000000001</v>
      </c>
      <c r="I2838" s="86" t="s">
        <v>86</v>
      </c>
    </row>
    <row r="2839" spans="2:9" ht="15.75" thickBot="1">
      <c r="B2839" s="92" t="s">
        <v>386</v>
      </c>
      <c r="C2839" s="78">
        <f>SUM(C2817:C2838)</f>
        <v>613.03262042563392</v>
      </c>
      <c r="D2839" s="78">
        <f>SUM(D2817:D2838)</f>
        <v>9803.5378802357609</v>
      </c>
      <c r="E2839" s="78">
        <f>SUM(E2817:E2838)</f>
        <v>609.48763992000011</v>
      </c>
      <c r="F2839" s="78">
        <f>SUM(F2817:F2838)</f>
        <v>9829.7441100000015</v>
      </c>
      <c r="G2839" s="78">
        <v>609.48763992000011</v>
      </c>
      <c r="H2839" s="78">
        <v>9829.7441100000015</v>
      </c>
      <c r="I2839" s="92" t="s">
        <v>388</v>
      </c>
    </row>
    <row r="2843" spans="2:9">
      <c r="B2843" s="53" t="s">
        <v>301</v>
      </c>
      <c r="F2843" s="53" t="s">
        <v>302</v>
      </c>
    </row>
    <row r="2844" spans="2:9">
      <c r="B2844" s="53" t="s">
        <v>345</v>
      </c>
      <c r="F2844" s="105" t="s">
        <v>346</v>
      </c>
    </row>
    <row r="2845" spans="2:9" ht="15.75" thickBot="1">
      <c r="B2845" s="53" t="s">
        <v>347</v>
      </c>
      <c r="F2845" s="53" t="s">
        <v>337</v>
      </c>
    </row>
    <row r="2846" spans="2:9" ht="15.75" thickBot="1">
      <c r="B2846" s="82" t="s">
        <v>344</v>
      </c>
      <c r="C2846" s="82">
        <v>2016</v>
      </c>
      <c r="D2846" s="82">
        <v>2017</v>
      </c>
      <c r="E2846" s="82">
        <v>2018</v>
      </c>
      <c r="F2846" s="82" t="s">
        <v>348</v>
      </c>
    </row>
    <row r="2847" spans="2:9" ht="15.75" thickBot="1">
      <c r="B2847" s="72" t="s">
        <v>45</v>
      </c>
      <c r="C2847" s="28">
        <v>95.314499999999995</v>
      </c>
      <c r="D2847" s="28">
        <v>100.08</v>
      </c>
      <c r="E2847" s="28">
        <v>72.350399999999993</v>
      </c>
      <c r="F2847" s="75" t="s">
        <v>46</v>
      </c>
    </row>
    <row r="2848" spans="2:9" ht="15.75" thickBot="1">
      <c r="B2848" s="73" t="s">
        <v>47</v>
      </c>
      <c r="C2848" s="28">
        <v>1.53</v>
      </c>
      <c r="D2848" s="28">
        <v>1.53</v>
      </c>
      <c r="E2848" s="28">
        <f>D2848</f>
        <v>1.53</v>
      </c>
      <c r="F2848" s="76" t="s">
        <v>464</v>
      </c>
    </row>
    <row r="2849" spans="2:8" ht="15.75" thickBot="1">
      <c r="B2849" s="73" t="s">
        <v>48</v>
      </c>
      <c r="C2849" s="19">
        <v>0.55520000000000003</v>
      </c>
      <c r="D2849" s="19">
        <v>0.55520000000000003</v>
      </c>
      <c r="E2849" s="28">
        <f t="shared" ref="E2849:E2850" si="260">D2849</f>
        <v>0.55520000000000003</v>
      </c>
      <c r="F2849" s="76" t="s">
        <v>49</v>
      </c>
    </row>
    <row r="2850" spans="2:8" ht="15.75" thickBot="1">
      <c r="B2850" s="73" t="s">
        <v>50</v>
      </c>
      <c r="C2850" s="19">
        <v>468.44</v>
      </c>
      <c r="D2850" s="19">
        <v>468.44</v>
      </c>
      <c r="E2850" s="28">
        <f t="shared" si="260"/>
        <v>468.44</v>
      </c>
      <c r="F2850" s="76" t="s">
        <v>51</v>
      </c>
    </row>
    <row r="2851" spans="2:8" ht="15.75" thickBot="1">
      <c r="B2851" s="73" t="s">
        <v>52</v>
      </c>
      <c r="C2851" s="19">
        <v>1270</v>
      </c>
      <c r="D2851" s="19">
        <v>1306.3610000000001</v>
      </c>
      <c r="E2851" s="28">
        <v>755.12199999999996</v>
      </c>
      <c r="F2851" s="76" t="s">
        <v>53</v>
      </c>
    </row>
    <row r="2852" spans="2:8" ht="15.75" thickBot="1">
      <c r="B2852" s="73" t="s">
        <v>54</v>
      </c>
      <c r="C2852" s="19"/>
      <c r="D2852" s="19"/>
      <c r="E2852" s="28"/>
      <c r="F2852" s="76" t="s">
        <v>55</v>
      </c>
    </row>
    <row r="2853" spans="2:8" ht="15.75" thickBot="1">
      <c r="B2853" s="73" t="s">
        <v>56</v>
      </c>
      <c r="C2853" s="19"/>
      <c r="D2853" s="19"/>
      <c r="E2853" s="28"/>
      <c r="F2853" s="76" t="s">
        <v>57</v>
      </c>
    </row>
    <row r="2854" spans="2:8" ht="15.75" thickBot="1">
      <c r="B2854" s="73" t="s">
        <v>58</v>
      </c>
      <c r="C2854" s="19">
        <v>748.71</v>
      </c>
      <c r="D2854" s="19">
        <v>748.71</v>
      </c>
      <c r="E2854" s="28">
        <f>D2854</f>
        <v>748.71</v>
      </c>
      <c r="F2854" s="76" t="s">
        <v>59</v>
      </c>
    </row>
    <row r="2855" spans="2:8" ht="15.75" thickBot="1">
      <c r="B2855" s="73" t="s">
        <v>60</v>
      </c>
      <c r="C2855" s="28">
        <v>9.9161999999999999</v>
      </c>
      <c r="D2855" s="19">
        <v>11.833206000000001</v>
      </c>
      <c r="E2855" s="28">
        <f t="shared" ref="E2855:E2858" si="261">D2855</f>
        <v>11.833206000000001</v>
      </c>
      <c r="F2855" s="76" t="s">
        <v>61</v>
      </c>
      <c r="H2855" s="57"/>
    </row>
    <row r="2856" spans="2:8" ht="15.75" thickBot="1">
      <c r="B2856" s="73" t="s">
        <v>62</v>
      </c>
      <c r="C2856" s="28">
        <v>243.78299999999999</v>
      </c>
      <c r="D2856" s="28">
        <v>244.542</v>
      </c>
      <c r="E2856" s="28">
        <f t="shared" si="261"/>
        <v>244.542</v>
      </c>
      <c r="F2856" s="76" t="s">
        <v>465</v>
      </c>
    </row>
    <row r="2857" spans="2:8" ht="15.75" thickBot="1">
      <c r="B2857" s="73" t="s">
        <v>63</v>
      </c>
      <c r="C2857" s="19"/>
      <c r="D2857" s="19"/>
      <c r="E2857" s="28"/>
      <c r="F2857" s="76" t="s">
        <v>64</v>
      </c>
    </row>
    <row r="2858" spans="2:8" ht="15.75" thickBot="1">
      <c r="B2858" s="73" t="s">
        <v>65</v>
      </c>
      <c r="C2858" s="28">
        <v>10.916</v>
      </c>
      <c r="D2858" s="28">
        <v>10.916</v>
      </c>
      <c r="E2858" s="28">
        <f t="shared" si="261"/>
        <v>10.916</v>
      </c>
      <c r="F2858" s="76" t="s">
        <v>66</v>
      </c>
    </row>
    <row r="2859" spans="2:8" ht="15.75" thickBot="1">
      <c r="B2859" s="73" t="s">
        <v>67</v>
      </c>
      <c r="C2859" s="28">
        <v>19.647399999999998</v>
      </c>
      <c r="D2859" s="28">
        <v>19.647399999999998</v>
      </c>
      <c r="E2859" s="28">
        <v>51.018999999999998</v>
      </c>
      <c r="F2859" s="76" t="s">
        <v>68</v>
      </c>
    </row>
    <row r="2860" spans="2:8" ht="15.75" thickBot="1">
      <c r="B2860" s="73" t="s">
        <v>69</v>
      </c>
      <c r="C2860" s="19">
        <v>3.91</v>
      </c>
      <c r="D2860" s="19">
        <v>3.91</v>
      </c>
      <c r="E2860" s="28">
        <f>D2860</f>
        <v>3.91</v>
      </c>
      <c r="F2860" s="76" t="s">
        <v>70</v>
      </c>
    </row>
    <row r="2861" spans="2:8" ht="15.75" thickBot="1">
      <c r="B2861" s="73" t="s">
        <v>71</v>
      </c>
      <c r="C2861" s="28">
        <v>7.391</v>
      </c>
      <c r="D2861" s="28">
        <v>8.1720000000000006</v>
      </c>
      <c r="E2861" s="28">
        <v>9.6</v>
      </c>
      <c r="F2861" s="76" t="s">
        <v>72</v>
      </c>
    </row>
    <row r="2862" spans="2:8" ht="15.75" thickBot="1">
      <c r="B2862" s="73" t="s">
        <v>73</v>
      </c>
      <c r="C2862" s="19"/>
      <c r="D2862" s="19"/>
      <c r="E2862" s="28"/>
      <c r="F2862" s="76" t="s">
        <v>74</v>
      </c>
    </row>
    <row r="2863" spans="2:8" ht="15.75" thickBot="1">
      <c r="B2863" s="73" t="s">
        <v>75</v>
      </c>
      <c r="C2863" s="28">
        <v>132.6705</v>
      </c>
      <c r="D2863" s="28">
        <v>132.6705</v>
      </c>
      <c r="E2863" s="28">
        <f>D2863</f>
        <v>132.6705</v>
      </c>
      <c r="F2863" s="76" t="s">
        <v>76</v>
      </c>
    </row>
    <row r="2864" spans="2:8" ht="15.75" thickBot="1">
      <c r="B2864" s="73" t="s">
        <v>77</v>
      </c>
      <c r="C2864" s="28">
        <v>38.94</v>
      </c>
      <c r="D2864" s="28">
        <v>38.94</v>
      </c>
      <c r="E2864" s="28">
        <f>D2864</f>
        <v>38.94</v>
      </c>
      <c r="F2864" s="76" t="s">
        <v>78</v>
      </c>
    </row>
    <row r="2865" spans="2:9" ht="15.75" thickBot="1">
      <c r="B2865" s="73" t="s">
        <v>79</v>
      </c>
      <c r="C2865" s="28">
        <v>670.96554000000003</v>
      </c>
      <c r="D2865" s="28">
        <v>670.96554000000003</v>
      </c>
      <c r="E2865" s="28">
        <f>D2865</f>
        <v>670.96554000000003</v>
      </c>
      <c r="F2865" s="76" t="s">
        <v>80</v>
      </c>
    </row>
    <row r="2866" spans="2:9" ht="15.75" thickBot="1">
      <c r="B2866" s="73" t="s">
        <v>81</v>
      </c>
      <c r="C2866" s="19">
        <v>578</v>
      </c>
      <c r="D2866" s="19">
        <v>578</v>
      </c>
      <c r="E2866" s="28">
        <f t="shared" ref="E2866:E2868" si="262">D2866</f>
        <v>578</v>
      </c>
      <c r="F2866" s="76" t="s">
        <v>82</v>
      </c>
    </row>
    <row r="2867" spans="2:9" ht="15.75" thickBot="1">
      <c r="B2867" s="73" t="s">
        <v>83</v>
      </c>
      <c r="C2867" s="19">
        <v>32.020000000000003</v>
      </c>
      <c r="D2867" s="19">
        <v>32.020000000000003</v>
      </c>
      <c r="E2867" s="28">
        <f t="shared" si="262"/>
        <v>32.020000000000003</v>
      </c>
      <c r="F2867" s="77" t="s">
        <v>84</v>
      </c>
    </row>
    <row r="2868" spans="2:9" ht="15.75" thickBot="1">
      <c r="B2868" s="74" t="s">
        <v>85</v>
      </c>
      <c r="C2868" s="19">
        <v>56.003</v>
      </c>
      <c r="D2868" s="19">
        <v>56.003</v>
      </c>
      <c r="E2868" s="28">
        <f t="shared" si="262"/>
        <v>56.003</v>
      </c>
      <c r="F2868" s="86" t="s">
        <v>86</v>
      </c>
    </row>
    <row r="2869" spans="2:9" ht="15.75" thickBot="1">
      <c r="B2869" s="92" t="s">
        <v>386</v>
      </c>
      <c r="C2869" s="78">
        <f>SUM(C2847:C2868)</f>
        <v>4388.7123400000009</v>
      </c>
      <c r="D2869" s="78">
        <f>SUM(D2847:D2868)</f>
        <v>4433.295846</v>
      </c>
      <c r="E2869" s="120">
        <f>SUM(E2847:E2868)</f>
        <v>3887.1268460000001</v>
      </c>
      <c r="F2869" s="92" t="s">
        <v>388</v>
      </c>
    </row>
    <row r="2880" spans="2:9">
      <c r="B2880" s="58" t="s">
        <v>305</v>
      </c>
      <c r="I2880" s="53" t="s">
        <v>306</v>
      </c>
    </row>
    <row r="2881" spans="2:9">
      <c r="B2881" s="58" t="s">
        <v>436</v>
      </c>
      <c r="I2881" s="53" t="s">
        <v>437</v>
      </c>
    </row>
    <row r="2882" spans="2:9" ht="15.75" thickBot="1">
      <c r="B2882" s="58" t="s">
        <v>439</v>
      </c>
      <c r="I2882" s="53" t="s">
        <v>440</v>
      </c>
    </row>
    <row r="2883" spans="2:9" ht="15.75" thickBot="1">
      <c r="B2883" s="82" t="s">
        <v>344</v>
      </c>
      <c r="C2883" s="82">
        <v>2013</v>
      </c>
      <c r="D2883" s="82">
        <v>2014</v>
      </c>
      <c r="E2883" s="82">
        <v>2015</v>
      </c>
      <c r="F2883" s="82">
        <v>2016</v>
      </c>
      <c r="G2883" s="82">
        <v>2017</v>
      </c>
      <c r="H2883" s="82">
        <v>2018</v>
      </c>
      <c r="I2883" s="82" t="s">
        <v>348</v>
      </c>
    </row>
    <row r="2884" spans="2:9" ht="15.75" thickBot="1">
      <c r="B2884" s="72" t="s">
        <v>45</v>
      </c>
      <c r="C2884" s="83">
        <v>2898.1</v>
      </c>
      <c r="D2884" s="83">
        <v>2370.8000000000002</v>
      </c>
      <c r="E2884" s="83">
        <v>1706</v>
      </c>
      <c r="F2884" s="83">
        <v>1516.5</v>
      </c>
      <c r="G2884" s="83">
        <v>1446</v>
      </c>
      <c r="H2884" s="83">
        <v>1446</v>
      </c>
      <c r="I2884" s="75" t="s">
        <v>46</v>
      </c>
    </row>
    <row r="2885" spans="2:9" ht="15.75" thickBot="1">
      <c r="B2885" s="73" t="s">
        <v>47</v>
      </c>
      <c r="C2885" s="83">
        <v>4150</v>
      </c>
      <c r="D2885" s="83">
        <v>4286</v>
      </c>
      <c r="E2885" s="83">
        <v>4286</v>
      </c>
      <c r="F2885" s="83">
        <v>4589.6000000000004</v>
      </c>
      <c r="G2885" s="83">
        <v>4687</v>
      </c>
      <c r="H2885" s="83">
        <v>4687</v>
      </c>
      <c r="I2885" s="76" t="s">
        <v>464</v>
      </c>
    </row>
    <row r="2886" spans="2:9" ht="15.75" thickBot="1">
      <c r="B2886" s="73" t="s">
        <v>48</v>
      </c>
      <c r="C2886" s="84"/>
      <c r="D2886" s="84"/>
      <c r="E2886" s="83"/>
      <c r="F2886" s="84"/>
      <c r="G2886" s="84"/>
      <c r="H2886" s="83"/>
      <c r="I2886" s="76" t="s">
        <v>49</v>
      </c>
    </row>
    <row r="2887" spans="2:9" ht="15.75" thickBot="1">
      <c r="B2887" s="73" t="s">
        <v>50</v>
      </c>
      <c r="C2887" s="84">
        <v>139087</v>
      </c>
      <c r="D2887" s="84">
        <v>139087</v>
      </c>
      <c r="E2887" s="83">
        <v>145629</v>
      </c>
      <c r="F2887" s="84">
        <v>181076</v>
      </c>
      <c r="G2887" s="84">
        <v>306467</v>
      </c>
      <c r="H2887" s="83">
        <v>306467</v>
      </c>
      <c r="I2887" s="76" t="s">
        <v>51</v>
      </c>
    </row>
    <row r="2888" spans="2:9" ht="15.75" thickBot="1">
      <c r="B2888" s="73" t="s">
        <v>52</v>
      </c>
      <c r="C2888" s="84">
        <v>699.5</v>
      </c>
      <c r="D2888" s="84">
        <v>699.5</v>
      </c>
      <c r="E2888" s="83">
        <v>706.25</v>
      </c>
      <c r="F2888" s="84">
        <v>772</v>
      </c>
      <c r="G2888" s="84">
        <v>772</v>
      </c>
      <c r="H2888" s="83">
        <v>772</v>
      </c>
      <c r="I2888" s="76" t="s">
        <v>53</v>
      </c>
    </row>
    <row r="2889" spans="2:9" ht="15.75" thickBot="1">
      <c r="B2889" s="73" t="s">
        <v>54</v>
      </c>
      <c r="C2889" s="84">
        <v>2641.88</v>
      </c>
      <c r="D2889" s="84">
        <v>1722.75</v>
      </c>
      <c r="E2889" s="83">
        <v>1533.87</v>
      </c>
      <c r="F2889" s="84">
        <v>2577.21</v>
      </c>
      <c r="G2889" s="84">
        <v>1444.6</v>
      </c>
      <c r="H2889" s="83">
        <v>1445</v>
      </c>
      <c r="I2889" s="76" t="s">
        <v>55</v>
      </c>
    </row>
    <row r="2890" spans="2:9" ht="15.75" thickBot="1">
      <c r="B2890" s="73" t="s">
        <v>56</v>
      </c>
      <c r="C2890" s="84"/>
      <c r="D2890" s="84"/>
      <c r="E2890" s="83"/>
      <c r="F2890" s="84"/>
      <c r="G2890" s="84"/>
      <c r="H2890" s="83"/>
      <c r="I2890" s="76" t="s">
        <v>57</v>
      </c>
    </row>
    <row r="2891" spans="2:9" ht="15.75" thickBot="1">
      <c r="B2891" s="73" t="s">
        <v>58</v>
      </c>
      <c r="C2891" s="84">
        <v>36595.03</v>
      </c>
      <c r="D2891" s="84">
        <v>37562.78</v>
      </c>
      <c r="E2891" s="83">
        <v>36487</v>
      </c>
      <c r="F2891" s="84">
        <v>17211.939999999999</v>
      </c>
      <c r="G2891" s="84">
        <v>17075.46</v>
      </c>
      <c r="H2891" s="83">
        <v>17075</v>
      </c>
      <c r="I2891" s="76" t="s">
        <v>59</v>
      </c>
    </row>
    <row r="2892" spans="2:9" ht="15.75" thickBot="1">
      <c r="B2892" s="73" t="s">
        <v>60</v>
      </c>
      <c r="C2892" s="83">
        <v>130000</v>
      </c>
      <c r="D2892" s="84">
        <v>130000</v>
      </c>
      <c r="E2892" s="83">
        <v>130000</v>
      </c>
      <c r="F2892" s="83">
        <v>130000</v>
      </c>
      <c r="G2892" s="84">
        <v>130000</v>
      </c>
      <c r="H2892" s="83">
        <v>130000</v>
      </c>
      <c r="I2892" s="76" t="s">
        <v>61</v>
      </c>
    </row>
    <row r="2893" spans="2:9" ht="15.75" thickBot="1">
      <c r="B2893" s="73" t="s">
        <v>62</v>
      </c>
      <c r="C2893" s="83">
        <v>19987</v>
      </c>
      <c r="D2893" s="83">
        <v>19987</v>
      </c>
      <c r="E2893" s="83">
        <v>19987</v>
      </c>
      <c r="F2893" s="83">
        <v>19987</v>
      </c>
      <c r="G2893" s="83">
        <v>19987</v>
      </c>
      <c r="H2893" s="83">
        <v>19987</v>
      </c>
      <c r="I2893" s="76" t="s">
        <v>465</v>
      </c>
    </row>
    <row r="2894" spans="2:9" ht="15.75" thickBot="1">
      <c r="B2894" s="73" t="s">
        <v>63</v>
      </c>
      <c r="C2894" s="84"/>
      <c r="D2894" s="84"/>
      <c r="E2894" s="83"/>
      <c r="F2894" s="84"/>
      <c r="G2894" s="84"/>
      <c r="H2894" s="83"/>
      <c r="I2894" s="76" t="s">
        <v>64</v>
      </c>
    </row>
    <row r="2895" spans="2:9" ht="15.75" thickBot="1">
      <c r="B2895" s="73" t="s">
        <v>65</v>
      </c>
      <c r="C2895" s="83">
        <v>39.5</v>
      </c>
      <c r="D2895" s="83">
        <v>50.5</v>
      </c>
      <c r="E2895" s="83">
        <v>57.5</v>
      </c>
      <c r="F2895" s="83">
        <v>60</v>
      </c>
      <c r="G2895" s="83">
        <v>60</v>
      </c>
      <c r="H2895" s="83">
        <v>60</v>
      </c>
      <c r="I2895" s="76" t="s">
        <v>66</v>
      </c>
    </row>
    <row r="2896" spans="2:9" ht="15.75" thickBot="1">
      <c r="B2896" s="73" t="s">
        <v>67</v>
      </c>
      <c r="C2896" s="83">
        <v>38.340000000000003</v>
      </c>
      <c r="D2896" s="83">
        <v>38.340000000000003</v>
      </c>
      <c r="E2896" s="83">
        <v>38.340000000000003</v>
      </c>
      <c r="F2896" s="83">
        <v>38.340000000000003</v>
      </c>
      <c r="G2896" s="83">
        <v>38.340000000000003</v>
      </c>
      <c r="H2896" s="83" t="s">
        <v>471</v>
      </c>
      <c r="I2896" s="76" t="s">
        <v>68</v>
      </c>
    </row>
    <row r="2897" spans="2:9" ht="15.75" thickBot="1">
      <c r="B2897" s="73" t="s">
        <v>69</v>
      </c>
      <c r="C2897" s="84">
        <v>6354</v>
      </c>
      <c r="D2897" s="84">
        <v>6896.25</v>
      </c>
      <c r="E2897" s="83">
        <v>6014</v>
      </c>
      <c r="F2897" s="84">
        <v>5993</v>
      </c>
      <c r="G2897" s="84">
        <v>5297.9</v>
      </c>
      <c r="H2897" s="83">
        <v>5298</v>
      </c>
      <c r="I2897" s="76" t="s">
        <v>70</v>
      </c>
    </row>
    <row r="2898" spans="2:9" ht="15.75" thickBot="1">
      <c r="B2898" s="73" t="s">
        <v>71</v>
      </c>
      <c r="C2898" s="83"/>
      <c r="D2898" s="83"/>
      <c r="E2898" s="83"/>
      <c r="F2898" s="83"/>
      <c r="G2898" s="83"/>
      <c r="H2898" s="83"/>
      <c r="I2898" s="76" t="s">
        <v>72</v>
      </c>
    </row>
    <row r="2899" spans="2:9" ht="15.75" thickBot="1">
      <c r="B2899" s="73" t="s">
        <v>73</v>
      </c>
      <c r="C2899" s="84"/>
      <c r="D2899" s="84"/>
      <c r="E2899" s="83">
        <v>20.3</v>
      </c>
      <c r="F2899" s="84">
        <v>20.3</v>
      </c>
      <c r="G2899" s="84">
        <v>20.3</v>
      </c>
      <c r="H2899" s="83">
        <v>20</v>
      </c>
      <c r="I2899" s="76" t="s">
        <v>74</v>
      </c>
    </row>
    <row r="2900" spans="2:9" ht="15.75" thickBot="1">
      <c r="B2900" s="73" t="s">
        <v>75</v>
      </c>
      <c r="C2900" s="83">
        <v>2571.1999999999998</v>
      </c>
      <c r="D2900" s="83">
        <v>1079</v>
      </c>
      <c r="E2900" s="83">
        <v>1222.46</v>
      </c>
      <c r="F2900" s="83">
        <v>1079</v>
      </c>
      <c r="G2900" s="83">
        <v>1353</v>
      </c>
      <c r="H2900" s="83">
        <v>1353</v>
      </c>
      <c r="I2900" s="76" t="s">
        <v>76</v>
      </c>
    </row>
    <row r="2901" spans="2:9" ht="15.75" thickBot="1">
      <c r="B2901" s="73" t="s">
        <v>77</v>
      </c>
      <c r="C2901" s="83"/>
      <c r="D2901" s="83"/>
      <c r="E2901" s="83"/>
      <c r="F2901" s="83"/>
      <c r="G2901" s="83"/>
      <c r="H2901" s="83"/>
      <c r="I2901" s="76" t="s">
        <v>78</v>
      </c>
    </row>
    <row r="2902" spans="2:9" ht="15.75" thickBot="1">
      <c r="B2902" s="73" t="s">
        <v>79</v>
      </c>
      <c r="C2902" s="83">
        <v>85801</v>
      </c>
      <c r="D2902" s="83">
        <v>85801</v>
      </c>
      <c r="E2902" s="83">
        <v>85000</v>
      </c>
      <c r="F2902" s="83">
        <v>105907.89</v>
      </c>
      <c r="G2902" s="83">
        <v>105908</v>
      </c>
      <c r="H2902" s="83">
        <v>105908</v>
      </c>
      <c r="I2902" s="76" t="s">
        <v>80</v>
      </c>
    </row>
    <row r="2903" spans="2:9" ht="15.75" thickBot="1">
      <c r="B2903" s="73" t="s">
        <v>81</v>
      </c>
      <c r="C2903" s="84">
        <v>8660</v>
      </c>
      <c r="D2903" s="84" t="s">
        <v>441</v>
      </c>
      <c r="E2903" s="83">
        <v>9330</v>
      </c>
      <c r="F2903" s="84">
        <v>10000.35</v>
      </c>
      <c r="G2903" s="84">
        <v>9174.5300000000007</v>
      </c>
      <c r="H2903" s="83">
        <v>9175</v>
      </c>
      <c r="I2903" s="76" t="s">
        <v>82</v>
      </c>
    </row>
    <row r="2904" spans="2:9" ht="15.75" thickBot="1">
      <c r="B2904" s="73" t="s">
        <v>83</v>
      </c>
      <c r="C2904" s="84"/>
      <c r="D2904" s="84"/>
      <c r="E2904" s="83"/>
      <c r="F2904" s="84"/>
      <c r="G2904" s="84"/>
      <c r="H2904" s="83"/>
      <c r="I2904" s="77" t="s">
        <v>84</v>
      </c>
    </row>
    <row r="2905" spans="2:9" ht="15.75" thickBot="1">
      <c r="B2905" s="74" t="s">
        <v>85</v>
      </c>
      <c r="C2905" s="84"/>
      <c r="D2905" s="84"/>
      <c r="E2905" s="83"/>
      <c r="F2905" s="84"/>
      <c r="G2905" s="84"/>
      <c r="H2905" s="83"/>
      <c r="I2905" s="86" t="s">
        <v>86</v>
      </c>
    </row>
    <row r="2906" spans="2:9" ht="15.75" thickBot="1">
      <c r="B2906" s="92" t="s">
        <v>386</v>
      </c>
      <c r="C2906" s="85">
        <f t="shared" ref="C2906:H2906" si="263">SUM(C2884:C2905)</f>
        <v>439522.55000000005</v>
      </c>
      <c r="D2906" s="85">
        <f t="shared" si="263"/>
        <v>429580.92</v>
      </c>
      <c r="E2906" s="85">
        <f t="shared" si="263"/>
        <v>442017.72000000003</v>
      </c>
      <c r="F2906" s="85">
        <f t="shared" si="263"/>
        <v>480829.13</v>
      </c>
      <c r="G2906" s="85">
        <f t="shared" si="263"/>
        <v>603731.13000000012</v>
      </c>
      <c r="H2906" s="85">
        <f t="shared" si="263"/>
        <v>603693</v>
      </c>
      <c r="I2906" s="92" t="s">
        <v>388</v>
      </c>
    </row>
    <row r="2907" spans="2:9" ht="15.75" thickBot="1">
      <c r="B2907" s="92" t="s">
        <v>387</v>
      </c>
      <c r="C2907" s="85">
        <v>43091113</v>
      </c>
      <c r="D2907" s="85">
        <v>48753982</v>
      </c>
      <c r="E2907" s="85">
        <v>50466250</v>
      </c>
      <c r="F2907" s="85">
        <v>58186980</v>
      </c>
      <c r="G2907" s="85">
        <v>69845243</v>
      </c>
      <c r="H2907" s="85">
        <v>69845243</v>
      </c>
      <c r="I2907" s="92" t="s">
        <v>385</v>
      </c>
    </row>
    <row r="2908" spans="2:9">
      <c r="I2908" s="53" t="s">
        <v>438</v>
      </c>
    </row>
  </sheetData>
  <mergeCells count="400">
    <mergeCell ref="B113:B115"/>
    <mergeCell ref="C113:E113"/>
    <mergeCell ref="F113:H113"/>
    <mergeCell ref="I113:K113"/>
    <mergeCell ref="L113:L115"/>
    <mergeCell ref="C6:E6"/>
    <mergeCell ref="F6:H6"/>
    <mergeCell ref="I6:K6"/>
    <mergeCell ref="B6:B8"/>
    <mergeCell ref="L6:L8"/>
    <mergeCell ref="B80:B82"/>
    <mergeCell ref="C80:E80"/>
    <mergeCell ref="F80:H80"/>
    <mergeCell ref="I80:K80"/>
    <mergeCell ref="L80:L82"/>
    <mergeCell ref="C47:E47"/>
    <mergeCell ref="F47:H47"/>
    <mergeCell ref="I47:K47"/>
    <mergeCell ref="L47:L49"/>
    <mergeCell ref="B47:B49"/>
    <mergeCell ref="B177:B179"/>
    <mergeCell ref="C177:E177"/>
    <mergeCell ref="F177:H177"/>
    <mergeCell ref="I177:K177"/>
    <mergeCell ref="L177:L179"/>
    <mergeCell ref="B145:B147"/>
    <mergeCell ref="C145:E145"/>
    <mergeCell ref="F145:H145"/>
    <mergeCell ref="I145:K145"/>
    <mergeCell ref="L145:L147"/>
    <mergeCell ref="B243:B245"/>
    <mergeCell ref="C243:E243"/>
    <mergeCell ref="F243:H243"/>
    <mergeCell ref="I243:K243"/>
    <mergeCell ref="L243:L245"/>
    <mergeCell ref="B209:B211"/>
    <mergeCell ref="C209:E209"/>
    <mergeCell ref="F209:H209"/>
    <mergeCell ref="I209:K209"/>
    <mergeCell ref="L209:L211"/>
    <mergeCell ref="B314:B316"/>
    <mergeCell ref="C314:E314"/>
    <mergeCell ref="F314:H314"/>
    <mergeCell ref="I314:K314"/>
    <mergeCell ref="L314:L316"/>
    <mergeCell ref="B278:B280"/>
    <mergeCell ref="C278:E278"/>
    <mergeCell ref="F278:H278"/>
    <mergeCell ref="I278:K278"/>
    <mergeCell ref="L278:L280"/>
    <mergeCell ref="B413:B415"/>
    <mergeCell ref="C413:E413"/>
    <mergeCell ref="F413:H413"/>
    <mergeCell ref="I413:K413"/>
    <mergeCell ref="L413:L415"/>
    <mergeCell ref="B347:B349"/>
    <mergeCell ref="C347:E347"/>
    <mergeCell ref="F347:H347"/>
    <mergeCell ref="I347:K347"/>
    <mergeCell ref="L347:L349"/>
    <mergeCell ref="B516:B518"/>
    <mergeCell ref="C516:E516"/>
    <mergeCell ref="F516:H516"/>
    <mergeCell ref="I516:K516"/>
    <mergeCell ref="L516:L518"/>
    <mergeCell ref="B448:B450"/>
    <mergeCell ref="C448:E448"/>
    <mergeCell ref="F448:H448"/>
    <mergeCell ref="I448:K448"/>
    <mergeCell ref="L448:L450"/>
    <mergeCell ref="B581:B583"/>
    <mergeCell ref="C581:E581"/>
    <mergeCell ref="F581:H581"/>
    <mergeCell ref="I581:K581"/>
    <mergeCell ref="L581:L583"/>
    <mergeCell ref="B549:B551"/>
    <mergeCell ref="C549:E549"/>
    <mergeCell ref="F549:H549"/>
    <mergeCell ref="I549:K549"/>
    <mergeCell ref="L549:L551"/>
    <mergeCell ref="B648:B650"/>
    <mergeCell ref="C648:E648"/>
    <mergeCell ref="F648:H648"/>
    <mergeCell ref="I648:K648"/>
    <mergeCell ref="L648:L650"/>
    <mergeCell ref="B615:B617"/>
    <mergeCell ref="C615:E615"/>
    <mergeCell ref="F615:H615"/>
    <mergeCell ref="I615:K615"/>
    <mergeCell ref="L615:L617"/>
    <mergeCell ref="B712:B714"/>
    <mergeCell ref="C712:E712"/>
    <mergeCell ref="F712:H712"/>
    <mergeCell ref="I712:K712"/>
    <mergeCell ref="L712:L714"/>
    <mergeCell ref="B681:B683"/>
    <mergeCell ref="C681:E681"/>
    <mergeCell ref="F681:H681"/>
    <mergeCell ref="I681:K681"/>
    <mergeCell ref="L681:L683"/>
    <mergeCell ref="B781:B783"/>
    <mergeCell ref="C781:E781"/>
    <mergeCell ref="F781:H781"/>
    <mergeCell ref="I781:K781"/>
    <mergeCell ref="L781:L783"/>
    <mergeCell ref="B747:B749"/>
    <mergeCell ref="C747:E747"/>
    <mergeCell ref="F747:H747"/>
    <mergeCell ref="I747:K747"/>
    <mergeCell ref="L747:L749"/>
    <mergeCell ref="B847:B849"/>
    <mergeCell ref="C847:E847"/>
    <mergeCell ref="F847:H847"/>
    <mergeCell ref="I847:K847"/>
    <mergeCell ref="L847:L849"/>
    <mergeCell ref="B814:B816"/>
    <mergeCell ref="C814:E814"/>
    <mergeCell ref="F814:H814"/>
    <mergeCell ref="I814:K814"/>
    <mergeCell ref="L814:L816"/>
    <mergeCell ref="B913:B915"/>
    <mergeCell ref="C913:E913"/>
    <mergeCell ref="F913:H913"/>
    <mergeCell ref="I913:K913"/>
    <mergeCell ref="L913:L915"/>
    <mergeCell ref="B880:B882"/>
    <mergeCell ref="C880:E880"/>
    <mergeCell ref="F880:H880"/>
    <mergeCell ref="I880:K880"/>
    <mergeCell ref="L880:L882"/>
    <mergeCell ref="B975:B977"/>
    <mergeCell ref="C975:E975"/>
    <mergeCell ref="F975:H975"/>
    <mergeCell ref="I975:K975"/>
    <mergeCell ref="L975:L977"/>
    <mergeCell ref="B944:B946"/>
    <mergeCell ref="C944:E944"/>
    <mergeCell ref="F944:H944"/>
    <mergeCell ref="I944:K944"/>
    <mergeCell ref="L944:L946"/>
    <mergeCell ref="B1143:B1145"/>
    <mergeCell ref="C1143:E1143"/>
    <mergeCell ref="F1143:H1143"/>
    <mergeCell ref="I1143:K1143"/>
    <mergeCell ref="L1143:L1145"/>
    <mergeCell ref="B1110:B1112"/>
    <mergeCell ref="C1110:E1110"/>
    <mergeCell ref="F1110:H1110"/>
    <mergeCell ref="I1110:K1110"/>
    <mergeCell ref="L1110:L1112"/>
    <mergeCell ref="B1208:B1210"/>
    <mergeCell ref="C1208:E1208"/>
    <mergeCell ref="F1208:H1208"/>
    <mergeCell ref="I1208:K1208"/>
    <mergeCell ref="L1208:L1210"/>
    <mergeCell ref="B1177:B1179"/>
    <mergeCell ref="C1177:E1177"/>
    <mergeCell ref="F1177:H1177"/>
    <mergeCell ref="I1177:K1177"/>
    <mergeCell ref="L1177:L1179"/>
    <mergeCell ref="B1276:B1278"/>
    <mergeCell ref="C1276:E1276"/>
    <mergeCell ref="F1276:H1276"/>
    <mergeCell ref="I1276:K1276"/>
    <mergeCell ref="L1276:L1278"/>
    <mergeCell ref="B1239:B1241"/>
    <mergeCell ref="C1239:E1239"/>
    <mergeCell ref="F1239:H1239"/>
    <mergeCell ref="I1239:K1239"/>
    <mergeCell ref="L1239:L1241"/>
    <mergeCell ref="B1342:B1344"/>
    <mergeCell ref="C1342:E1342"/>
    <mergeCell ref="F1342:H1342"/>
    <mergeCell ref="I1342:K1342"/>
    <mergeCell ref="L1342:L1344"/>
    <mergeCell ref="B1309:B1311"/>
    <mergeCell ref="C1309:E1309"/>
    <mergeCell ref="F1309:H1309"/>
    <mergeCell ref="I1309:K1309"/>
    <mergeCell ref="L1309:L1311"/>
    <mergeCell ref="B1410:B1412"/>
    <mergeCell ref="C1410:E1410"/>
    <mergeCell ref="F1410:H1410"/>
    <mergeCell ref="I1410:K1410"/>
    <mergeCell ref="L1410:L1412"/>
    <mergeCell ref="B1377:B1379"/>
    <mergeCell ref="C1377:E1377"/>
    <mergeCell ref="F1377:H1377"/>
    <mergeCell ref="I1377:K1377"/>
    <mergeCell ref="L1377:L1379"/>
    <mergeCell ref="B1476:B1478"/>
    <mergeCell ref="C1476:E1476"/>
    <mergeCell ref="F1476:H1476"/>
    <mergeCell ref="I1476:K1476"/>
    <mergeCell ref="L1476:L1478"/>
    <mergeCell ref="B1442:B1444"/>
    <mergeCell ref="C1442:E1442"/>
    <mergeCell ref="F1442:H1442"/>
    <mergeCell ref="I1442:K1442"/>
    <mergeCell ref="L1442:L1444"/>
    <mergeCell ref="B1542:B1544"/>
    <mergeCell ref="C1542:E1542"/>
    <mergeCell ref="F1542:H1542"/>
    <mergeCell ref="I1542:K1542"/>
    <mergeCell ref="L1542:L1544"/>
    <mergeCell ref="B1509:B1511"/>
    <mergeCell ref="C1509:E1509"/>
    <mergeCell ref="F1509:H1509"/>
    <mergeCell ref="I1509:K1509"/>
    <mergeCell ref="L1509:L1511"/>
    <mergeCell ref="B1605:B1607"/>
    <mergeCell ref="C1605:E1605"/>
    <mergeCell ref="F1605:H1605"/>
    <mergeCell ref="I1605:K1605"/>
    <mergeCell ref="L1605:L1607"/>
    <mergeCell ref="B1575:B1577"/>
    <mergeCell ref="C1575:E1575"/>
    <mergeCell ref="F1575:H1575"/>
    <mergeCell ref="I1575:K1575"/>
    <mergeCell ref="L1575:L1577"/>
    <mergeCell ref="B1670:B1672"/>
    <mergeCell ref="C1670:E1670"/>
    <mergeCell ref="F1670:H1670"/>
    <mergeCell ref="I1670:K1670"/>
    <mergeCell ref="L1670:L1672"/>
    <mergeCell ref="B1638:B1640"/>
    <mergeCell ref="C1638:E1638"/>
    <mergeCell ref="F1638:H1638"/>
    <mergeCell ref="I1638:K1638"/>
    <mergeCell ref="L1638:L1640"/>
    <mergeCell ref="B1734:B1736"/>
    <mergeCell ref="C1734:E1734"/>
    <mergeCell ref="F1734:H1734"/>
    <mergeCell ref="I1734:K1734"/>
    <mergeCell ref="L1734:L1736"/>
    <mergeCell ref="B1703:B1705"/>
    <mergeCell ref="C1703:E1703"/>
    <mergeCell ref="F1703:H1703"/>
    <mergeCell ref="I1703:K1703"/>
    <mergeCell ref="L1703:L1705"/>
    <mergeCell ref="B1797:B1799"/>
    <mergeCell ref="C1797:E1797"/>
    <mergeCell ref="F1797:H1797"/>
    <mergeCell ref="I1797:K1797"/>
    <mergeCell ref="L1797:L1799"/>
    <mergeCell ref="B1765:B1767"/>
    <mergeCell ref="C1765:E1765"/>
    <mergeCell ref="F1765:H1765"/>
    <mergeCell ref="I1765:K1765"/>
    <mergeCell ref="L1765:L1767"/>
    <mergeCell ref="B1866:B1868"/>
    <mergeCell ref="C1866:E1866"/>
    <mergeCell ref="F1866:H1866"/>
    <mergeCell ref="I1866:K1866"/>
    <mergeCell ref="L1866:L1868"/>
    <mergeCell ref="B1834:B1836"/>
    <mergeCell ref="C1834:E1834"/>
    <mergeCell ref="F1834:H1834"/>
    <mergeCell ref="I1834:K1834"/>
    <mergeCell ref="L1834:L1836"/>
    <mergeCell ref="B1931:B1933"/>
    <mergeCell ref="C1931:E1931"/>
    <mergeCell ref="F1931:H1931"/>
    <mergeCell ref="I1931:K1931"/>
    <mergeCell ref="L1931:L1933"/>
    <mergeCell ref="B1899:B1901"/>
    <mergeCell ref="C1899:E1899"/>
    <mergeCell ref="F1899:H1899"/>
    <mergeCell ref="I1899:K1899"/>
    <mergeCell ref="L1899:L1901"/>
    <mergeCell ref="B1998:B2000"/>
    <mergeCell ref="C1998:E1998"/>
    <mergeCell ref="F1998:H1998"/>
    <mergeCell ref="I1998:K1998"/>
    <mergeCell ref="L1998:L2000"/>
    <mergeCell ref="B1965:B1967"/>
    <mergeCell ref="C1965:E1965"/>
    <mergeCell ref="F1965:H1965"/>
    <mergeCell ref="I1965:K1965"/>
    <mergeCell ref="L1965:L1967"/>
    <mergeCell ref="B2066:B2068"/>
    <mergeCell ref="C2066:E2066"/>
    <mergeCell ref="F2066:H2066"/>
    <mergeCell ref="I2066:K2066"/>
    <mergeCell ref="L2066:L2068"/>
    <mergeCell ref="B2032:B2034"/>
    <mergeCell ref="C2032:E2032"/>
    <mergeCell ref="F2032:H2032"/>
    <mergeCell ref="I2032:K2032"/>
    <mergeCell ref="L2032:L2034"/>
    <mergeCell ref="B2133:B2135"/>
    <mergeCell ref="C2133:E2133"/>
    <mergeCell ref="F2133:H2133"/>
    <mergeCell ref="I2133:K2133"/>
    <mergeCell ref="L2133:L2135"/>
    <mergeCell ref="B2100:B2102"/>
    <mergeCell ref="C2100:E2100"/>
    <mergeCell ref="F2100:H2100"/>
    <mergeCell ref="I2100:K2100"/>
    <mergeCell ref="L2100:L2102"/>
    <mergeCell ref="B2203:B2205"/>
    <mergeCell ref="C2203:E2203"/>
    <mergeCell ref="F2203:H2203"/>
    <mergeCell ref="I2203:K2203"/>
    <mergeCell ref="L2203:L2205"/>
    <mergeCell ref="B2169:B2171"/>
    <mergeCell ref="C2169:E2169"/>
    <mergeCell ref="F2169:H2169"/>
    <mergeCell ref="I2169:K2169"/>
    <mergeCell ref="L2169:L2171"/>
    <mergeCell ref="B2271:B2273"/>
    <mergeCell ref="C2271:E2271"/>
    <mergeCell ref="F2271:H2271"/>
    <mergeCell ref="I2271:K2271"/>
    <mergeCell ref="L2271:L2273"/>
    <mergeCell ref="B2237:B2239"/>
    <mergeCell ref="C2237:E2237"/>
    <mergeCell ref="F2237:H2237"/>
    <mergeCell ref="I2237:K2237"/>
    <mergeCell ref="L2237:L2239"/>
    <mergeCell ref="B2405:B2407"/>
    <mergeCell ref="C2405:E2405"/>
    <mergeCell ref="F2405:H2405"/>
    <mergeCell ref="I2405:K2405"/>
    <mergeCell ref="L2405:L2407"/>
    <mergeCell ref="B2305:B2307"/>
    <mergeCell ref="C2305:E2305"/>
    <mergeCell ref="F2305:H2305"/>
    <mergeCell ref="I2305:K2305"/>
    <mergeCell ref="L2305:L2307"/>
    <mergeCell ref="B2370:B2372"/>
    <mergeCell ref="C2370:E2370"/>
    <mergeCell ref="F2370:H2370"/>
    <mergeCell ref="I2370:K2370"/>
    <mergeCell ref="L2370:L2372"/>
    <mergeCell ref="B2337:B2339"/>
    <mergeCell ref="C2337:E2337"/>
    <mergeCell ref="F2337:H2337"/>
    <mergeCell ref="I2337:K2337"/>
    <mergeCell ref="L2337:L2339"/>
    <mergeCell ref="B2547:B2549"/>
    <mergeCell ref="C2547:E2547"/>
    <mergeCell ref="F2547:H2547"/>
    <mergeCell ref="I2547:K2547"/>
    <mergeCell ref="L2547:L2549"/>
    <mergeCell ref="B2515:B2517"/>
    <mergeCell ref="C2515:E2515"/>
    <mergeCell ref="F2515:H2515"/>
    <mergeCell ref="I2515:K2515"/>
    <mergeCell ref="L2515:L2517"/>
    <mergeCell ref="B2476:B2478"/>
    <mergeCell ref="C2476:E2476"/>
    <mergeCell ref="F2476:H2476"/>
    <mergeCell ref="I2476:K2476"/>
    <mergeCell ref="L2476:L2478"/>
    <mergeCell ref="B2444:B2446"/>
    <mergeCell ref="C2444:E2444"/>
    <mergeCell ref="F2444:H2444"/>
    <mergeCell ref="I2444:K2444"/>
    <mergeCell ref="L2444:L2446"/>
    <mergeCell ref="B2616:B2618"/>
    <mergeCell ref="C2616:E2616"/>
    <mergeCell ref="F2616:H2616"/>
    <mergeCell ref="I2616:K2616"/>
    <mergeCell ref="L2616:L2618"/>
    <mergeCell ref="B2583:B2585"/>
    <mergeCell ref="C2583:E2583"/>
    <mergeCell ref="F2583:H2583"/>
    <mergeCell ref="I2583:K2583"/>
    <mergeCell ref="L2583:L2585"/>
    <mergeCell ref="B2679:B2681"/>
    <mergeCell ref="C2679:E2679"/>
    <mergeCell ref="F2679:H2679"/>
    <mergeCell ref="I2679:K2679"/>
    <mergeCell ref="L2679:L2681"/>
    <mergeCell ref="B2648:B2650"/>
    <mergeCell ref="C2648:E2648"/>
    <mergeCell ref="F2648:H2648"/>
    <mergeCell ref="I2648:K2648"/>
    <mergeCell ref="L2648:L2650"/>
    <mergeCell ref="L2780:L2782"/>
    <mergeCell ref="B2746:B2748"/>
    <mergeCell ref="C2746:E2746"/>
    <mergeCell ref="F2746:H2746"/>
    <mergeCell ref="I2746:K2746"/>
    <mergeCell ref="L2746:L2748"/>
    <mergeCell ref="B2713:B2715"/>
    <mergeCell ref="C2713:E2713"/>
    <mergeCell ref="F2713:H2713"/>
    <mergeCell ref="I2713:K2713"/>
    <mergeCell ref="L2713:L2715"/>
    <mergeCell ref="B2814:B2816"/>
    <mergeCell ref="I2814:I2816"/>
    <mergeCell ref="C2814:D2814"/>
    <mergeCell ref="E2814:F2814"/>
    <mergeCell ref="G2814:H2814"/>
    <mergeCell ref="B2780:B2782"/>
    <mergeCell ref="C2780:E2780"/>
    <mergeCell ref="F2780:H2780"/>
    <mergeCell ref="I2780:K2780"/>
  </mergeCells>
  <pageMargins left="0.18" right="0.66" top="0.75" bottom="0.75" header="0.32" footer="0.3"/>
  <pageSetup orientation="landscape" horizontalDpi="1200" verticalDpi="1200" r:id="rId1"/>
  <ignoredErrors>
    <ignoredError sqref="J50:J73 J519:J542 J1113:J1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1508-566E-4A14-AA90-BE2392EB9B19}">
  <dimension ref="C6:R194"/>
  <sheetViews>
    <sheetView rightToLeft="1" topLeftCell="A181" workbookViewId="0">
      <selection activeCell="H181" sqref="H181"/>
    </sheetView>
  </sheetViews>
  <sheetFormatPr defaultRowHeight="15"/>
  <sheetData>
    <row r="6" spans="5:16">
      <c r="E6">
        <v>265</v>
      </c>
      <c r="F6">
        <f>E6+E7</f>
        <v>5362</v>
      </c>
      <c r="G6">
        <f>F6/1000</f>
        <v>5.3620000000000001</v>
      </c>
    </row>
    <row r="7" spans="5:16">
      <c r="E7">
        <v>5097</v>
      </c>
    </row>
    <row r="9" spans="5:16">
      <c r="O9" t="s">
        <v>473</v>
      </c>
    </row>
    <row r="10" spans="5:16">
      <c r="J10" t="s">
        <v>474</v>
      </c>
    </row>
    <row r="12" spans="5:16">
      <c r="O12">
        <v>1080250</v>
      </c>
      <c r="P12">
        <f>O12/1000</f>
        <v>1080.25</v>
      </c>
    </row>
    <row r="13" spans="5:16">
      <c r="F13" t="s">
        <v>472</v>
      </c>
      <c r="J13">
        <v>1957327</v>
      </c>
      <c r="K13">
        <f>J13/1000</f>
        <v>1957.327</v>
      </c>
    </row>
    <row r="16" spans="5:16">
      <c r="F16">
        <v>3981219</v>
      </c>
      <c r="G16">
        <f>F16/1000</f>
        <v>3981.2190000000001</v>
      </c>
    </row>
    <row r="22" spans="7:17">
      <c r="L22">
        <v>1241</v>
      </c>
      <c r="M22">
        <f>L22/1000</f>
        <v>1.2410000000000001</v>
      </c>
      <c r="P22">
        <v>265</v>
      </c>
      <c r="Q22">
        <f>P22/1000</f>
        <v>0.26500000000000001</v>
      </c>
    </row>
    <row r="25" spans="7:17">
      <c r="G25" t="s">
        <v>475</v>
      </c>
    </row>
    <row r="28" spans="7:17">
      <c r="G28">
        <v>5512.5</v>
      </c>
      <c r="I28">
        <f>G28/1000</f>
        <v>5.5125000000000002</v>
      </c>
    </row>
    <row r="38" spans="6:13">
      <c r="F38" t="s">
        <v>476</v>
      </c>
    </row>
    <row r="39" spans="6:13">
      <c r="F39" t="s">
        <v>477</v>
      </c>
    </row>
    <row r="45" spans="6:13">
      <c r="F45">
        <v>3621</v>
      </c>
      <c r="G45">
        <f>F45+F46</f>
        <v>14307</v>
      </c>
    </row>
    <row r="46" spans="6:13">
      <c r="F46">
        <v>10686</v>
      </c>
      <c r="G46">
        <f>G45/1000</f>
        <v>14.307</v>
      </c>
    </row>
    <row r="48" spans="6:13">
      <c r="M48" t="s">
        <v>478</v>
      </c>
    </row>
    <row r="55" spans="11:13">
      <c r="K55">
        <v>860784.4</v>
      </c>
      <c r="M55">
        <f>K55/1000</f>
        <v>860.78440000000001</v>
      </c>
    </row>
    <row r="71" spans="5:15">
      <c r="E71" t="s">
        <v>479</v>
      </c>
      <c r="F71" t="s">
        <v>480</v>
      </c>
    </row>
    <row r="72" spans="5:15">
      <c r="N72">
        <v>17720</v>
      </c>
      <c r="O72">
        <v>4603</v>
      </c>
    </row>
    <row r="73" spans="5:15">
      <c r="O73">
        <f>O72+N72</f>
        <v>22323</v>
      </c>
    </row>
    <row r="74" spans="5:15">
      <c r="O74">
        <f>O73/1000</f>
        <v>22.323</v>
      </c>
    </row>
    <row r="75" spans="5:15">
      <c r="E75">
        <v>341676</v>
      </c>
      <c r="F75">
        <v>17999</v>
      </c>
      <c r="H75">
        <f>F75+E75</f>
        <v>359675</v>
      </c>
    </row>
    <row r="76" spans="5:15">
      <c r="H76">
        <f>H75/1000</f>
        <v>359.67500000000001</v>
      </c>
    </row>
    <row r="84" spans="9:12">
      <c r="I84">
        <v>746186</v>
      </c>
      <c r="J84">
        <v>563560</v>
      </c>
      <c r="L84">
        <f>J84+I84</f>
        <v>1309746</v>
      </c>
    </row>
    <row r="85" spans="9:12">
      <c r="L85">
        <f>L84/1000</f>
        <v>1309.7460000000001</v>
      </c>
    </row>
    <row r="99" spans="3:18">
      <c r="D99">
        <v>5247</v>
      </c>
      <c r="E99">
        <v>731</v>
      </c>
      <c r="F99">
        <f>E99+D99</f>
        <v>5978</v>
      </c>
      <c r="K99">
        <v>137499</v>
      </c>
      <c r="L99">
        <v>44120</v>
      </c>
      <c r="M99">
        <f>L99+K99</f>
        <v>181619</v>
      </c>
    </row>
    <row r="100" spans="3:18">
      <c r="F100">
        <f>F99/1000</f>
        <v>5.9779999999999998</v>
      </c>
      <c r="M100">
        <f>M99/1000</f>
        <v>181.619</v>
      </c>
    </row>
    <row r="108" spans="3:18">
      <c r="H108" t="s">
        <v>481</v>
      </c>
      <c r="L108">
        <v>47282</v>
      </c>
      <c r="M108">
        <f>L108/1000</f>
        <v>47.281999999999996</v>
      </c>
      <c r="Q108">
        <v>1399691</v>
      </c>
      <c r="R108">
        <f>Q108/1000</f>
        <v>1399.691</v>
      </c>
    </row>
    <row r="111" spans="3:18">
      <c r="C111">
        <v>3262</v>
      </c>
      <c r="D111">
        <v>1021</v>
      </c>
      <c r="E111">
        <f>D111+C111</f>
        <v>4283</v>
      </c>
    </row>
    <row r="112" spans="3:18">
      <c r="E112">
        <f>E111/1000</f>
        <v>4.2830000000000004</v>
      </c>
    </row>
    <row r="116" spans="8:18">
      <c r="O116">
        <v>1907645</v>
      </c>
      <c r="P116">
        <v>188112</v>
      </c>
      <c r="R116">
        <f>P116+O116</f>
        <v>2095757</v>
      </c>
    </row>
    <row r="117" spans="8:18">
      <c r="H117">
        <v>56472</v>
      </c>
      <c r="I117">
        <v>3927</v>
      </c>
      <c r="K117">
        <f>I117+H117</f>
        <v>60399</v>
      </c>
      <c r="R117">
        <f>R116/1000</f>
        <v>2095.7570000000001</v>
      </c>
    </row>
    <row r="118" spans="8:18">
      <c r="K118">
        <f>K117/1000</f>
        <v>60.399000000000001</v>
      </c>
    </row>
    <row r="132" spans="7:16">
      <c r="G132" t="s">
        <v>482</v>
      </c>
    </row>
    <row r="134" spans="7:16">
      <c r="G134">
        <v>17941</v>
      </c>
      <c r="H134">
        <f>G134/1000</f>
        <v>17.940999999999999</v>
      </c>
    </row>
    <row r="135" spans="7:16">
      <c r="M135">
        <v>93509</v>
      </c>
      <c r="N135">
        <v>100138</v>
      </c>
      <c r="P135">
        <f>N135+M135</f>
        <v>193647</v>
      </c>
    </row>
    <row r="136" spans="7:16">
      <c r="P136">
        <f>P135/1000</f>
        <v>193.64699999999999</v>
      </c>
    </row>
    <row r="142" spans="7:16">
      <c r="G142">
        <v>3262</v>
      </c>
      <c r="H142">
        <v>1021</v>
      </c>
      <c r="J142">
        <f>H142+G142</f>
        <v>4283</v>
      </c>
    </row>
    <row r="145" spans="4:17">
      <c r="D145" t="s">
        <v>483</v>
      </c>
      <c r="M145">
        <v>11393</v>
      </c>
      <c r="N145">
        <v>11393</v>
      </c>
      <c r="P145">
        <f>N145+M145</f>
        <v>22786</v>
      </c>
    </row>
    <row r="146" spans="4:17">
      <c r="P146">
        <f>P145/1000</f>
        <v>22.786000000000001</v>
      </c>
    </row>
    <row r="149" spans="4:17">
      <c r="D149">
        <v>431883.4</v>
      </c>
      <c r="E149">
        <f>D149/1000</f>
        <v>431.88340000000005</v>
      </c>
      <c r="J149">
        <v>88970</v>
      </c>
      <c r="K149">
        <v>4213</v>
      </c>
      <c r="M149">
        <f>K149+J149</f>
        <v>93183</v>
      </c>
    </row>
    <row r="150" spans="4:17">
      <c r="M150">
        <f>M149/1000</f>
        <v>93.183000000000007</v>
      </c>
    </row>
    <row r="155" spans="4:17">
      <c r="M155">
        <v>166999</v>
      </c>
      <c r="N155">
        <v>174716</v>
      </c>
      <c r="O155">
        <f>N155+M155</f>
        <v>341715</v>
      </c>
    </row>
    <row r="156" spans="4:17">
      <c r="O156">
        <f>O155/1000</f>
        <v>341.71499999999997</v>
      </c>
    </row>
    <row r="157" spans="4:17">
      <c r="E157">
        <v>8809</v>
      </c>
      <c r="F157">
        <v>2513</v>
      </c>
      <c r="G157">
        <f>F157+E157</f>
        <v>11322</v>
      </c>
    </row>
    <row r="158" spans="4:17">
      <c r="G158">
        <f>G157/1000</f>
        <v>11.321999999999999</v>
      </c>
      <c r="O158" t="s">
        <v>485</v>
      </c>
      <c r="Q158">
        <v>12</v>
      </c>
    </row>
    <row r="159" spans="4:17">
      <c r="O159">
        <v>202201</v>
      </c>
    </row>
    <row r="161" spans="4:15">
      <c r="O161">
        <f>O159+Q158</f>
        <v>202213</v>
      </c>
    </row>
    <row r="162" spans="4:15">
      <c r="I162" t="s">
        <v>484</v>
      </c>
      <c r="O162">
        <f>O161/1000</f>
        <v>202.21299999999999</v>
      </c>
    </row>
    <row r="163" spans="4:15">
      <c r="D163" t="s">
        <v>486</v>
      </c>
      <c r="I163">
        <v>12945</v>
      </c>
      <c r="J163">
        <f>I163/1000</f>
        <v>12.945</v>
      </c>
    </row>
    <row r="164" spans="4:15">
      <c r="D164">
        <v>5784</v>
      </c>
      <c r="E164">
        <f>D164/1000</f>
        <v>5.7839999999999998</v>
      </c>
    </row>
    <row r="165" spans="4:15">
      <c r="L165" t="s">
        <v>487</v>
      </c>
    </row>
    <row r="166" spans="4:15">
      <c r="L166">
        <v>124659</v>
      </c>
      <c r="M166">
        <f>L166/1000</f>
        <v>124.65900000000001</v>
      </c>
    </row>
    <row r="177" spans="5:14">
      <c r="E177" t="s">
        <v>490</v>
      </c>
      <c r="F177" t="s">
        <v>491</v>
      </c>
      <c r="H177" t="e">
        <f>F177+E177</f>
        <v>#VALUE!</v>
      </c>
      <c r="N177" t="s">
        <v>489</v>
      </c>
    </row>
    <row r="179" spans="5:14">
      <c r="G179" t="e">
        <f>F177+E177</f>
        <v>#VALUE!</v>
      </c>
    </row>
    <row r="180" spans="5:14">
      <c r="N180">
        <v>10947000</v>
      </c>
    </row>
    <row r="181" spans="5:14">
      <c r="E181">
        <v>738629</v>
      </c>
      <c r="F181">
        <v>49857</v>
      </c>
      <c r="N181">
        <f>N180/1000</f>
        <v>10947</v>
      </c>
    </row>
    <row r="188" spans="5:14">
      <c r="H188" t="s">
        <v>488</v>
      </c>
      <c r="I188" t="s">
        <v>468</v>
      </c>
    </row>
    <row r="190" spans="5:14">
      <c r="H190">
        <v>168855</v>
      </c>
      <c r="I190">
        <v>16137388</v>
      </c>
      <c r="L190">
        <f>I190+H190</f>
        <v>16306243</v>
      </c>
    </row>
    <row r="191" spans="5:14">
      <c r="L191">
        <f>L190/1000</f>
        <v>16306.243</v>
      </c>
    </row>
    <row r="194" spans="8:8">
      <c r="H194">
        <f>H190/1000</f>
        <v>168.85499999999999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الإنتاج النباتي (ج 53-139)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Suhaib R. Aladaileh</cp:lastModifiedBy>
  <cp:lastPrinted>2019-12-10T07:38:25Z</cp:lastPrinted>
  <dcterms:created xsi:type="dcterms:W3CDTF">2018-08-29T12:30:49Z</dcterms:created>
  <dcterms:modified xsi:type="dcterms:W3CDTF">2021-10-07T12:40:45Z</dcterms:modified>
</cp:coreProperties>
</file>