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VERSION39\"/>
    </mc:Choice>
  </mc:AlternateContent>
  <xr:revisionPtr revIDLastSave="0" documentId="13_ncr:1_{4005ABCC-AA48-400D-9CF0-06ECE76696A9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الإنتاج الحيواني (ج 140-17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35" i="1" l="1"/>
  <c r="C1035" i="1"/>
  <c r="C49" i="1"/>
  <c r="D49" i="1"/>
  <c r="D393" i="1"/>
  <c r="D388" i="1"/>
  <c r="D387" i="1"/>
  <c r="D382" i="1"/>
  <c r="D376" i="1"/>
  <c r="D285" i="1" l="1"/>
  <c r="J84" i="1"/>
  <c r="D821" i="1"/>
  <c r="D871" i="1" l="1"/>
  <c r="D956" i="1"/>
  <c r="D869" i="1" l="1"/>
  <c r="C18" i="1"/>
  <c r="D364" i="1"/>
  <c r="C364" i="1"/>
  <c r="B364" i="1"/>
  <c r="D335" i="1" l="1"/>
  <c r="D303" i="1" l="1"/>
  <c r="D272" i="1" l="1"/>
  <c r="G261" i="1"/>
  <c r="D241" i="1" l="1"/>
  <c r="G230" i="1"/>
  <c r="D148" i="1"/>
  <c r="D45" i="1"/>
  <c r="D44" i="1"/>
  <c r="D43" i="1"/>
  <c r="C43" i="1"/>
  <c r="D40" i="1"/>
  <c r="D39" i="1"/>
  <c r="D38" i="1"/>
  <c r="D31" i="1"/>
  <c r="C31" i="1"/>
  <c r="C27" i="1"/>
  <c r="D566" i="1"/>
  <c r="J1006" i="1"/>
  <c r="I1006" i="1"/>
  <c r="H1006" i="1"/>
  <c r="J994" i="1"/>
  <c r="D672" i="1" l="1"/>
  <c r="D703" i="1"/>
  <c r="C566" i="1"/>
  <c r="D614" i="1"/>
  <c r="D602" i="1"/>
  <c r="D600" i="1"/>
  <c r="D762" i="1"/>
  <c r="D763" i="1"/>
  <c r="D747" i="1"/>
  <c r="D749" i="1"/>
  <c r="D758" i="1"/>
  <c r="D740" i="1"/>
  <c r="H1005" i="1"/>
  <c r="I1005" i="1"/>
  <c r="J1001" i="1"/>
  <c r="D1025" i="1" l="1"/>
  <c r="J995" i="1"/>
  <c r="J986" i="1" l="1"/>
  <c r="B50" i="1" l="1"/>
  <c r="C50" i="1"/>
  <c r="D50" i="1"/>
  <c r="H84" i="1" l="1"/>
  <c r="I84" i="1"/>
  <c r="J983" i="1"/>
  <c r="J1005" i="1" s="1"/>
  <c r="D18" i="1" s="1"/>
  <c r="H994" i="1"/>
  <c r="I994" i="1"/>
  <c r="D582" i="1" l="1"/>
  <c r="D539" i="1" l="1"/>
  <c r="D1050" i="1" l="1"/>
  <c r="D1017" i="1"/>
  <c r="D19" i="1" l="1"/>
  <c r="D17" i="1"/>
  <c r="D16" i="1"/>
  <c r="D860" i="1"/>
  <c r="D861" i="1"/>
  <c r="D862" i="1"/>
  <c r="D891" i="1" s="1"/>
  <c r="D863" i="1"/>
  <c r="D892" i="1" s="1"/>
  <c r="D864" i="1"/>
  <c r="D865" i="1"/>
  <c r="D866" i="1"/>
  <c r="D867" i="1"/>
  <c r="D896" i="1" s="1"/>
  <c r="D868" i="1"/>
  <c r="D870" i="1"/>
  <c r="D899" i="1" s="1"/>
  <c r="D872" i="1"/>
  <c r="D873" i="1"/>
  <c r="D874" i="1"/>
  <c r="D875" i="1"/>
  <c r="D876" i="1"/>
  <c r="D877" i="1"/>
  <c r="D878" i="1"/>
  <c r="D879" i="1"/>
  <c r="D880" i="1"/>
  <c r="D909" i="1" s="1"/>
  <c r="D881" i="1"/>
  <c r="D882" i="1"/>
  <c r="D911" i="1" s="1"/>
  <c r="D859" i="1"/>
  <c r="D584" i="1"/>
  <c r="C584" i="1"/>
  <c r="D562" i="1"/>
  <c r="D563" i="1"/>
  <c r="D567" i="1"/>
  <c r="D568" i="1"/>
  <c r="D569" i="1"/>
  <c r="D570" i="1"/>
  <c r="D571" i="1"/>
  <c r="D575" i="1"/>
  <c r="D576" i="1"/>
  <c r="D903" i="1" s="1"/>
  <c r="D577" i="1"/>
  <c r="D578" i="1"/>
  <c r="D579" i="1"/>
  <c r="D580" i="1"/>
  <c r="D581" i="1"/>
  <c r="D561" i="1"/>
  <c r="C561" i="1"/>
  <c r="C578" i="1"/>
  <c r="D433" i="1"/>
  <c r="D434" i="1"/>
  <c r="D435" i="1"/>
  <c r="D438" i="1"/>
  <c r="D439" i="1"/>
  <c r="D440" i="1"/>
  <c r="D441" i="1"/>
  <c r="D442" i="1"/>
  <c r="D443" i="1"/>
  <c r="D446" i="1"/>
  <c r="D447" i="1"/>
  <c r="D449" i="1"/>
  <c r="D451" i="1"/>
  <c r="D452" i="1"/>
  <c r="D453" i="1"/>
  <c r="D455" i="1"/>
  <c r="D425" i="1"/>
  <c r="D404" i="1"/>
  <c r="D405" i="1"/>
  <c r="D408" i="1"/>
  <c r="D409" i="1"/>
  <c r="D410" i="1"/>
  <c r="D411" i="1"/>
  <c r="D412" i="1"/>
  <c r="D413" i="1"/>
  <c r="D414" i="1"/>
  <c r="D417" i="1"/>
  <c r="D418" i="1"/>
  <c r="D419" i="1"/>
  <c r="D420" i="1"/>
  <c r="D422" i="1"/>
  <c r="D423" i="1"/>
  <c r="D424" i="1"/>
  <c r="D426" i="1"/>
  <c r="D372" i="1"/>
  <c r="D373" i="1"/>
  <c r="D377" i="1"/>
  <c r="D378" i="1"/>
  <c r="D379" i="1"/>
  <c r="D380" i="1"/>
  <c r="D381" i="1"/>
  <c r="D385" i="1"/>
  <c r="D386" i="1"/>
  <c r="D390" i="1"/>
  <c r="D391" i="1"/>
  <c r="D392" i="1"/>
  <c r="D394" i="1"/>
  <c r="C371" i="1"/>
  <c r="C373" i="1"/>
  <c r="D454" i="1"/>
  <c r="D8" i="1"/>
  <c r="D6" i="1"/>
  <c r="D28" i="1"/>
  <c r="D30" i="1"/>
  <c r="D33" i="1"/>
  <c r="D34" i="1"/>
  <c r="D35" i="1"/>
  <c r="D36" i="1"/>
  <c r="D37" i="1"/>
  <c r="D41" i="1"/>
  <c r="D42" i="1"/>
  <c r="D46" i="1"/>
  <c r="D47" i="1"/>
  <c r="D211" i="1"/>
  <c r="D10" i="1" s="1"/>
  <c r="D179" i="1"/>
  <c r="D9" i="1" s="1"/>
  <c r="D117" i="1"/>
  <c r="D7" i="1" s="1"/>
  <c r="D15" i="1" l="1"/>
  <c r="D904" i="1"/>
  <c r="D900" i="1"/>
  <c r="D908" i="1"/>
  <c r="D895" i="1"/>
  <c r="D905" i="1"/>
  <c r="D897" i="1"/>
  <c r="D893" i="1"/>
  <c r="D889" i="1"/>
  <c r="D907" i="1"/>
  <c r="D906" i="1"/>
  <c r="D902" i="1"/>
  <c r="D898" i="1"/>
  <c r="D894" i="1"/>
  <c r="D890" i="1"/>
  <c r="D888" i="1"/>
  <c r="D583" i="1"/>
  <c r="D910" i="1" s="1"/>
  <c r="D11" i="1"/>
  <c r="C28" i="1"/>
  <c r="C29" i="1"/>
  <c r="C30" i="1"/>
  <c r="C33" i="1"/>
  <c r="C34" i="1"/>
  <c r="C35" i="1"/>
  <c r="C36" i="1"/>
  <c r="C37" i="1"/>
  <c r="C38" i="1"/>
  <c r="C39" i="1"/>
  <c r="C40" i="1"/>
  <c r="C41" i="1"/>
  <c r="C42" i="1"/>
  <c r="C46" i="1"/>
  <c r="C47" i="1"/>
  <c r="C48" i="1"/>
  <c r="B45" i="1"/>
  <c r="B46" i="1"/>
  <c r="B47" i="1"/>
  <c r="B48" i="1"/>
  <c r="B28" i="1"/>
  <c r="B29" i="1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27" i="1"/>
  <c r="C211" i="1"/>
  <c r="C10" i="1" s="1"/>
  <c r="B211" i="1"/>
  <c r="B10" i="1" s="1"/>
  <c r="C179" i="1"/>
  <c r="C9" i="1" s="1"/>
  <c r="B179" i="1"/>
  <c r="B9" i="1" s="1"/>
  <c r="C148" i="1"/>
  <c r="C8" i="1" s="1"/>
  <c r="B148" i="1"/>
  <c r="B8" i="1" s="1"/>
  <c r="C117" i="1"/>
  <c r="B117" i="1"/>
  <c r="B7" i="1" s="1"/>
  <c r="B84" i="1"/>
  <c r="C84" i="1"/>
  <c r="E84" i="1"/>
  <c r="F84" i="1"/>
  <c r="D14" i="1" l="1"/>
  <c r="D13" i="1" s="1"/>
  <c r="C7" i="1"/>
  <c r="G1001" i="1" l="1"/>
  <c r="D1001" i="1"/>
  <c r="B450" i="1"/>
  <c r="C450" i="1"/>
  <c r="G80" i="1"/>
  <c r="C45" i="1" s="1"/>
  <c r="G79" i="1"/>
  <c r="C44" i="1" s="1"/>
  <c r="D79" i="1"/>
  <c r="B44" i="1" s="1"/>
  <c r="B376" i="1"/>
  <c r="C376" i="1"/>
  <c r="B408" i="1"/>
  <c r="C408" i="1"/>
  <c r="G67" i="1"/>
  <c r="C32" i="1" s="1"/>
  <c r="D67" i="1"/>
  <c r="D999" i="1"/>
  <c r="D989" i="1"/>
  <c r="D990" i="1"/>
  <c r="D991" i="1"/>
  <c r="D1003" i="1"/>
  <c r="G987" i="1"/>
  <c r="D987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60" i="1"/>
  <c r="C860" i="1"/>
  <c r="B861" i="1"/>
  <c r="C861" i="1"/>
  <c r="B862" i="1"/>
  <c r="C862" i="1"/>
  <c r="B863" i="1"/>
  <c r="C863" i="1"/>
  <c r="B864" i="1"/>
  <c r="C864" i="1"/>
  <c r="B859" i="1"/>
  <c r="B432" i="1"/>
  <c r="B420" i="1"/>
  <c r="C420" i="1"/>
  <c r="B421" i="1"/>
  <c r="C421" i="1"/>
  <c r="B422" i="1"/>
  <c r="C422" i="1"/>
  <c r="B423" i="1"/>
  <c r="C423" i="1"/>
  <c r="B424" i="1"/>
  <c r="C424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04" i="1"/>
  <c r="C404" i="1"/>
  <c r="B405" i="1"/>
  <c r="C405" i="1"/>
  <c r="B406" i="1"/>
  <c r="C406" i="1"/>
  <c r="B407" i="1"/>
  <c r="C407" i="1"/>
  <c r="B409" i="1"/>
  <c r="C409" i="1"/>
  <c r="B410" i="1"/>
  <c r="C410" i="1"/>
  <c r="B411" i="1"/>
  <c r="C411" i="1"/>
  <c r="B412" i="1"/>
  <c r="C412" i="1"/>
  <c r="B403" i="1"/>
  <c r="B390" i="1"/>
  <c r="B391" i="1"/>
  <c r="B392" i="1"/>
  <c r="B387" i="1"/>
  <c r="B388" i="1"/>
  <c r="B389" i="1"/>
  <c r="B379" i="1"/>
  <c r="B380" i="1"/>
  <c r="B381" i="1"/>
  <c r="B382" i="1"/>
  <c r="B383" i="1"/>
  <c r="B384" i="1"/>
  <c r="B385" i="1"/>
  <c r="B386" i="1"/>
  <c r="B375" i="1"/>
  <c r="B377" i="1"/>
  <c r="B378" i="1"/>
  <c r="B372" i="1"/>
  <c r="B373" i="1"/>
  <c r="B374" i="1"/>
  <c r="B371" i="1"/>
  <c r="G62" i="1"/>
  <c r="G84" i="1" l="1"/>
  <c r="C6" i="1" s="1"/>
  <c r="D84" i="1"/>
  <c r="B32" i="1"/>
  <c r="B881" i="1"/>
  <c r="D984" i="1"/>
  <c r="F1006" i="1"/>
  <c r="G1003" i="1"/>
  <c r="G1002" i="1"/>
  <c r="G997" i="1"/>
  <c r="G998" i="1"/>
  <c r="G999" i="1"/>
  <c r="G986" i="1"/>
  <c r="G990" i="1"/>
  <c r="G991" i="1"/>
  <c r="G983" i="1"/>
  <c r="D983" i="1"/>
  <c r="B455" i="1"/>
  <c r="B394" i="1"/>
  <c r="B426" i="1"/>
  <c r="C426" i="1"/>
  <c r="C403" i="1"/>
  <c r="C382" i="1"/>
  <c r="C383" i="1"/>
  <c r="C384" i="1"/>
  <c r="C385" i="1"/>
  <c r="C386" i="1"/>
  <c r="C387" i="1"/>
  <c r="C388" i="1"/>
  <c r="C389" i="1"/>
  <c r="C390" i="1"/>
  <c r="C391" i="1"/>
  <c r="C392" i="1"/>
  <c r="C394" i="1"/>
  <c r="C377" i="1"/>
  <c r="C378" i="1"/>
  <c r="C379" i="1"/>
  <c r="C380" i="1"/>
  <c r="C381" i="1"/>
  <c r="C372" i="1"/>
  <c r="C374" i="1"/>
  <c r="C375" i="1"/>
  <c r="C444" i="1"/>
  <c r="C445" i="1"/>
  <c r="C446" i="1"/>
  <c r="C447" i="1"/>
  <c r="C449" i="1"/>
  <c r="C451" i="1"/>
  <c r="C452" i="1"/>
  <c r="C453" i="1"/>
  <c r="C455" i="1"/>
  <c r="C438" i="1"/>
  <c r="C439" i="1"/>
  <c r="C440" i="1"/>
  <c r="C441" i="1"/>
  <c r="C442" i="1"/>
  <c r="C443" i="1"/>
  <c r="C436" i="1"/>
  <c r="C434" i="1"/>
  <c r="C435" i="1"/>
  <c r="C433" i="1"/>
  <c r="C432" i="1"/>
  <c r="B569" i="1"/>
  <c r="B896" i="1" s="1"/>
  <c r="B570" i="1"/>
  <c r="B897" i="1" s="1"/>
  <c r="B571" i="1"/>
  <c r="B898" i="1" s="1"/>
  <c r="B572" i="1"/>
  <c r="B899" i="1" s="1"/>
  <c r="B573" i="1"/>
  <c r="B900" i="1" s="1"/>
  <c r="B574" i="1"/>
  <c r="B901" i="1" s="1"/>
  <c r="B575" i="1"/>
  <c r="B902" i="1" s="1"/>
  <c r="B576" i="1"/>
  <c r="B903" i="1" s="1"/>
  <c r="B577" i="1"/>
  <c r="B904" i="1" s="1"/>
  <c r="B578" i="1"/>
  <c r="B905" i="1" s="1"/>
  <c r="B579" i="1"/>
  <c r="B906" i="1" s="1"/>
  <c r="B580" i="1"/>
  <c r="B907" i="1" s="1"/>
  <c r="B581" i="1"/>
  <c r="B908" i="1" s="1"/>
  <c r="B582" i="1"/>
  <c r="B909" i="1" s="1"/>
  <c r="B566" i="1"/>
  <c r="B893" i="1" s="1"/>
  <c r="B567" i="1"/>
  <c r="B894" i="1" s="1"/>
  <c r="B568" i="1"/>
  <c r="B895" i="1" s="1"/>
  <c r="B562" i="1"/>
  <c r="B889" i="1" s="1"/>
  <c r="B563" i="1"/>
  <c r="B890" i="1" s="1"/>
  <c r="B564" i="1"/>
  <c r="B891" i="1" s="1"/>
  <c r="B565" i="1"/>
  <c r="B892" i="1" s="1"/>
  <c r="B561" i="1"/>
  <c r="B888" i="1" s="1"/>
  <c r="B584" i="1"/>
  <c r="C576" i="1"/>
  <c r="C903" i="1" s="1"/>
  <c r="C577" i="1"/>
  <c r="C904" i="1" s="1"/>
  <c r="C905" i="1"/>
  <c r="C579" i="1"/>
  <c r="C906" i="1" s="1"/>
  <c r="C580" i="1"/>
  <c r="C907" i="1" s="1"/>
  <c r="C581" i="1"/>
  <c r="C908" i="1" s="1"/>
  <c r="C582" i="1"/>
  <c r="C909" i="1" s="1"/>
  <c r="C567" i="1"/>
  <c r="C894" i="1" s="1"/>
  <c r="C568" i="1"/>
  <c r="C895" i="1" s="1"/>
  <c r="C569" i="1"/>
  <c r="C896" i="1" s="1"/>
  <c r="C570" i="1"/>
  <c r="C897" i="1" s="1"/>
  <c r="C571" i="1"/>
  <c r="C898" i="1" s="1"/>
  <c r="C572" i="1"/>
  <c r="C899" i="1" s="1"/>
  <c r="C573" i="1"/>
  <c r="C900" i="1" s="1"/>
  <c r="C574" i="1"/>
  <c r="C901" i="1" s="1"/>
  <c r="C575" i="1"/>
  <c r="C902" i="1" s="1"/>
  <c r="C562" i="1"/>
  <c r="C889" i="1" s="1"/>
  <c r="C563" i="1"/>
  <c r="C890" i="1" s="1"/>
  <c r="C564" i="1"/>
  <c r="C891" i="1" s="1"/>
  <c r="C565" i="1"/>
  <c r="C892" i="1" s="1"/>
  <c r="C893" i="1"/>
  <c r="B882" i="1"/>
  <c r="C882" i="1"/>
  <c r="C859" i="1"/>
  <c r="C888" i="1" s="1"/>
  <c r="C1100" i="1"/>
  <c r="B1100" i="1"/>
  <c r="C911" i="1" l="1"/>
  <c r="C11" i="1"/>
  <c r="B911" i="1"/>
  <c r="B6" i="1"/>
  <c r="B11" i="1" s="1"/>
  <c r="B49" i="1"/>
  <c r="C910" i="1"/>
  <c r="C762" i="1"/>
  <c r="B762" i="1"/>
  <c r="C791" i="1"/>
  <c r="B791" i="1"/>
  <c r="C733" i="1"/>
  <c r="B733" i="1"/>
  <c r="C703" i="1"/>
  <c r="B703" i="1"/>
  <c r="C672" i="1"/>
  <c r="B672" i="1"/>
  <c r="C643" i="1"/>
  <c r="B643" i="1"/>
  <c r="C1068" i="1"/>
  <c r="C19" i="1" s="1"/>
  <c r="B1068" i="1"/>
  <c r="B1035" i="1"/>
  <c r="F1005" i="1"/>
  <c r="D1005" i="1"/>
  <c r="C1005" i="1"/>
  <c r="B1005" i="1"/>
  <c r="D1006" i="1"/>
  <c r="C974" i="1"/>
  <c r="C17" i="1" s="1"/>
  <c r="B974" i="1"/>
  <c r="C941" i="1"/>
  <c r="C16" i="1" s="1"/>
  <c r="B941" i="1"/>
  <c r="B910" i="1"/>
  <c r="C881" i="1"/>
  <c r="C15" i="1" s="1"/>
  <c r="C850" i="1"/>
  <c r="B850" i="1"/>
  <c r="C821" i="1"/>
  <c r="B821" i="1"/>
  <c r="C614" i="1"/>
  <c r="B614" i="1"/>
  <c r="C583" i="1"/>
  <c r="C14" i="1" s="1"/>
  <c r="B583" i="1"/>
  <c r="C550" i="1"/>
  <c r="B550" i="1"/>
  <c r="C518" i="1"/>
  <c r="B518" i="1"/>
  <c r="C483" i="1"/>
  <c r="B483" i="1"/>
  <c r="C335" i="1"/>
  <c r="B335" i="1"/>
  <c r="C303" i="1"/>
  <c r="B303" i="1"/>
  <c r="C272" i="1"/>
  <c r="B272" i="1"/>
  <c r="C241" i="1"/>
  <c r="B241" i="1"/>
  <c r="C13" i="1" l="1"/>
  <c r="B425" i="1"/>
  <c r="C425" i="1"/>
  <c r="C393" i="1"/>
  <c r="C454" i="1"/>
  <c r="E1005" i="1" l="1"/>
  <c r="G1005" i="1"/>
</calcChain>
</file>

<file path=xl/sharedStrings.xml><?xml version="1.0" encoding="utf-8"?>
<sst xmlns="http://schemas.openxmlformats.org/spreadsheetml/2006/main" count="2025" uniqueCount="258">
  <si>
    <t>جدول (157)</t>
  </si>
  <si>
    <t>Table (157)</t>
  </si>
  <si>
    <t>النوع</t>
  </si>
  <si>
    <t>Type</t>
  </si>
  <si>
    <t>الاعداد :</t>
  </si>
  <si>
    <t>ابقار</t>
  </si>
  <si>
    <t>Cattle</t>
  </si>
  <si>
    <t>جاموس</t>
  </si>
  <si>
    <t>Buffaloes</t>
  </si>
  <si>
    <t>اغنام</t>
  </si>
  <si>
    <t>Sheep</t>
  </si>
  <si>
    <t>ماعز</t>
  </si>
  <si>
    <t>Goats</t>
  </si>
  <si>
    <t>جمال</t>
  </si>
  <si>
    <t>Camels</t>
  </si>
  <si>
    <t>جملة الأعداد</t>
  </si>
  <si>
    <t>الانتاج :</t>
  </si>
  <si>
    <t>Production:</t>
  </si>
  <si>
    <t>جملة اللحوم</t>
  </si>
  <si>
    <t>Total Meat</t>
  </si>
  <si>
    <t>لحوم حمراء</t>
  </si>
  <si>
    <t>Red meat</t>
  </si>
  <si>
    <t>لحوم بيضاء</t>
  </si>
  <si>
    <t>White meat</t>
  </si>
  <si>
    <t>الالبان</t>
  </si>
  <si>
    <t>Milk</t>
  </si>
  <si>
    <t>البيض</t>
  </si>
  <si>
    <t>Eggs</t>
  </si>
  <si>
    <t>الاسماك</t>
  </si>
  <si>
    <t>Fish</t>
  </si>
  <si>
    <t>العسل الطبيعي</t>
  </si>
  <si>
    <t>Natural Honey</t>
  </si>
  <si>
    <t>جدول (158)</t>
  </si>
  <si>
    <t>Table (158)</t>
  </si>
  <si>
    <t>أعداد الحيوانات : الأبقار</t>
  </si>
  <si>
    <t>(ألف راس)</t>
  </si>
  <si>
    <t>(1000 Head)</t>
  </si>
  <si>
    <t>الدولة</t>
  </si>
  <si>
    <t>Country</t>
  </si>
  <si>
    <t>محلى</t>
  </si>
  <si>
    <t>اجنبى</t>
  </si>
  <si>
    <t>جملة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</si>
  <si>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</si>
  <si>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</si>
  <si>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</si>
  <si>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</si>
  <si>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</si>
  <si>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</si>
  <si>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</si>
  <si>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</si>
  <si>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</si>
  <si>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</si>
  <si>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</si>
  <si>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</si>
  <si>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</si>
  <si>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</si>
  <si>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</si>
  <si>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</si>
  <si>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</si>
  <si>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</si>
  <si>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</si>
  <si>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</si>
  <si>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</si>
  <si>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</si>
  <si>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</si>
  <si>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</si>
  <si>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</si>
  <si>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</si>
  <si>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</si>
  <si>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</si>
  <si>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</si>
  <si>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</si>
  <si>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</si>
  <si>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</si>
  <si>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</si>
  <si>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</si>
  <si>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</si>
  <si>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</si>
  <si>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</si>
  <si>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</si>
  <si>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</si>
  <si>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</si>
  <si>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</si>
  <si>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</si>
  <si>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توزيع الأبقار حسب المصدر غير محدد في بعض الدول</t>
  </si>
  <si>
    <t>Distribution of Cattle according to origin not specified in some countries</t>
  </si>
  <si>
    <t>جدول (159)</t>
  </si>
  <si>
    <t>Table (159)</t>
  </si>
  <si>
    <t>اعداد الحيوانات : الجاموس</t>
  </si>
  <si>
    <t>جدول (160)</t>
  </si>
  <si>
    <t>Table (160)</t>
  </si>
  <si>
    <t>اعداد الحيوانات : الأغنام</t>
  </si>
  <si>
    <t>جدول (161)</t>
  </si>
  <si>
    <t>Table (161)</t>
  </si>
  <si>
    <t>أعداد الحيوانات : الماعز</t>
  </si>
  <si>
    <t>جدول (162)</t>
  </si>
  <si>
    <t>Table (162)</t>
  </si>
  <si>
    <t>اعداد الحيوانات : الجمال</t>
  </si>
  <si>
    <t>اعداد الحيوانات : الخيول</t>
  </si>
  <si>
    <t>اعداد الحيوانات : بغال وحمير</t>
  </si>
  <si>
    <t>عدد مذبوحات  الابقار والجاموس</t>
  </si>
  <si>
    <t>توجد مذبوحات الجاموس في كل من سوريا , العراق و مصر داخل السلخانة فقط.</t>
  </si>
  <si>
    <t>عدد مذبوحات الأغنام والماعز</t>
  </si>
  <si>
    <t>عدد مذبوحات الابل</t>
  </si>
  <si>
    <t>متوسط وزن ذبيحة الأبقار والجاموس</t>
  </si>
  <si>
    <t>AVERAGE CARCASS WEIGHT OF CATTLE AND BUFFALOES</t>
  </si>
  <si>
    <t>(كيلو جرام/ رأس)</t>
  </si>
  <si>
    <t>(Kg/Head)</t>
  </si>
  <si>
    <t>متوسط وزن ذبيجة الأغنام والماعز</t>
  </si>
  <si>
    <t>AVERAGE CARCASS WEIGHT OF SHEEP AND GOATS</t>
  </si>
  <si>
    <t>متوسط وزن ذبيجة الابل</t>
  </si>
  <si>
    <t>AVERAGE CARCASS WEIGHT OF CAMEL</t>
  </si>
  <si>
    <t>انتاج لحم البقر والجاموس</t>
  </si>
  <si>
    <t>(ألف طن)</t>
  </si>
  <si>
    <t>(1000 M.T.)</t>
  </si>
  <si>
    <t>انتاج لحم الأغنام والماعز</t>
  </si>
  <si>
    <t>انتاج لحم الجمال</t>
  </si>
  <si>
    <t>انتاج اللحوم الحمراء</t>
  </si>
  <si>
    <t>انتاج لحم الدجاج</t>
  </si>
  <si>
    <t>انتاج لحم الدواجن</t>
  </si>
  <si>
    <t>انتاج اللحوم الحمراء والبيضاء (1)</t>
  </si>
  <si>
    <t>(1) لا يتضمن إنتاج الأسماك</t>
  </si>
  <si>
    <t>(1) Does not include fish production</t>
  </si>
  <si>
    <t>انتاج اللبن</t>
  </si>
  <si>
    <t>انتاج البيض</t>
  </si>
  <si>
    <t>انتاج الاسماك</t>
  </si>
  <si>
    <t>مصايد</t>
  </si>
  <si>
    <t>مزارع</t>
  </si>
  <si>
    <t>Beehives</t>
  </si>
  <si>
    <t>العدد: ألف خليه</t>
  </si>
  <si>
    <t>انتاج العسل الطبيعي</t>
  </si>
  <si>
    <t>الانتاج :  ألف طن       الاعداد : الف راس</t>
  </si>
  <si>
    <t>جدول (147)</t>
  </si>
  <si>
    <t>Table (147)</t>
  </si>
  <si>
    <t>Table (148)</t>
  </si>
  <si>
    <t>جدول (148)</t>
  </si>
  <si>
    <t>جدول (149)</t>
  </si>
  <si>
    <t>Table (149)</t>
  </si>
  <si>
    <t>Table (150)</t>
  </si>
  <si>
    <t>جدول (150)</t>
  </si>
  <si>
    <t>Table (151)</t>
  </si>
  <si>
    <t>جدول (151)</t>
  </si>
  <si>
    <t>جدول (152)</t>
  </si>
  <si>
    <t>Table (152)</t>
  </si>
  <si>
    <t>جدول (153)</t>
  </si>
  <si>
    <t>Table (153)</t>
  </si>
  <si>
    <t>جدول (154)</t>
  </si>
  <si>
    <t>Table (154)</t>
  </si>
  <si>
    <t>Table (155)</t>
  </si>
  <si>
    <t>جدول (155)</t>
  </si>
  <si>
    <t>Table (156)</t>
  </si>
  <si>
    <t>جدول (156)</t>
  </si>
  <si>
    <t xml:space="preserve"> خلايا النحل</t>
  </si>
  <si>
    <t>المجموعات الرئيسية من الحيوانات الحية ومنتجاتها</t>
  </si>
  <si>
    <t>Heads :</t>
  </si>
  <si>
    <t>Total Heads</t>
  </si>
  <si>
    <t>Production : 1000 M.T     Heads : 1000 Head</t>
  </si>
  <si>
    <t>Livestock Heads : CATTLE</t>
  </si>
  <si>
    <t>Livestock Heads: BUFFALOES</t>
  </si>
  <si>
    <t>Livestock Heads: SHEEP</t>
  </si>
  <si>
    <t>Livestock Heads : GOATS</t>
  </si>
  <si>
    <t>Livestock Heads: CAMELS</t>
  </si>
  <si>
    <t>Horses Heads</t>
  </si>
  <si>
    <t>Mules and Donkey Heads</t>
  </si>
  <si>
    <t>Slaughtered Cattle and Buffaloes Heads</t>
  </si>
  <si>
    <t>Slaughtered Sheep and Goats Heads</t>
  </si>
  <si>
    <t xml:space="preserve">Slaughtered Camels Heads </t>
  </si>
  <si>
    <t xml:space="preserve">Sheep and Goat Meat Production </t>
  </si>
  <si>
    <t>Camel Meat Production</t>
  </si>
  <si>
    <t>Red Meat Production</t>
  </si>
  <si>
    <t xml:space="preserve">Offal Production  </t>
  </si>
  <si>
    <t xml:space="preserve">Chicken Meat Production </t>
  </si>
  <si>
    <t>انتاج لحم الدواجن الاخري(1)</t>
  </si>
  <si>
    <t xml:space="preserve">(1) تشمل لحوم البط والأوز والديك الرومي والأرانب والحمام وغيرها </t>
  </si>
  <si>
    <t xml:space="preserve">(1)  Other Poultry Meat Production </t>
  </si>
  <si>
    <t xml:space="preserve">  Poultry Meat Production   </t>
  </si>
  <si>
    <t>Red and Poultry Production (1)</t>
  </si>
  <si>
    <t>Milk Production</t>
  </si>
  <si>
    <t>Eggs Production</t>
  </si>
  <si>
    <t>Fish Production</t>
  </si>
  <si>
    <t xml:space="preserve"> Natural Honey Production </t>
  </si>
  <si>
    <t>MAIN GROUPS OF LIVE ANIMAL AND THEIR PRODUCTS</t>
  </si>
  <si>
    <t>الوطن العربي</t>
  </si>
  <si>
    <t>العالم</t>
  </si>
  <si>
    <t>Arab Region</t>
  </si>
  <si>
    <t>World</t>
  </si>
  <si>
    <t>Ducks</t>
  </si>
  <si>
    <t>Turkeys</t>
  </si>
  <si>
    <t>الأوز والدجاج الغينية</t>
  </si>
  <si>
    <t>Geese and guinea fowls</t>
  </si>
  <si>
    <t>الأرانب</t>
  </si>
  <si>
    <t>Rabbits and hares</t>
  </si>
  <si>
    <t>الحمام والطيور الأخري</t>
  </si>
  <si>
    <t>Pigeons, other birds</t>
  </si>
  <si>
    <t xml:space="preserve"> البط</t>
  </si>
  <si>
    <t xml:space="preserve"> الديك الرومي</t>
  </si>
  <si>
    <t>(Million birds)</t>
  </si>
  <si>
    <t>(مليون طائر)</t>
  </si>
  <si>
    <t>Number: million</t>
  </si>
  <si>
    <t>العدد: مليون</t>
  </si>
  <si>
    <t>انتاج شمع العسل</t>
  </si>
  <si>
    <t>Beeswax</t>
  </si>
  <si>
    <t>Cattle and Buffalo Meat Production</t>
  </si>
  <si>
    <t>*Mauritania</t>
  </si>
  <si>
    <t>*Catches Industrial Fishing, Artisanal and Coastal Fishing Catch</t>
  </si>
  <si>
    <t>* تشمل الصيد الصناعي والصيد الساحلي والحر</t>
  </si>
  <si>
    <t>إجمالي أعداد الثروة الحيوانية</t>
  </si>
  <si>
    <t>TOTAL LIVE ANIMAL</t>
  </si>
  <si>
    <t xml:space="preserve"> 1000 Head</t>
  </si>
  <si>
    <t>جدول (163)</t>
  </si>
  <si>
    <t>Table (163)</t>
  </si>
  <si>
    <t>جدول (164)</t>
  </si>
  <si>
    <t>Table (164)</t>
  </si>
  <si>
    <t>انتاج لحوم الإحشاء*</t>
  </si>
  <si>
    <t>* تقديرية</t>
  </si>
  <si>
    <t>جدول (165)</t>
  </si>
  <si>
    <t>Table (165)</t>
  </si>
  <si>
    <t>Table (166)</t>
  </si>
  <si>
    <t>جدول (166)</t>
  </si>
  <si>
    <t>جدول (167)</t>
  </si>
  <si>
    <t>Table (167)</t>
  </si>
  <si>
    <t>جدول (168)</t>
  </si>
  <si>
    <t>Table (168)</t>
  </si>
  <si>
    <t>جدول (169)</t>
  </si>
  <si>
    <t>Table (169)</t>
  </si>
  <si>
    <t>جدول (140)</t>
  </si>
  <si>
    <t>جدول (141)</t>
  </si>
  <si>
    <t>جدول (142)</t>
  </si>
  <si>
    <t>جدول (143)</t>
  </si>
  <si>
    <t>جدول (144)</t>
  </si>
  <si>
    <t>جدول (145)</t>
  </si>
  <si>
    <t>جدول (146)</t>
  </si>
  <si>
    <t>Table (146)</t>
  </si>
  <si>
    <t>Table (145)</t>
  </si>
  <si>
    <t>Table (144)</t>
  </si>
  <si>
    <t>Table (143)</t>
  </si>
  <si>
    <t>Table (142)</t>
  </si>
  <si>
    <t>Table (141)</t>
  </si>
  <si>
    <t>Table (140)</t>
  </si>
  <si>
    <t>عدد الدجاج</t>
  </si>
  <si>
    <t>Chickens number</t>
  </si>
  <si>
    <t xml:space="preserve"> </t>
  </si>
  <si>
    <t>United Arab Emirates</t>
  </si>
  <si>
    <t> 404347</t>
  </si>
  <si>
    <t>Syria</t>
  </si>
  <si>
    <t>3 708</t>
  </si>
  <si>
    <t>جدول (134)</t>
  </si>
  <si>
    <t>Table (134)</t>
  </si>
  <si>
    <t>جدول (135)</t>
  </si>
  <si>
    <t>Table (135)</t>
  </si>
  <si>
    <t>جدول (136)</t>
  </si>
  <si>
    <t>Table (136)</t>
  </si>
  <si>
    <t>جدول (137)</t>
  </si>
  <si>
    <t>Table (137)</t>
  </si>
  <si>
    <t>جدول (138)</t>
  </si>
  <si>
    <t>Table (138)</t>
  </si>
  <si>
    <t>جدول (139)</t>
  </si>
  <si>
    <t>Table (139)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</si>
</sst>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Sakkal Majalla"/>
    </font>
    <font>
      <sz val="12"/>
      <color rgb="FFFF0000"/>
      <name val="Arial"/>
      <family val="2"/>
    </font>
    <font>
      <sz val="16"/>
      <color theme="1"/>
      <name val="Sakkal Majalla"/>
    </font>
    <font>
      <b/>
      <sz val="16"/>
      <color theme="1"/>
      <name val="Sakkal Majalla"/>
    </font>
    <font>
      <b/>
      <sz val="18"/>
      <color rgb="FF0070C0"/>
      <name val="Sakkal Majalla"/>
    </font>
    <font>
      <sz val="16"/>
      <color rgb="FF000000"/>
      <name val="Sakkal Majalla"/>
    </font>
    <font>
      <sz val="14"/>
      <color theme="1"/>
      <name val="Calibri"/>
      <family val="2"/>
      <charset val="178"/>
      <scheme val="minor"/>
    </font>
    <font>
      <sz val="12"/>
      <color theme="1"/>
      <name val="Sakkal Majalla"/>
    </font>
    <font>
      <sz val="18"/>
      <color theme="1"/>
      <name val="Sakkal Majalla"/>
    </font>
    <font>
      <sz val="12"/>
      <color rgb="FF000000"/>
      <name val="Sakkal Majalla"/>
    </font>
    <font>
      <sz val="18"/>
      <color rgb="FF000000"/>
      <name val="Sakkal Majalla"/>
    </font>
    <font>
      <sz val="11"/>
      <color rgb="FF000000"/>
      <name val="Sakkal Majalla"/>
    </font>
    <font>
      <sz val="14"/>
      <color rgb="FF000000"/>
      <name val="Sakkal Majalla"/>
    </font>
    <font>
      <sz val="11"/>
      <color theme="1"/>
      <name val="Arial"/>
      <family val="2"/>
    </font>
    <font>
      <sz val="11"/>
      <color rgb="FF000000"/>
      <name val="Sultan normal"/>
      <charset val="178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3" fillId="0" borderId="24">
      <alignment horizontal="right" vertical="center" indent="1"/>
    </xf>
    <xf numFmtId="0" fontId="18" fillId="31" borderId="0" applyNumberFormat="0" applyBorder="0" applyAlignment="0" applyProtection="0"/>
  </cellStyleXfs>
  <cellXfs count="146">
    <xf numFmtId="0" fontId="0" fillId="0" borderId="0" xfId="0"/>
    <xf numFmtId="0" fontId="19" fillId="0" borderId="10" xfId="0" applyFont="1" applyFill="1" applyBorder="1" applyAlignment="1">
      <alignment vertical="top" wrapText="1" readingOrder="2"/>
    </xf>
    <xf numFmtId="0" fontId="24" fillId="0" borderId="0" xfId="0" applyFont="1" applyFill="1"/>
    <xf numFmtId="0" fontId="19" fillId="0" borderId="0" xfId="0" applyFont="1" applyFill="1" applyBorder="1" applyAlignment="1">
      <alignment vertical="top" wrapText="1" readingOrder="2"/>
    </xf>
    <xf numFmtId="0" fontId="19" fillId="0" borderId="10" xfId="0" applyFont="1" applyFill="1" applyBorder="1" applyAlignment="1">
      <alignment horizontal="right" vertical="top" wrapText="1" readingOrder="1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22" fillId="0" borderId="0" xfId="0" applyFont="1" applyFill="1"/>
    <xf numFmtId="0" fontId="19" fillId="0" borderId="11" xfId="0" applyFont="1" applyFill="1" applyBorder="1" applyAlignment="1">
      <alignment horizontal="center" readingOrder="1"/>
    </xf>
    <xf numFmtId="0" fontId="19" fillId="0" borderId="15" xfId="0" applyFont="1" applyFill="1" applyBorder="1" applyAlignment="1">
      <alignment readingOrder="2"/>
    </xf>
    <xf numFmtId="0" fontId="19" fillId="0" borderId="0" xfId="0" applyFont="1" applyFill="1" applyBorder="1" applyAlignment="1">
      <alignment readingOrder="1"/>
    </xf>
    <xf numFmtId="0" fontId="24" fillId="0" borderId="0" xfId="0" applyFont="1" applyFill="1" applyAlignment="1">
      <alignment readingOrder="2"/>
    </xf>
    <xf numFmtId="0" fontId="19" fillId="0" borderId="0" xfId="0" applyFont="1" applyFill="1" applyAlignment="1">
      <alignment readingOrder="1"/>
    </xf>
    <xf numFmtId="0" fontId="25" fillId="0" borderId="0" xfId="0" applyFont="1" applyFill="1"/>
    <xf numFmtId="164" fontId="24" fillId="0" borderId="0" xfId="0" applyNumberFormat="1" applyFont="1" applyFill="1"/>
    <xf numFmtId="2" fontId="19" fillId="0" borderId="11" xfId="0" applyNumberFormat="1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readingOrder="2"/>
    </xf>
    <xf numFmtId="2" fontId="19" fillId="0" borderId="12" xfId="0" applyNumberFormat="1" applyFont="1" applyFill="1" applyBorder="1" applyAlignment="1">
      <alignment horizontal="center" readingOrder="1"/>
    </xf>
    <xf numFmtId="164" fontId="19" fillId="0" borderId="11" xfId="0" applyNumberFormat="1" applyFont="1" applyFill="1" applyBorder="1" applyAlignment="1">
      <alignment horizontal="center" readingOrder="1"/>
    </xf>
    <xf numFmtId="164" fontId="19" fillId="0" borderId="12" xfId="0" applyNumberFormat="1" applyFont="1" applyFill="1" applyBorder="1" applyAlignment="1">
      <alignment horizontal="center" readingOrder="2"/>
    </xf>
    <xf numFmtId="0" fontId="19" fillId="0" borderId="0" xfId="0" applyFont="1" applyFill="1" applyBorder="1" applyAlignment="1">
      <alignment horizontal="center" readingOrder="2"/>
    </xf>
    <xf numFmtId="2" fontId="19" fillId="0" borderId="0" xfId="0" applyNumberFormat="1" applyFont="1" applyFill="1" applyBorder="1" applyAlignment="1">
      <alignment horizontal="center" readingOrder="1"/>
    </xf>
    <xf numFmtId="164" fontId="19" fillId="0" borderId="12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right" readingOrder="2"/>
    </xf>
    <xf numFmtId="0" fontId="19" fillId="0" borderId="12" xfId="0" applyFont="1" applyFill="1" applyBorder="1" applyAlignment="1">
      <alignment horizontal="center" readingOrder="1"/>
    </xf>
    <xf numFmtId="2" fontId="24" fillId="0" borderId="0" xfId="0" applyNumberFormat="1" applyFont="1" applyFill="1"/>
    <xf numFmtId="0" fontId="19" fillId="0" borderId="10" xfId="0" applyFont="1" applyFill="1" applyBorder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readingOrder="1"/>
    </xf>
    <xf numFmtId="0" fontId="26" fillId="0" borderId="0" xfId="0" applyFont="1" applyFill="1" applyBorder="1" applyAlignment="1">
      <alignment horizontal="center" readingOrder="2"/>
    </xf>
    <xf numFmtId="0" fontId="19" fillId="0" borderId="15" xfId="0" applyFont="1" applyFill="1" applyBorder="1" applyAlignment="1">
      <alignment readingOrder="1"/>
    </xf>
    <xf numFmtId="0" fontId="19" fillId="0" borderId="15" xfId="0" applyFont="1" applyFill="1" applyBorder="1" applyAlignment="1">
      <alignment wrapText="1" readingOrder="1"/>
    </xf>
    <xf numFmtId="0" fontId="19" fillId="0" borderId="0" xfId="0" applyFont="1" applyFill="1" applyAlignment="1">
      <alignment horizontal="right" vertical="top" readingOrder="2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5" xfId="0" applyFont="1" applyFill="1" applyBorder="1" applyAlignment="1">
      <alignment readingOrder="1"/>
    </xf>
    <xf numFmtId="0" fontId="19" fillId="33" borderId="26" xfId="0" applyFont="1" applyFill="1" applyBorder="1" applyAlignment="1">
      <alignment readingOrder="2"/>
    </xf>
    <xf numFmtId="0" fontId="19" fillId="33" borderId="18" xfId="0" applyFont="1" applyFill="1" applyBorder="1" applyAlignment="1">
      <alignment horizontal="center" readingOrder="1"/>
    </xf>
    <xf numFmtId="0" fontId="26" fillId="33" borderId="18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2" fontId="26" fillId="33" borderId="16" xfId="0" applyNumberFormat="1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horizontal="center" readingOrder="2"/>
    </xf>
    <xf numFmtId="0" fontId="19" fillId="33" borderId="26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26" fillId="33" borderId="12" xfId="0" applyNumberFormat="1" applyFont="1" applyFill="1" applyBorder="1" applyAlignment="1">
      <alignment horizontal="center" readingOrder="2"/>
    </xf>
    <xf numFmtId="2" fontId="26" fillId="33" borderId="11" xfId="0" applyNumberFormat="1" applyFont="1" applyFill="1" applyBorder="1" applyAlignment="1">
      <alignment horizontal="center" readingOrder="1"/>
    </xf>
    <xf numFmtId="165" fontId="26" fillId="33" borderId="11" xfId="0" applyNumberFormat="1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0" fontId="19" fillId="33" borderId="11" xfId="0" applyFont="1" applyFill="1" applyBorder="1" applyAlignment="1">
      <alignment horizontal="center" readingOrder="2"/>
    </xf>
    <xf numFmtId="2" fontId="19" fillId="34" borderId="11" xfId="0" applyNumberFormat="1" applyFont="1" applyFill="1" applyBorder="1" applyAlignment="1">
      <alignment horizontal="center" readingOrder="1"/>
    </xf>
    <xf numFmtId="2" fontId="28" fillId="34" borderId="11" xfId="0" applyNumberFormat="1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2"/>
    </xf>
    <xf numFmtId="0" fontId="24" fillId="34" borderId="0" xfId="0" applyFont="1" applyFill="1"/>
    <xf numFmtId="0" fontId="33" fillId="0" borderId="0" xfId="0" applyFont="1"/>
    <xf numFmtId="2" fontId="19" fillId="35" borderId="11" xfId="0" applyNumberFormat="1" applyFont="1" applyFill="1" applyBorder="1" applyAlignment="1">
      <alignment horizontal="center" readingOrder="1"/>
    </xf>
    <xf numFmtId="0" fontId="34" fillId="0" borderId="0" xfId="0" applyFont="1"/>
    <xf numFmtId="0" fontId="29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30" fillId="0" borderId="28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readingOrder="2"/>
    </xf>
    <xf numFmtId="0" fontId="32" fillId="0" borderId="27" xfId="0" applyFont="1" applyBorder="1" applyAlignment="1">
      <alignment horizontal="center" vertical="top" readingOrder="2"/>
    </xf>
    <xf numFmtId="0" fontId="41" fillId="0" borderId="27" xfId="0" applyFont="1" applyBorder="1" applyAlignment="1">
      <alignment horizontal="center" vertical="center" readingOrder="2"/>
    </xf>
    <xf numFmtId="0" fontId="24" fillId="0" borderId="0" xfId="0" applyFont="1" applyFill="1" applyBorder="1"/>
    <xf numFmtId="0" fontId="19" fillId="34" borderId="0" xfId="0" applyFont="1" applyFill="1" applyBorder="1" applyAlignment="1">
      <alignment vertical="top" wrapText="1" readingOrder="2"/>
    </xf>
    <xf numFmtId="0" fontId="24" fillId="34" borderId="0" xfId="0" applyFont="1" applyFill="1" applyBorder="1"/>
    <xf numFmtId="0" fontId="29" fillId="34" borderId="0" xfId="0" applyFont="1" applyFill="1" applyBorder="1"/>
    <xf numFmtId="0" fontId="30" fillId="34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/>
    <xf numFmtId="0" fontId="40" fillId="0" borderId="0" xfId="0" applyFont="1" applyBorder="1" applyAlignment="1">
      <alignment horizontal="center" vertical="center" readingOrder="2"/>
    </xf>
    <xf numFmtId="0" fontId="42" fillId="0" borderId="0" xfId="0" applyFont="1" applyBorder="1" applyAlignment="1">
      <alignment horizontal="center" vertical="center" readingOrder="1"/>
    </xf>
    <xf numFmtId="0" fontId="39" fillId="0" borderId="0" xfId="0" applyFont="1" applyBorder="1" applyAlignment="1">
      <alignment horizontal="right" vertical="top" readingOrder="2"/>
    </xf>
    <xf numFmtId="0" fontId="41" fillId="0" borderId="0" xfId="0" applyFont="1" applyBorder="1" applyAlignment="1">
      <alignment horizontal="center" vertical="center" readingOrder="2"/>
    </xf>
    <xf numFmtId="0" fontId="32" fillId="0" borderId="0" xfId="0" applyFont="1" applyBorder="1"/>
    <xf numFmtId="0" fontId="30" fillId="0" borderId="0" xfId="0" applyFont="1" applyBorder="1" applyAlignment="1">
      <alignment horizontal="center" vertical="center"/>
    </xf>
    <xf numFmtId="0" fontId="32" fillId="36" borderId="0" xfId="0" applyFont="1" applyFill="1" applyBorder="1" applyAlignment="1">
      <alignment horizontal="center" vertical="top" wrapText="1" readingOrder="2"/>
    </xf>
    <xf numFmtId="0" fontId="32" fillId="0" borderId="0" xfId="0" applyFont="1" applyBorder="1" applyAlignment="1">
      <alignment horizontal="center" vertical="top" readingOrder="2"/>
    </xf>
    <xf numFmtId="0" fontId="32" fillId="0" borderId="0" xfId="0" applyFont="1" applyBorder="1" applyAlignment="1">
      <alignment horizontal="center" vertical="center" readingOrder="2"/>
    </xf>
    <xf numFmtId="0" fontId="33" fillId="0" borderId="0" xfId="0" applyFont="1" applyBorder="1"/>
    <xf numFmtId="0" fontId="33" fillId="0" borderId="0" xfId="0" applyFont="1" applyFill="1" applyBorder="1"/>
    <xf numFmtId="0" fontId="36" fillId="0" borderId="0" xfId="0" applyFont="1" applyBorder="1" applyAlignment="1">
      <alignment horizontal="center" vertical="top" readingOrder="2"/>
    </xf>
    <xf numFmtId="166" fontId="32" fillId="0" borderId="0" xfId="0" applyNumberFormat="1" applyFont="1" applyBorder="1" applyAlignment="1">
      <alignment horizontal="center" vertical="center"/>
    </xf>
    <xf numFmtId="0" fontId="26" fillId="33" borderId="16" xfId="0" applyFont="1" applyFill="1" applyBorder="1" applyAlignment="1">
      <alignment horizontal="center" readingOrder="2"/>
    </xf>
    <xf numFmtId="0" fontId="19" fillId="0" borderId="0" xfId="0" applyFont="1" applyFill="1" applyBorder="1" applyAlignment="1">
      <alignment horizontal="left" vertical="top" wrapText="1" readingOrder="1"/>
    </xf>
    <xf numFmtId="0" fontId="32" fillId="0" borderId="0" xfId="0" applyFont="1" applyBorder="1" applyAlignment="1">
      <alignment horizontal="right" vertical="top" readingOrder="2"/>
    </xf>
    <xf numFmtId="0" fontId="37" fillId="0" borderId="0" xfId="0" applyFont="1" applyBorder="1" applyAlignment="1">
      <alignment horizontal="right" vertical="top" readingOrder="2"/>
    </xf>
    <xf numFmtId="0" fontId="43" fillId="0" borderId="0" xfId="0" applyFont="1" applyBorder="1" applyAlignment="1">
      <alignment horizontal="center" vertical="center" readingOrder="1"/>
    </xf>
    <xf numFmtId="3" fontId="32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Fill="1" applyBorder="1"/>
    <xf numFmtId="0" fontId="38" fillId="0" borderId="0" xfId="0" applyFont="1" applyBorder="1" applyAlignment="1">
      <alignment horizontal="right" vertical="top" readingOrder="2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 wrapText="1" readingOrder="2"/>
    </xf>
    <xf numFmtId="0" fontId="42" fillId="0" borderId="0" xfId="0" applyFont="1" applyBorder="1" applyAlignment="1">
      <alignment horizontal="center" vertical="center" readingOrder="1"/>
    </xf>
    <xf numFmtId="0" fontId="43" fillId="0" borderId="0" xfId="0" applyFont="1" applyBorder="1" applyAlignment="1">
      <alignment horizontal="center" vertical="center" readingOrder="1"/>
    </xf>
    <xf numFmtId="0" fontId="19" fillId="33" borderId="12" xfId="0" applyFont="1" applyFill="1" applyBorder="1" applyAlignment="1">
      <alignment horizontal="center" vertical="center" readingOrder="2"/>
    </xf>
    <xf numFmtId="2" fontId="19" fillId="0" borderId="11" xfId="0" applyNumberFormat="1" applyFont="1" applyFill="1" applyBorder="1" applyAlignment="1">
      <alignment horizontal="center" vertical="center" readingOrder="1"/>
    </xf>
    <xf numFmtId="2" fontId="19" fillId="34" borderId="11" xfId="0" applyNumberFormat="1" applyFont="1" applyFill="1" applyBorder="1" applyAlignment="1">
      <alignment horizontal="center" vertical="center" readingOrder="1"/>
    </xf>
    <xf numFmtId="0" fontId="26" fillId="33" borderId="18" xfId="0" applyFont="1" applyFill="1" applyBorder="1" applyAlignment="1">
      <alignment horizontal="center" vertical="center" readingOrder="2"/>
    </xf>
    <xf numFmtId="2" fontId="26" fillId="33" borderId="16" xfId="0" applyNumberFormat="1" applyFont="1" applyFill="1" applyBorder="1" applyAlignment="1">
      <alignment horizontal="center" vertical="center" readingOrder="2"/>
    </xf>
    <xf numFmtId="0" fontId="19" fillId="33" borderId="11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27" fillId="0" borderId="0" xfId="0" applyFont="1" applyFill="1" applyBorder="1" applyAlignment="1">
      <alignment horizontal="center" vertical="center" readingOrder="2"/>
    </xf>
    <xf numFmtId="0" fontId="40" fillId="0" borderId="0" xfId="0" applyFont="1" applyFill="1" applyBorder="1" applyAlignment="1">
      <alignment horizontal="center" vertical="center" readingOrder="2"/>
    </xf>
    <xf numFmtId="0" fontId="42" fillId="0" borderId="0" xfId="0" applyFont="1" applyFill="1" applyBorder="1" applyAlignment="1">
      <alignment horizontal="center" vertical="center" readingOrder="1"/>
    </xf>
    <xf numFmtId="2" fontId="24" fillId="34" borderId="0" xfId="0" applyNumberFormat="1" applyFont="1" applyFill="1" applyBorder="1"/>
    <xf numFmtId="2" fontId="24" fillId="0" borderId="0" xfId="0" applyNumberFormat="1" applyFont="1" applyFill="1" applyBorder="1"/>
    <xf numFmtId="2" fontId="19" fillId="34" borderId="0" xfId="0" applyNumberFormat="1" applyFont="1" applyFill="1" applyBorder="1" applyAlignment="1">
      <alignment vertical="top" wrapText="1" readingOrder="2"/>
    </xf>
    <xf numFmtId="2" fontId="19" fillId="0" borderId="0" xfId="0" applyNumberFormat="1" applyFont="1" applyFill="1" applyBorder="1" applyAlignment="1">
      <alignment vertical="top" wrapText="1" readingOrder="2"/>
    </xf>
    <xf numFmtId="0" fontId="19" fillId="0" borderId="12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vertical="center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2"/>
    </xf>
    <xf numFmtId="0" fontId="19" fillId="33" borderId="21" xfId="0" applyFont="1" applyFill="1" applyBorder="1" applyAlignment="1">
      <alignment horizontal="center" readingOrder="1"/>
    </xf>
    <xf numFmtId="0" fontId="19" fillId="33" borderId="19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vertical="top" wrapText="1" readingOrder="1"/>
    </xf>
    <xf numFmtId="0" fontId="19" fillId="0" borderId="10" xfId="0" applyFont="1" applyFill="1" applyBorder="1" applyAlignment="1">
      <alignment horizontal="center" vertical="top" wrapText="1" readingOrder="1"/>
    </xf>
    <xf numFmtId="0" fontId="19" fillId="33" borderId="13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0" fontId="24" fillId="0" borderId="15" xfId="0" applyFont="1" applyFill="1" applyBorder="1" applyAlignment="1">
      <alignment horizontal="center" wrapText="1" readingOrder="2"/>
    </xf>
    <xf numFmtId="0" fontId="19" fillId="0" borderId="0" xfId="0" applyFont="1" applyFill="1" applyAlignment="1">
      <alignment horizontal="left" vertical="top" readingOrder="2"/>
    </xf>
    <xf numFmtId="0" fontId="19" fillId="33" borderId="17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left" vertical="top" wrapText="1" readingOrder="1"/>
    </xf>
    <xf numFmtId="0" fontId="19" fillId="33" borderId="29" xfId="0" applyFont="1" applyFill="1" applyBorder="1" applyAlignment="1">
      <alignment horizontal="center" readingOrder="2"/>
    </xf>
    <xf numFmtId="0" fontId="19" fillId="33" borderId="12" xfId="0" applyFont="1" applyFill="1" applyBorder="1" applyAlignment="1">
      <alignment horizontal="center" readingOrder="2"/>
    </xf>
    <xf numFmtId="0" fontId="42" fillId="0" borderId="0" xfId="0" applyFont="1" applyBorder="1" applyAlignment="1">
      <alignment horizontal="center" vertical="center" readingOrder="1"/>
    </xf>
    <xf numFmtId="0" fontId="43" fillId="0" borderId="0" xfId="0" applyFont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top" wrapText="1" readingOrder="2"/>
    </xf>
    <xf numFmtId="0" fontId="19" fillId="33" borderId="29" xfId="0" applyFont="1" applyFill="1" applyBorder="1" applyAlignment="1">
      <alignment horizontal="center" readingOrder="1"/>
    </xf>
    <xf numFmtId="0" fontId="19" fillId="33" borderId="22" xfId="0" applyFont="1" applyFill="1" applyBorder="1" applyAlignment="1">
      <alignment horizontal="center" readingOrder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1"/>
  <sheetViews>
    <sheetView rightToLeft="1" tabSelected="1" topLeftCell="A1070" zoomScale="70" zoomScaleNormal="70" workbookViewId="0">
      <selection activeCell="L1078" sqref="L1078"/>
    </sheetView>
  </sheetViews>
  <sheetFormatPr defaultColWidth="9.140625" defaultRowHeight="15.75"/>
  <cols>
    <col min="1" max="1" width="25.85546875" style="2" customWidth="1"/>
    <col min="2" max="2" width="16.85546875" style="2" customWidth="1"/>
    <col min="3" max="3" width="19" style="2" customWidth="1"/>
    <col min="4" max="4" width="18.42578125" style="2" customWidth="1"/>
    <col min="5" max="5" width="27.140625" style="2" customWidth="1"/>
    <col min="6" max="6" width="14.140625" style="2" customWidth="1"/>
    <col min="7" max="7" width="16.28515625" style="2" customWidth="1"/>
    <col min="8" max="8" width="11.140625" style="2" customWidth="1"/>
    <col min="9" max="9" width="11.28515625" style="2" customWidth="1"/>
    <col min="10" max="10" width="32.7109375" style="2" customWidth="1"/>
    <col min="11" max="11" width="25.42578125" style="2" customWidth="1"/>
    <col min="12" max="13" width="9.140625" style="77"/>
    <col min="14" max="14" width="9.42578125" style="77" bestFit="1" customWidth="1"/>
    <col min="15" max="15" width="11.42578125" style="77" customWidth="1"/>
    <col min="16" max="16384" width="9.140625" style="77"/>
  </cols>
  <sheetData>
    <row r="1" spans="1:9">
      <c r="A1" s="126" t="s">
        <v>246</v>
      </c>
      <c r="B1" s="126"/>
      <c r="C1" s="126"/>
      <c r="D1" s="126"/>
      <c r="E1" s="6" t="s">
        <v>247</v>
      </c>
      <c r="F1" s="5"/>
      <c r="G1" s="5"/>
      <c r="H1" s="5"/>
      <c r="I1" s="5"/>
    </row>
    <row r="2" spans="1:9" ht="15.75" customHeight="1">
      <c r="A2" s="34" t="s">
        <v>153</v>
      </c>
      <c r="B2" s="5"/>
      <c r="C2" s="127" t="s">
        <v>181</v>
      </c>
      <c r="D2" s="127"/>
      <c r="E2" s="127"/>
      <c r="F2" s="5"/>
      <c r="G2" s="5"/>
      <c r="H2" s="5"/>
      <c r="I2" s="5"/>
    </row>
    <row r="3" spans="1:9" ht="16.5" customHeight="1" thickBot="1">
      <c r="A3" s="26" t="s">
        <v>131</v>
      </c>
      <c r="B3" s="1"/>
      <c r="C3" s="131" t="s">
        <v>156</v>
      </c>
      <c r="D3" s="132"/>
      <c r="E3" s="132"/>
      <c r="F3" s="3"/>
      <c r="G3" s="3"/>
    </row>
    <row r="4" spans="1:9" ht="16.5" thickBot="1">
      <c r="A4" s="39" t="s">
        <v>2</v>
      </c>
      <c r="B4" s="40">
        <v>2016</v>
      </c>
      <c r="C4" s="41">
        <v>2017</v>
      </c>
      <c r="D4" s="40">
        <v>2018</v>
      </c>
      <c r="E4" s="42" t="s">
        <v>3</v>
      </c>
      <c r="F4" s="3"/>
    </row>
    <row r="5" spans="1:9" ht="16.5" thickBot="1">
      <c r="A5" s="36" t="s">
        <v>4</v>
      </c>
      <c r="B5" s="8"/>
      <c r="C5" s="24"/>
      <c r="D5" s="15"/>
      <c r="E5" s="38" t="s">
        <v>154</v>
      </c>
      <c r="F5" s="3"/>
    </row>
    <row r="6" spans="1:9" ht="16.5" thickBot="1">
      <c r="A6" s="36" t="s">
        <v>5</v>
      </c>
      <c r="B6" s="15">
        <f>$D$84</f>
        <v>54910.472999999991</v>
      </c>
      <c r="C6" s="17">
        <f>$G$84</f>
        <v>54891.761999999988</v>
      </c>
      <c r="D6" s="15">
        <f>J84</f>
        <v>56954.387000000017</v>
      </c>
      <c r="E6" s="38" t="s">
        <v>6</v>
      </c>
      <c r="F6" s="3"/>
    </row>
    <row r="7" spans="1:9" ht="16.5" thickBot="1">
      <c r="A7" s="36" t="s">
        <v>7</v>
      </c>
      <c r="B7" s="15">
        <f>B117</f>
        <v>3645.931</v>
      </c>
      <c r="C7" s="17">
        <f>C117</f>
        <v>3823.2579999999998</v>
      </c>
      <c r="D7" s="17">
        <f>D117</f>
        <v>3669.2280000000001</v>
      </c>
      <c r="E7" s="38" t="s">
        <v>8</v>
      </c>
      <c r="F7" s="3"/>
    </row>
    <row r="8" spans="1:9" ht="16.5" thickBot="1">
      <c r="A8" s="36" t="s">
        <v>9</v>
      </c>
      <c r="B8" s="15">
        <f>B148</f>
        <v>182159.05900000001</v>
      </c>
      <c r="C8" s="17">
        <f>C148</f>
        <v>181816.807</v>
      </c>
      <c r="D8" s="17">
        <f>D148</f>
        <v>177489.48399999997</v>
      </c>
      <c r="E8" s="38" t="s">
        <v>10</v>
      </c>
      <c r="F8" s="3"/>
    </row>
    <row r="9" spans="1:9" ht="16.5" thickBot="1">
      <c r="A9" s="36" t="s">
        <v>11</v>
      </c>
      <c r="B9" s="15">
        <f>B179</f>
        <v>92346.026999999987</v>
      </c>
      <c r="C9" s="17">
        <f>C179</f>
        <v>91484.364000000001</v>
      </c>
      <c r="D9" s="17">
        <f>D179</f>
        <v>90753.858011764707</v>
      </c>
      <c r="E9" s="38" t="s">
        <v>12</v>
      </c>
      <c r="F9" s="3"/>
    </row>
    <row r="10" spans="1:9" ht="16.5" thickBot="1">
      <c r="A10" s="36" t="s">
        <v>13</v>
      </c>
      <c r="B10" s="15">
        <f>B211</f>
        <v>16424.379000000001</v>
      </c>
      <c r="C10" s="17">
        <f>C211</f>
        <v>16486.5</v>
      </c>
      <c r="D10" s="17">
        <f>D211</f>
        <v>16430.495000000003</v>
      </c>
      <c r="E10" s="38" t="s">
        <v>14</v>
      </c>
      <c r="F10" s="3"/>
      <c r="G10" s="25"/>
    </row>
    <row r="11" spans="1:9" ht="16.5" thickBot="1">
      <c r="A11" s="36" t="s">
        <v>15</v>
      </c>
      <c r="B11" s="37">
        <f t="shared" ref="B11:D11" si="0">SUM(B6:B10)</f>
        <v>349485.86900000001</v>
      </c>
      <c r="C11" s="37">
        <f t="shared" si="0"/>
        <v>348502.69099999999</v>
      </c>
      <c r="D11" s="37">
        <f t="shared" si="0"/>
        <v>345297.45201176469</v>
      </c>
      <c r="E11" s="38" t="s">
        <v>155</v>
      </c>
      <c r="F11" s="3"/>
    </row>
    <row r="12" spans="1:9" ht="16.5" thickBot="1">
      <c r="A12" s="36" t="s">
        <v>16</v>
      </c>
      <c r="B12" s="15"/>
      <c r="C12" s="17"/>
      <c r="D12" s="15"/>
      <c r="E12" s="38" t="s">
        <v>17</v>
      </c>
      <c r="F12" s="3"/>
    </row>
    <row r="13" spans="1:9" ht="16.5" thickBot="1">
      <c r="A13" s="36" t="s">
        <v>18</v>
      </c>
      <c r="B13" s="37">
        <v>8953.2846884666706</v>
      </c>
      <c r="C13" s="37">
        <f>C14+C15</f>
        <v>9007.0265871309093</v>
      </c>
      <c r="D13" s="37">
        <f>D14+D15</f>
        <v>9213.1494062968522</v>
      </c>
      <c r="E13" s="38" t="s">
        <v>19</v>
      </c>
      <c r="F13" s="3"/>
    </row>
    <row r="14" spans="1:9" ht="16.5" thickBot="1">
      <c r="A14" s="36" t="s">
        <v>20</v>
      </c>
      <c r="B14" s="15">
        <v>4686.5045884666661</v>
      </c>
      <c r="C14" s="17">
        <f>C583</f>
        <v>4360.385865130911</v>
      </c>
      <c r="D14" s="17">
        <f>D583</f>
        <v>4287.5034062968507</v>
      </c>
      <c r="E14" s="38" t="s">
        <v>21</v>
      </c>
      <c r="F14" s="3"/>
    </row>
    <row r="15" spans="1:9" ht="16.5" thickBot="1">
      <c r="A15" s="36" t="s">
        <v>22</v>
      </c>
      <c r="B15" s="15">
        <v>4266.7800999999999</v>
      </c>
      <c r="C15" s="17">
        <f>C881</f>
        <v>4646.6407219999992</v>
      </c>
      <c r="D15" s="17">
        <f>D881</f>
        <v>4925.6460000000006</v>
      </c>
      <c r="E15" s="38" t="s">
        <v>23</v>
      </c>
      <c r="F15" s="3"/>
    </row>
    <row r="16" spans="1:9" ht="16.5" thickBot="1">
      <c r="A16" s="36" t="s">
        <v>24</v>
      </c>
      <c r="B16" s="15">
        <v>27682.634000000002</v>
      </c>
      <c r="C16" s="17">
        <f>C941</f>
        <v>27421.238750425266</v>
      </c>
      <c r="D16" s="17">
        <f>D941</f>
        <v>26016.386999999999</v>
      </c>
      <c r="E16" s="38" t="s">
        <v>25</v>
      </c>
      <c r="F16" s="3"/>
    </row>
    <row r="17" spans="1:11" ht="16.5" thickBot="1">
      <c r="A17" s="36" t="s">
        <v>26</v>
      </c>
      <c r="B17" s="15">
        <v>1685.9264057907938</v>
      </c>
      <c r="C17" s="17">
        <f>C974</f>
        <v>2333.3920077050198</v>
      </c>
      <c r="D17" s="17">
        <f>D974</f>
        <v>2289.6349999999993</v>
      </c>
      <c r="E17" s="38" t="s">
        <v>27</v>
      </c>
      <c r="F17" s="3"/>
    </row>
    <row r="18" spans="1:11" ht="16.5" thickBot="1">
      <c r="A18" s="36" t="s">
        <v>28</v>
      </c>
      <c r="B18" s="15">
        <v>4960.5723498992511</v>
      </c>
      <c r="C18" s="17">
        <f>G1005</f>
        <v>5630.6928375000007</v>
      </c>
      <c r="D18" s="15">
        <f>J1005</f>
        <v>4978.6252749023442</v>
      </c>
      <c r="E18" s="38" t="s">
        <v>29</v>
      </c>
      <c r="F18" s="3"/>
    </row>
    <row r="19" spans="1:11" ht="16.5" thickBot="1">
      <c r="A19" s="36" t="s">
        <v>30</v>
      </c>
      <c r="B19" s="15">
        <v>29.866474</v>
      </c>
      <c r="C19" s="17">
        <f>C1068</f>
        <v>29.766567669172936</v>
      </c>
      <c r="D19" s="17">
        <f>D1068</f>
        <v>33.327999999999996</v>
      </c>
      <c r="E19" s="38" t="s">
        <v>31</v>
      </c>
      <c r="F19" s="3"/>
    </row>
    <row r="20" spans="1:11">
      <c r="A20" s="20"/>
      <c r="B20" s="21"/>
      <c r="C20" s="21"/>
      <c r="D20" s="21"/>
      <c r="E20" s="35"/>
      <c r="F20" s="3"/>
    </row>
    <row r="21" spans="1:11">
      <c r="A21" s="20"/>
      <c r="B21" s="21"/>
      <c r="C21" s="21"/>
      <c r="D21" s="21"/>
      <c r="E21" s="35"/>
      <c r="F21" s="3"/>
    </row>
    <row r="22" spans="1:11">
      <c r="A22" s="20"/>
      <c r="B22" s="21"/>
      <c r="C22" s="21"/>
      <c r="D22" s="21"/>
      <c r="E22" s="35"/>
      <c r="F22" s="3"/>
    </row>
    <row r="23" spans="1:11">
      <c r="A23" s="2" t="s">
        <v>248</v>
      </c>
      <c r="E23" s="6" t="s">
        <v>249</v>
      </c>
      <c r="G23" s="77"/>
      <c r="H23" s="77"/>
      <c r="I23" s="77"/>
      <c r="J23" s="77"/>
      <c r="K23" s="77"/>
    </row>
    <row r="24" spans="1:11">
      <c r="A24" s="7" t="s">
        <v>206</v>
      </c>
      <c r="E24" s="2" t="s">
        <v>207</v>
      </c>
      <c r="G24" s="3"/>
      <c r="H24" s="77"/>
      <c r="I24" s="77"/>
      <c r="J24" s="77"/>
      <c r="K24" s="77"/>
    </row>
    <row r="25" spans="1:11" ht="16.5" thickBot="1">
      <c r="A25" s="4" t="s">
        <v>35</v>
      </c>
      <c r="B25" s="7"/>
      <c r="C25" s="7"/>
      <c r="D25" s="7"/>
      <c r="E25" s="2" t="s">
        <v>208</v>
      </c>
      <c r="G25" s="3"/>
      <c r="H25" s="121"/>
      <c r="I25" s="77"/>
      <c r="J25" s="77"/>
      <c r="K25" s="77"/>
    </row>
    <row r="26" spans="1:11" ht="16.5" thickBot="1">
      <c r="A26" s="43" t="s">
        <v>37</v>
      </c>
      <c r="B26" s="56">
        <v>2016</v>
      </c>
      <c r="C26" s="41">
        <v>2017</v>
      </c>
      <c r="D26" s="56">
        <v>2018</v>
      </c>
      <c r="E26" s="44" t="s">
        <v>38</v>
      </c>
      <c r="G26" s="3"/>
      <c r="H26" s="77"/>
      <c r="I26" s="77"/>
      <c r="J26" s="77"/>
      <c r="K26" s="77"/>
    </row>
    <row r="27" spans="1:11" s="79" customFormat="1" ht="16.5" thickBot="1">
      <c r="A27" s="60" t="s">
        <v>42</v>
      </c>
      <c r="B27" s="58">
        <f t="shared" ref="B27:B49" si="1">D62+B95+B126+B157+B189</f>
        <v>4461.6970000000001</v>
      </c>
      <c r="C27" s="58">
        <f>G62+C95+C126+C157+C189</f>
        <v>5095.5749999999998</v>
      </c>
      <c r="D27" s="58">
        <v>5819.5</v>
      </c>
      <c r="E27" s="63" t="s">
        <v>43</v>
      </c>
      <c r="F27" s="64"/>
      <c r="G27" s="78"/>
      <c r="H27" s="120"/>
    </row>
    <row r="28" spans="1:11" ht="16.5" thickBot="1">
      <c r="A28" s="36" t="s">
        <v>44</v>
      </c>
      <c r="B28" s="15">
        <f t="shared" si="1"/>
        <v>4887.7910000000002</v>
      </c>
      <c r="C28" s="15">
        <f t="shared" ref="C28:D48" si="2">G63+C96+C127+C158+C190</f>
        <v>4985.9120000000003</v>
      </c>
      <c r="D28" s="15">
        <f>J63+D96+D127+D158+D190</f>
        <v>5104.9359999999997</v>
      </c>
      <c r="E28" s="46" t="s">
        <v>242</v>
      </c>
      <c r="G28" s="3"/>
      <c r="H28" s="77"/>
      <c r="I28" s="77"/>
      <c r="J28" s="77"/>
      <c r="K28" s="77"/>
    </row>
    <row r="29" spans="1:11" ht="16.5" thickBot="1">
      <c r="A29" s="36" t="s">
        <v>45</v>
      </c>
      <c r="B29" s="15">
        <f t="shared" si="1"/>
        <v>64.548000000000002</v>
      </c>
      <c r="C29" s="15">
        <f t="shared" si="2"/>
        <v>67.956999999999994</v>
      </c>
      <c r="D29" s="15">
        <v>71.55</v>
      </c>
      <c r="E29" s="46" t="s">
        <v>46</v>
      </c>
      <c r="G29" s="3"/>
      <c r="H29" s="77"/>
      <c r="I29" s="77"/>
      <c r="J29" s="77"/>
      <c r="K29" s="77"/>
    </row>
    <row r="30" spans="1:11" s="79" customFormat="1" ht="16.5" thickBot="1">
      <c r="A30" s="60" t="s">
        <v>47</v>
      </c>
      <c r="B30" s="58">
        <f t="shared" si="1"/>
        <v>8608.0139999999992</v>
      </c>
      <c r="C30" s="58">
        <f t="shared" si="2"/>
        <v>8606.9069999999992</v>
      </c>
      <c r="D30" s="58">
        <f>J65+D98+D129+D160+D192</f>
        <v>8499.0319999999992</v>
      </c>
      <c r="E30" s="63" t="s">
        <v>48</v>
      </c>
      <c r="F30" s="64"/>
      <c r="G30" s="78"/>
    </row>
    <row r="31" spans="1:11" s="79" customFormat="1" ht="16.5" thickBot="1">
      <c r="A31" s="60" t="s">
        <v>49</v>
      </c>
      <c r="B31" s="58">
        <f t="shared" si="1"/>
        <v>35531.086999999992</v>
      </c>
      <c r="C31" s="58">
        <f>G66+C99+C130+C161+C193</f>
        <v>35678.504000000001</v>
      </c>
      <c r="D31" s="58">
        <f>H66+D99+D130+D161+D193</f>
        <v>35424.993999999999</v>
      </c>
      <c r="E31" s="63" t="s">
        <v>50</v>
      </c>
      <c r="F31" s="64"/>
      <c r="G31" s="78"/>
    </row>
    <row r="32" spans="1:11" ht="16.5" thickBot="1">
      <c r="A32" s="36" t="s">
        <v>51</v>
      </c>
      <c r="B32" s="15">
        <f t="shared" si="1"/>
        <v>303.78700000000003</v>
      </c>
      <c r="C32" s="15">
        <f t="shared" si="2"/>
        <v>291.48199999999997</v>
      </c>
      <c r="D32" s="58">
        <v>279.66000000000003</v>
      </c>
      <c r="E32" s="46" t="s">
        <v>52</v>
      </c>
      <c r="G32" s="3"/>
      <c r="H32" s="77"/>
      <c r="I32" s="77"/>
      <c r="J32" s="77"/>
      <c r="K32" s="77"/>
    </row>
    <row r="33" spans="1:11" ht="16.5" thickBot="1">
      <c r="A33" s="36" t="s">
        <v>53</v>
      </c>
      <c r="B33" s="15">
        <f t="shared" si="1"/>
        <v>1356.2170000000001</v>
      </c>
      <c r="C33" s="15">
        <f t="shared" si="2"/>
        <v>1354.1130000000001</v>
      </c>
      <c r="D33" s="15">
        <f t="shared" ref="D33:D37" si="3">J68+D101+D132+D163+D195</f>
        <v>1354.8440000000001</v>
      </c>
      <c r="E33" s="46" t="s">
        <v>54</v>
      </c>
      <c r="G33" s="3"/>
      <c r="H33" s="77"/>
      <c r="I33" s="77"/>
      <c r="J33" s="77"/>
      <c r="K33" s="77"/>
    </row>
    <row r="34" spans="1:11" ht="16.5" thickBot="1">
      <c r="A34" s="36" t="s">
        <v>55</v>
      </c>
      <c r="B34" s="15">
        <f t="shared" si="1"/>
        <v>14447.270999999999</v>
      </c>
      <c r="C34" s="15">
        <f t="shared" si="2"/>
        <v>13847.871000000001</v>
      </c>
      <c r="D34" s="15">
        <f t="shared" si="3"/>
        <v>13969.05</v>
      </c>
      <c r="E34" s="46" t="s">
        <v>56</v>
      </c>
      <c r="G34" s="3"/>
      <c r="H34" s="77"/>
      <c r="I34" s="77"/>
      <c r="J34" s="77"/>
      <c r="K34" s="77"/>
    </row>
    <row r="35" spans="1:11" s="79" customFormat="1" ht="16.5" thickBot="1">
      <c r="A35" s="60" t="s">
        <v>57</v>
      </c>
      <c r="B35" s="58">
        <f t="shared" si="1"/>
        <v>107555</v>
      </c>
      <c r="C35" s="58">
        <f t="shared" si="2"/>
        <v>108481.72</v>
      </c>
      <c r="D35" s="58">
        <f t="shared" si="3"/>
        <v>108778</v>
      </c>
      <c r="E35" s="63" t="s">
        <v>58</v>
      </c>
      <c r="F35" s="64"/>
      <c r="G35" s="78"/>
    </row>
    <row r="36" spans="1:11" ht="16.5" thickBot="1">
      <c r="A36" s="36" t="s">
        <v>59</v>
      </c>
      <c r="B36" s="15">
        <f t="shared" si="1"/>
        <v>16600.204000000002</v>
      </c>
      <c r="C36" s="15">
        <f t="shared" si="2"/>
        <v>16620</v>
      </c>
      <c r="D36" s="15">
        <f t="shared" si="3"/>
        <v>16678.744999999995</v>
      </c>
      <c r="E36" s="46" t="s">
        <v>244</v>
      </c>
      <c r="G36" s="3"/>
      <c r="H36" s="77"/>
      <c r="I36" s="77"/>
      <c r="J36" s="77"/>
      <c r="K36" s="77"/>
    </row>
    <row r="37" spans="1:11" ht="16.5" thickBot="1">
      <c r="A37" s="36" t="s">
        <v>60</v>
      </c>
      <c r="B37" s="15">
        <f t="shared" si="1"/>
        <v>39626.14</v>
      </c>
      <c r="C37" s="15">
        <f t="shared" si="2"/>
        <v>37577.887000000002</v>
      </c>
      <c r="D37" s="15">
        <f t="shared" si="3"/>
        <v>33866.235999999997</v>
      </c>
      <c r="E37" s="46" t="s">
        <v>61</v>
      </c>
      <c r="G37" s="3"/>
      <c r="H37" s="77"/>
      <c r="I37" s="77"/>
      <c r="J37" s="77"/>
      <c r="K37" s="77"/>
    </row>
    <row r="38" spans="1:11" s="79" customFormat="1" ht="24" thickBot="1">
      <c r="A38" s="60" t="s">
        <v>62</v>
      </c>
      <c r="B38" s="58">
        <f t="shared" si="1"/>
        <v>11513.403</v>
      </c>
      <c r="C38" s="58">
        <f t="shared" si="2"/>
        <v>11860.275</v>
      </c>
      <c r="D38" s="58">
        <f t="shared" si="2"/>
        <v>11506.566999999999</v>
      </c>
      <c r="E38" s="63" t="s">
        <v>63</v>
      </c>
      <c r="F38" s="64"/>
      <c r="G38" s="78"/>
      <c r="I38" s="80"/>
    </row>
    <row r="39" spans="1:11" s="79" customFormat="1" ht="24" thickBot="1">
      <c r="A39" s="60" t="s">
        <v>64</v>
      </c>
      <c r="B39" s="58">
        <f t="shared" si="1"/>
        <v>3433.81</v>
      </c>
      <c r="C39" s="58">
        <f t="shared" si="2"/>
        <v>3502.52</v>
      </c>
      <c r="D39" s="58">
        <f t="shared" si="2"/>
        <v>3516.6795999999999</v>
      </c>
      <c r="E39" s="63" t="s">
        <v>65</v>
      </c>
      <c r="F39" s="64"/>
      <c r="G39" s="78"/>
      <c r="I39" s="80"/>
    </row>
    <row r="40" spans="1:11" s="79" customFormat="1" ht="16.5" thickBot="1">
      <c r="A40" s="60" t="s">
        <v>66</v>
      </c>
      <c r="B40" s="58">
        <f t="shared" si="1"/>
        <v>778.44299999999998</v>
      </c>
      <c r="C40" s="58">
        <f t="shared" si="2"/>
        <v>1006</v>
      </c>
      <c r="D40" s="58">
        <f t="shared" si="2"/>
        <v>909</v>
      </c>
      <c r="E40" s="63" t="s">
        <v>67</v>
      </c>
      <c r="F40" s="64"/>
      <c r="G40" s="78"/>
    </row>
    <row r="41" spans="1:11" s="79" customFormat="1" ht="24" thickBot="1">
      <c r="A41" s="60" t="s">
        <v>68</v>
      </c>
      <c r="B41" s="58">
        <f t="shared" si="1"/>
        <v>1304.5939999999998</v>
      </c>
      <c r="C41" s="58">
        <f t="shared" si="2"/>
        <v>1444</v>
      </c>
      <c r="D41" s="58">
        <f>J76+D109+D140+D171+D203</f>
        <v>1568.8919999999998</v>
      </c>
      <c r="E41" s="63" t="s">
        <v>69</v>
      </c>
      <c r="F41" s="64"/>
      <c r="G41" s="78"/>
      <c r="I41" s="81"/>
    </row>
    <row r="42" spans="1:11" ht="16.5" thickBot="1">
      <c r="A42" s="36" t="s">
        <v>70</v>
      </c>
      <c r="B42" s="15">
        <f t="shared" si="1"/>
        <v>903.12900000000002</v>
      </c>
      <c r="C42" s="15">
        <f t="shared" si="2"/>
        <v>902.44100000000003</v>
      </c>
      <c r="D42" s="15">
        <f>J77+D110+D141+D172+D204</f>
        <v>935.21699999999998</v>
      </c>
      <c r="E42" s="46" t="s">
        <v>71</v>
      </c>
      <c r="G42" s="3"/>
      <c r="H42" s="77"/>
      <c r="I42" s="77"/>
      <c r="J42" s="77"/>
      <c r="K42" s="77"/>
    </row>
    <row r="43" spans="1:11" s="79" customFormat="1" ht="16.5" thickBot="1">
      <c r="A43" s="60" t="s">
        <v>72</v>
      </c>
      <c r="B43" s="58">
        <f t="shared" si="1"/>
        <v>1014.4110000000001</v>
      </c>
      <c r="C43" s="58">
        <f>G78+C111+C142+C173+C205</f>
        <v>1061.307</v>
      </c>
      <c r="D43" s="58">
        <f>H78+D111+D142+D173+D205</f>
        <v>982.47199999999998</v>
      </c>
      <c r="E43" s="63" t="s">
        <v>73</v>
      </c>
      <c r="F43" s="64"/>
      <c r="G43" s="78"/>
    </row>
    <row r="44" spans="1:11" ht="16.5" thickBot="1">
      <c r="A44" s="36" t="s">
        <v>74</v>
      </c>
      <c r="B44" s="15">
        <f t="shared" si="1"/>
        <v>6984</v>
      </c>
      <c r="C44" s="15">
        <f t="shared" si="2"/>
        <v>6391</v>
      </c>
      <c r="D44" s="15">
        <f t="shared" si="2"/>
        <v>5988.8764117647061</v>
      </c>
      <c r="E44" s="46" t="s">
        <v>75</v>
      </c>
      <c r="G44" s="3"/>
      <c r="H44" s="77"/>
      <c r="I44" s="77"/>
      <c r="J44" s="77"/>
      <c r="K44" s="77"/>
    </row>
    <row r="45" spans="1:11" s="79" customFormat="1" ht="16.5" thickBot="1">
      <c r="A45" s="60" t="s">
        <v>76</v>
      </c>
      <c r="B45" s="58">
        <f t="shared" si="1"/>
        <v>18422</v>
      </c>
      <c r="C45" s="58">
        <f t="shared" si="2"/>
        <v>19100</v>
      </c>
      <c r="D45" s="58">
        <f>H80+D113+D144+D175+D207</f>
        <v>16124.177</v>
      </c>
      <c r="E45" s="63" t="s">
        <v>77</v>
      </c>
      <c r="F45" s="64"/>
      <c r="G45" s="78"/>
    </row>
    <row r="46" spans="1:11" ht="16.5" thickBot="1">
      <c r="A46" s="36" t="s">
        <v>78</v>
      </c>
      <c r="B46" s="15">
        <f t="shared" si="1"/>
        <v>28828</v>
      </c>
      <c r="C46" s="15">
        <f t="shared" si="2"/>
        <v>28491</v>
      </c>
      <c r="D46" s="15">
        <f>J81+D114+D145+D176+D208</f>
        <v>29111.714</v>
      </c>
      <c r="E46" s="46" t="s">
        <v>79</v>
      </c>
      <c r="G46" s="3"/>
      <c r="H46" s="77"/>
      <c r="I46" s="77"/>
      <c r="J46" s="77"/>
      <c r="K46" s="77"/>
    </row>
    <row r="47" spans="1:11" ht="16.5" thickBot="1">
      <c r="A47" s="36" t="s">
        <v>80</v>
      </c>
      <c r="B47" s="15">
        <f t="shared" si="1"/>
        <v>22536.226999999999</v>
      </c>
      <c r="C47" s="15">
        <f t="shared" si="2"/>
        <v>21836.523000000001</v>
      </c>
      <c r="D47" s="15">
        <f>J82+D115+D146+D177+D209</f>
        <v>21902.635999999999</v>
      </c>
      <c r="E47" s="46" t="s">
        <v>81</v>
      </c>
      <c r="G47" s="3"/>
      <c r="H47" s="77"/>
      <c r="I47" s="77"/>
      <c r="J47" s="77"/>
      <c r="K47" s="77"/>
    </row>
    <row r="48" spans="1:11" s="79" customFormat="1" ht="16.5" thickBot="1">
      <c r="A48" s="60" t="s">
        <v>82</v>
      </c>
      <c r="B48" s="58">
        <f t="shared" si="1"/>
        <v>20326.096000000001</v>
      </c>
      <c r="C48" s="58">
        <f t="shared" si="2"/>
        <v>20299.697</v>
      </c>
      <c r="D48" s="58">
        <v>19392.650000000001</v>
      </c>
      <c r="E48" s="63" t="s">
        <v>83</v>
      </c>
      <c r="F48" s="64"/>
      <c r="G48" s="122"/>
    </row>
    <row r="49" spans="1:17" ht="16.5" thickBot="1">
      <c r="A49" s="45" t="s">
        <v>182</v>
      </c>
      <c r="B49" s="47">
        <f t="shared" si="1"/>
        <v>349485.86900000001</v>
      </c>
      <c r="C49" s="47">
        <f>G84+C117+C148+C179+C211</f>
        <v>348502.69099999999</v>
      </c>
      <c r="D49" s="47">
        <f>J84+D117+D148+D179+D211</f>
        <v>345297.45201176469</v>
      </c>
      <c r="E49" s="45" t="s">
        <v>184</v>
      </c>
      <c r="G49" s="123"/>
      <c r="H49" s="77"/>
      <c r="I49" s="77"/>
      <c r="J49" s="77"/>
      <c r="K49" s="77"/>
    </row>
    <row r="50" spans="1:17" ht="16.5" thickBot="1">
      <c r="A50" s="45" t="s">
        <v>183</v>
      </c>
      <c r="B50" s="47">
        <f t="shared" ref="B50" si="4">D85+B118+B149+B180+B212</f>
        <v>3915475.7559999996</v>
      </c>
      <c r="C50" s="47">
        <f t="shared" ref="C50" si="5">G85+C118+C149+C180+C212</f>
        <v>3964322.4010000001</v>
      </c>
      <c r="D50" s="47">
        <f>J85+D118+D149+D180+D212</f>
        <v>4010744.46</v>
      </c>
      <c r="E50" s="45" t="s">
        <v>185</v>
      </c>
      <c r="G50" s="123"/>
      <c r="H50" s="77"/>
      <c r="I50" s="77"/>
      <c r="J50" s="77"/>
      <c r="K50" s="77"/>
    </row>
    <row r="51" spans="1:17">
      <c r="G51" s="3"/>
      <c r="H51" s="77"/>
      <c r="I51" s="77"/>
      <c r="J51" s="77"/>
      <c r="K51" s="77"/>
    </row>
    <row r="52" spans="1:17">
      <c r="G52" s="3"/>
      <c r="H52" s="77"/>
      <c r="I52" s="77"/>
      <c r="J52" s="77"/>
      <c r="K52" s="77"/>
    </row>
    <row r="53" spans="1:17">
      <c r="G53" s="3"/>
      <c r="H53" s="77"/>
      <c r="I53" s="77"/>
      <c r="J53" s="77"/>
      <c r="K53" s="77"/>
    </row>
    <row r="54" spans="1:17">
      <c r="G54" s="3"/>
      <c r="H54" s="77"/>
      <c r="I54" s="77"/>
      <c r="J54" s="77"/>
      <c r="K54" s="77"/>
    </row>
    <row r="55" spans="1:17">
      <c r="G55" s="3"/>
      <c r="H55" s="77"/>
      <c r="I55" s="77"/>
      <c r="J55" s="77"/>
      <c r="K55" s="77"/>
    </row>
    <row r="56" spans="1:17">
      <c r="G56" s="5"/>
    </row>
    <row r="57" spans="1:17">
      <c r="A57" s="5" t="s">
        <v>250</v>
      </c>
      <c r="B57" s="5"/>
      <c r="C57" s="5"/>
      <c r="D57" s="5"/>
      <c r="E57" s="5"/>
      <c r="G57" s="5"/>
      <c r="H57" s="5"/>
      <c r="J57" s="5"/>
      <c r="K57" s="6" t="s">
        <v>251</v>
      </c>
      <c r="L57" s="3"/>
      <c r="M57" s="3"/>
    </row>
    <row r="58" spans="1:17">
      <c r="A58" s="34" t="s">
        <v>34</v>
      </c>
      <c r="B58" s="5"/>
      <c r="C58" s="5"/>
      <c r="D58" s="5"/>
      <c r="E58" s="5"/>
      <c r="G58" s="5"/>
      <c r="H58" s="138" t="s">
        <v>157</v>
      </c>
      <c r="I58" s="138"/>
      <c r="J58" s="138"/>
      <c r="K58" s="138"/>
    </row>
    <row r="59" spans="1:17" ht="16.5" thickBot="1">
      <c r="A59" s="4" t="s">
        <v>35</v>
      </c>
      <c r="B59" s="1"/>
      <c r="C59" s="1"/>
      <c r="D59" s="1"/>
      <c r="E59" s="1"/>
      <c r="F59" s="1"/>
      <c r="G59" s="1"/>
      <c r="H59" s="1"/>
      <c r="J59" s="143" t="s">
        <v>36</v>
      </c>
      <c r="K59" s="143"/>
    </row>
    <row r="60" spans="1:17" ht="16.5" thickBot="1">
      <c r="A60" s="133" t="s">
        <v>37</v>
      </c>
      <c r="B60" s="128">
        <v>2016</v>
      </c>
      <c r="C60" s="128"/>
      <c r="D60" s="129"/>
      <c r="E60" s="130">
        <v>2017</v>
      </c>
      <c r="F60" s="128"/>
      <c r="G60" s="128"/>
      <c r="H60" s="130">
        <v>2018</v>
      </c>
      <c r="I60" s="128"/>
      <c r="J60" s="129"/>
      <c r="K60" s="139" t="s">
        <v>38</v>
      </c>
    </row>
    <row r="61" spans="1:17" ht="16.5" thickBot="1">
      <c r="A61" s="134"/>
      <c r="B61" s="48" t="s">
        <v>39</v>
      </c>
      <c r="C61" s="41" t="s">
        <v>40</v>
      </c>
      <c r="D61" s="48" t="s">
        <v>41</v>
      </c>
      <c r="E61" s="41" t="s">
        <v>39</v>
      </c>
      <c r="F61" s="41" t="s">
        <v>40</v>
      </c>
      <c r="G61" s="48" t="s">
        <v>41</v>
      </c>
      <c r="H61" s="41" t="s">
        <v>39</v>
      </c>
      <c r="I61" s="41" t="s">
        <v>40</v>
      </c>
      <c r="J61" s="48" t="s">
        <v>41</v>
      </c>
      <c r="K61" s="140"/>
    </row>
    <row r="62" spans="1:17" s="79" customFormat="1" ht="16.5" thickBot="1">
      <c r="A62" s="60" t="s">
        <v>42</v>
      </c>
      <c r="B62" s="58">
        <v>9.3040000000000003</v>
      </c>
      <c r="C62" s="61">
        <v>73.3</v>
      </c>
      <c r="D62" s="62">
        <v>82.603999999999999</v>
      </c>
      <c r="E62" s="58">
        <v>2.0310000000000001</v>
      </c>
      <c r="F62" s="61">
        <v>103.119</v>
      </c>
      <c r="G62" s="62">
        <f>SUM(E62:F62)</f>
        <v>105.15</v>
      </c>
      <c r="H62" s="58">
        <v>60</v>
      </c>
      <c r="I62" s="58">
        <v>19</v>
      </c>
      <c r="J62" s="58">
        <v>79</v>
      </c>
      <c r="K62" s="60" t="s">
        <v>43</v>
      </c>
      <c r="L62" s="120"/>
      <c r="M62" s="77"/>
      <c r="N62" s="77"/>
      <c r="O62" s="77"/>
      <c r="P62" s="77"/>
      <c r="Q62" s="77"/>
    </row>
    <row r="63" spans="1:17" ht="16.5" thickBot="1">
      <c r="A63" s="36" t="s">
        <v>44</v>
      </c>
      <c r="B63" s="15"/>
      <c r="C63" s="16"/>
      <c r="D63" s="17">
        <v>71.378</v>
      </c>
      <c r="E63" s="15"/>
      <c r="F63" s="16"/>
      <c r="G63" s="17">
        <v>67.453999999999994</v>
      </c>
      <c r="H63" s="15"/>
      <c r="I63" s="15"/>
      <c r="J63" s="15">
        <v>104.57899999999999</v>
      </c>
      <c r="K63" s="36" t="s">
        <v>242</v>
      </c>
      <c r="L63" s="121"/>
    </row>
    <row r="64" spans="1:17" ht="16.5" thickBot="1">
      <c r="A64" s="36" t="s">
        <v>45</v>
      </c>
      <c r="B64" s="15">
        <v>0.8</v>
      </c>
      <c r="C64" s="16">
        <v>5.2</v>
      </c>
      <c r="D64" s="17">
        <v>6</v>
      </c>
      <c r="E64" s="15"/>
      <c r="F64" s="16"/>
      <c r="G64" s="17">
        <v>10.022</v>
      </c>
      <c r="H64" s="15"/>
      <c r="I64" s="15"/>
      <c r="J64" s="15">
        <v>7</v>
      </c>
      <c r="K64" s="36" t="s">
        <v>46</v>
      </c>
      <c r="L64" s="121"/>
    </row>
    <row r="65" spans="1:17" s="79" customFormat="1" ht="16.5" thickBot="1">
      <c r="A65" s="60" t="s">
        <v>47</v>
      </c>
      <c r="B65" s="58">
        <v>280.08</v>
      </c>
      <c r="C65" s="61">
        <v>405.71</v>
      </c>
      <c r="D65" s="62">
        <v>685.79</v>
      </c>
      <c r="E65" s="58"/>
      <c r="F65" s="61" t="s">
        <v>241</v>
      </c>
      <c r="G65" s="62">
        <v>627.61400000000003</v>
      </c>
      <c r="H65" s="58">
        <v>235.01999999999998</v>
      </c>
      <c r="I65" s="58">
        <v>359.54999999999995</v>
      </c>
      <c r="J65" s="58">
        <v>594.56999999999994</v>
      </c>
      <c r="K65" s="60" t="s">
        <v>48</v>
      </c>
      <c r="L65" s="120"/>
      <c r="M65" s="77"/>
      <c r="N65" s="77"/>
      <c r="O65" s="77"/>
      <c r="P65" s="77"/>
      <c r="Q65" s="77"/>
    </row>
    <row r="66" spans="1:17" ht="16.5" thickBot="1">
      <c r="A66" s="124" t="s">
        <v>49</v>
      </c>
      <c r="B66" s="15"/>
      <c r="C66" s="16"/>
      <c r="D66" s="17">
        <v>2081.306</v>
      </c>
      <c r="E66" s="15"/>
      <c r="F66" s="16"/>
      <c r="G66" s="17">
        <v>1895.126</v>
      </c>
      <c r="H66" s="15">
        <v>1376</v>
      </c>
      <c r="I66" s="15">
        <v>440</v>
      </c>
      <c r="J66" s="15">
        <v>1816</v>
      </c>
      <c r="K66" s="124" t="s">
        <v>50</v>
      </c>
      <c r="L66" s="121"/>
    </row>
    <row r="67" spans="1:17" ht="16.5" thickBot="1">
      <c r="A67" s="36" t="s">
        <v>51</v>
      </c>
      <c r="B67" s="15">
        <v>92.866</v>
      </c>
      <c r="C67" s="16">
        <v>0.32100000000000001</v>
      </c>
      <c r="D67" s="17">
        <f>B67+C67</f>
        <v>93.186999999999998</v>
      </c>
      <c r="E67" s="15">
        <v>99.84</v>
      </c>
      <c r="F67" s="16">
        <v>0.51200000000000001</v>
      </c>
      <c r="G67" s="17">
        <f>E67+F67</f>
        <v>100.352</v>
      </c>
      <c r="H67" s="15"/>
      <c r="I67" s="15"/>
      <c r="J67" s="15">
        <v>50.704999999999998</v>
      </c>
      <c r="K67" s="36" t="s">
        <v>52</v>
      </c>
      <c r="L67" s="121"/>
    </row>
    <row r="68" spans="1:17" ht="19.5" thickBot="1">
      <c r="A68" s="36" t="s">
        <v>53</v>
      </c>
      <c r="B68" s="15"/>
      <c r="C68" s="16"/>
      <c r="D68" s="17">
        <v>301.73700000000002</v>
      </c>
      <c r="E68" s="15"/>
      <c r="F68" s="16"/>
      <c r="G68" s="17">
        <v>299.95400000000001</v>
      </c>
      <c r="H68" s="15"/>
      <c r="I68" s="15"/>
      <c r="J68" s="15">
        <v>300.19499999999999</v>
      </c>
      <c r="K68" s="36" t="s">
        <v>54</v>
      </c>
      <c r="L68" s="121"/>
      <c r="N68" s="117"/>
      <c r="O68" s="117"/>
    </row>
    <row r="69" spans="1:17" ht="19.5" thickBot="1">
      <c r="A69" s="36" t="s">
        <v>55</v>
      </c>
      <c r="B69" s="15"/>
      <c r="C69" s="16"/>
      <c r="D69" s="17">
        <v>361.36200000000002</v>
      </c>
      <c r="E69" s="15"/>
      <c r="F69" s="16"/>
      <c r="G69" s="17">
        <v>364.95800000000003</v>
      </c>
      <c r="H69" s="15"/>
      <c r="I69" s="15"/>
      <c r="J69" s="15">
        <v>477.255</v>
      </c>
      <c r="K69" s="36" t="s">
        <v>56</v>
      </c>
      <c r="L69" s="121"/>
      <c r="N69" s="117"/>
    </row>
    <row r="70" spans="1:17" s="79" customFormat="1" ht="16.5" thickBot="1">
      <c r="A70" s="60" t="s">
        <v>57</v>
      </c>
      <c r="B70" s="58">
        <v>30632</v>
      </c>
      <c r="C70" s="61"/>
      <c r="D70" s="62">
        <v>30632</v>
      </c>
      <c r="E70" s="58"/>
      <c r="F70" s="61"/>
      <c r="G70" s="62">
        <v>30926</v>
      </c>
      <c r="H70" s="58"/>
      <c r="I70" s="58"/>
      <c r="J70" s="58">
        <v>31223</v>
      </c>
      <c r="K70" s="60" t="s">
        <v>58</v>
      </c>
      <c r="L70" s="120"/>
      <c r="M70" s="77"/>
      <c r="N70" s="77"/>
      <c r="O70" s="77"/>
      <c r="P70" s="77"/>
      <c r="Q70" s="77"/>
    </row>
    <row r="71" spans="1:17" ht="16.5" thickBot="1">
      <c r="A71" s="36" t="s">
        <v>59</v>
      </c>
      <c r="B71" s="15">
        <v>33.844000000000001</v>
      </c>
      <c r="C71" s="15">
        <v>849.94499999999994</v>
      </c>
      <c r="D71" s="17">
        <v>883.78899999999999</v>
      </c>
      <c r="E71" s="15"/>
      <c r="F71" s="15"/>
      <c r="G71" s="17">
        <v>883</v>
      </c>
      <c r="H71" s="15"/>
      <c r="I71" s="15"/>
      <c r="J71" s="15">
        <v>766.64200000000005</v>
      </c>
      <c r="K71" s="36" t="s">
        <v>244</v>
      </c>
      <c r="L71" s="121"/>
    </row>
    <row r="72" spans="1:17" ht="16.5" thickBot="1">
      <c r="A72" s="36" t="s">
        <v>60</v>
      </c>
      <c r="B72" s="15"/>
      <c r="C72" s="16"/>
      <c r="D72" s="17">
        <v>5300</v>
      </c>
      <c r="E72" s="15"/>
      <c r="F72" s="16"/>
      <c r="G72" s="17">
        <v>4800</v>
      </c>
      <c r="H72" s="15"/>
      <c r="I72" s="15"/>
      <c r="J72" s="15">
        <v>4746.8190000000004</v>
      </c>
      <c r="K72" s="36" t="s">
        <v>61</v>
      </c>
      <c r="L72" s="121"/>
    </row>
    <row r="73" spans="1:17" s="79" customFormat="1" ht="16.5" thickBot="1">
      <c r="A73" s="60" t="s">
        <v>62</v>
      </c>
      <c r="B73" s="62">
        <v>1715.107</v>
      </c>
      <c r="C73" s="61"/>
      <c r="D73" s="62">
        <v>1715.107</v>
      </c>
      <c r="E73" s="58"/>
      <c r="F73" s="61"/>
      <c r="G73" s="62">
        <v>1766.56</v>
      </c>
      <c r="H73" s="58">
        <v>2034.0889999999999</v>
      </c>
      <c r="I73" s="58">
        <v>518.024</v>
      </c>
      <c r="J73" s="58">
        <v>2552.1129999999998</v>
      </c>
      <c r="K73" s="60" t="s">
        <v>63</v>
      </c>
      <c r="L73" s="120"/>
      <c r="M73" s="77"/>
      <c r="N73" s="77"/>
      <c r="O73" s="77"/>
      <c r="P73" s="77"/>
      <c r="Q73" s="77"/>
    </row>
    <row r="74" spans="1:17" s="79" customFormat="1" ht="16.5" thickBot="1">
      <c r="A74" s="60" t="s">
        <v>64</v>
      </c>
      <c r="B74" s="58">
        <v>331.88</v>
      </c>
      <c r="C74" s="61">
        <v>49.61</v>
      </c>
      <c r="D74" s="62">
        <v>381.49</v>
      </c>
      <c r="E74" s="58"/>
      <c r="F74" s="61"/>
      <c r="G74" s="62">
        <v>389.13</v>
      </c>
      <c r="H74" s="58">
        <v>341.04</v>
      </c>
      <c r="I74" s="58">
        <v>55.87</v>
      </c>
      <c r="J74" s="58">
        <v>396.91</v>
      </c>
      <c r="K74" s="60" t="s">
        <v>65</v>
      </c>
      <c r="L74" s="120"/>
      <c r="M74" s="118"/>
      <c r="N74" s="118"/>
      <c r="O74" s="118"/>
      <c r="P74" s="118"/>
      <c r="Q74" s="77"/>
    </row>
    <row r="75" spans="1:17" s="79" customFormat="1" ht="16.5" thickBot="1">
      <c r="A75" s="60" t="s">
        <v>66</v>
      </c>
      <c r="B75" s="58"/>
      <c r="C75" s="61"/>
      <c r="D75" s="62">
        <v>47</v>
      </c>
      <c r="E75" s="58"/>
      <c r="F75" s="61"/>
      <c r="G75" s="62">
        <v>52</v>
      </c>
      <c r="H75" s="58">
        <v>4</v>
      </c>
      <c r="I75" s="58">
        <v>61</v>
      </c>
      <c r="J75" s="58">
        <v>65</v>
      </c>
      <c r="K75" s="60" t="s">
        <v>67</v>
      </c>
      <c r="L75" s="120"/>
      <c r="M75" s="77"/>
      <c r="N75" s="77"/>
      <c r="O75" s="77"/>
      <c r="P75" s="77"/>
      <c r="Q75" s="77"/>
    </row>
    <row r="76" spans="1:17" s="79" customFormat="1" ht="16.5" thickBot="1">
      <c r="A76" s="60" t="s">
        <v>68</v>
      </c>
      <c r="B76" s="58">
        <v>18</v>
      </c>
      <c r="C76" s="61">
        <v>9</v>
      </c>
      <c r="D76" s="62">
        <v>27</v>
      </c>
      <c r="E76" s="58">
        <v>17</v>
      </c>
      <c r="F76" s="61">
        <v>8</v>
      </c>
      <c r="G76" s="62">
        <v>25</v>
      </c>
      <c r="H76" s="59"/>
      <c r="I76" s="59"/>
      <c r="J76" s="58">
        <v>38.164999999999999</v>
      </c>
      <c r="K76" s="60" t="s">
        <v>69</v>
      </c>
      <c r="L76" s="120"/>
      <c r="M76" s="77"/>
      <c r="N76" s="77"/>
      <c r="O76" s="77"/>
      <c r="P76" s="77"/>
      <c r="Q76" s="77"/>
    </row>
    <row r="77" spans="1:17" ht="16.5" thickBot="1">
      <c r="A77" s="36" t="s">
        <v>70</v>
      </c>
      <c r="B77" s="15"/>
      <c r="C77" s="16"/>
      <c r="D77" s="17">
        <v>24.245999999999999</v>
      </c>
      <c r="E77" s="15"/>
      <c r="F77" s="16"/>
      <c r="G77" s="17">
        <v>30.63</v>
      </c>
      <c r="H77" s="15"/>
      <c r="I77" s="15"/>
      <c r="J77" s="58">
        <v>29.071999999999999</v>
      </c>
      <c r="K77" s="36" t="s">
        <v>71</v>
      </c>
      <c r="L77" s="121"/>
    </row>
    <row r="78" spans="1:17" s="79" customFormat="1" ht="16.5" thickBot="1">
      <c r="A78" s="60" t="s">
        <v>72</v>
      </c>
      <c r="B78" s="58">
        <v>68.900000000000006</v>
      </c>
      <c r="C78" s="61">
        <v>17.3</v>
      </c>
      <c r="D78" s="62">
        <v>86.2</v>
      </c>
      <c r="E78" s="58">
        <v>68.900000000000006</v>
      </c>
      <c r="F78" s="61">
        <v>17.3</v>
      </c>
      <c r="G78" s="62">
        <v>86.2</v>
      </c>
      <c r="H78" s="58"/>
      <c r="I78" s="58"/>
      <c r="J78" s="58">
        <v>2242.9</v>
      </c>
      <c r="K78" s="60" t="s">
        <v>73</v>
      </c>
      <c r="L78" s="120"/>
      <c r="M78" s="77"/>
      <c r="N78" s="77"/>
      <c r="O78" s="77"/>
      <c r="P78" s="77"/>
      <c r="Q78" s="77"/>
    </row>
    <row r="79" spans="1:17" ht="16.5" thickBot="1">
      <c r="A79" s="36" t="s">
        <v>74</v>
      </c>
      <c r="B79" s="15">
        <v>8</v>
      </c>
      <c r="C79" s="16">
        <v>160</v>
      </c>
      <c r="D79" s="17">
        <f>B79+C79</f>
        <v>168</v>
      </c>
      <c r="E79" s="15">
        <v>51</v>
      </c>
      <c r="F79" s="16">
        <v>140</v>
      </c>
      <c r="G79" s="17">
        <f>E79+F79</f>
        <v>191</v>
      </c>
      <c r="H79" s="15"/>
      <c r="I79" s="15"/>
      <c r="J79" s="58">
        <v>225.13499999999999</v>
      </c>
      <c r="K79" s="36" t="s">
        <v>75</v>
      </c>
      <c r="L79" s="121"/>
    </row>
    <row r="80" spans="1:17" s="79" customFormat="1" ht="21" thickBot="1">
      <c r="A80" s="60" t="s">
        <v>76</v>
      </c>
      <c r="B80" s="58">
        <v>4752</v>
      </c>
      <c r="C80" s="61">
        <v>260</v>
      </c>
      <c r="D80" s="62">
        <v>5012</v>
      </c>
      <c r="E80" s="58">
        <v>5018</v>
      </c>
      <c r="F80" s="61">
        <v>272</v>
      </c>
      <c r="G80" s="62">
        <f>E80+F80</f>
        <v>5290</v>
      </c>
      <c r="H80" s="58">
        <v>4195</v>
      </c>
      <c r="I80" s="58">
        <v>185</v>
      </c>
      <c r="J80" s="58">
        <v>4380</v>
      </c>
      <c r="K80" s="60" t="s">
        <v>77</v>
      </c>
      <c r="L80" s="120"/>
      <c r="M80" s="119"/>
      <c r="N80" s="119"/>
      <c r="O80" s="119"/>
      <c r="P80" s="119"/>
      <c r="Q80" s="77"/>
    </row>
    <row r="81" spans="1:17" ht="16.5" thickBot="1">
      <c r="A81" s="36" t="s">
        <v>78</v>
      </c>
      <c r="B81" s="15"/>
      <c r="C81" s="16"/>
      <c r="D81" s="17">
        <v>3300</v>
      </c>
      <c r="E81" s="15"/>
      <c r="F81" s="16"/>
      <c r="G81" s="17">
        <v>3364</v>
      </c>
      <c r="H81" s="15"/>
      <c r="I81" s="15"/>
      <c r="J81" s="58">
        <v>3441</v>
      </c>
      <c r="K81" s="36" t="s">
        <v>79</v>
      </c>
      <c r="L81" s="121"/>
    </row>
    <row r="82" spans="1:17" ht="16.5" thickBot="1">
      <c r="A82" s="36" t="s">
        <v>80</v>
      </c>
      <c r="B82" s="15">
        <v>1953</v>
      </c>
      <c r="C82" s="16"/>
      <c r="D82" s="17">
        <v>1953</v>
      </c>
      <c r="E82" s="15"/>
      <c r="F82" s="16"/>
      <c r="G82" s="17">
        <v>1945.6579999999999</v>
      </c>
      <c r="H82" s="15"/>
      <c r="I82" s="15"/>
      <c r="J82" s="58">
        <v>1914.874</v>
      </c>
      <c r="K82" s="36" t="s">
        <v>81</v>
      </c>
      <c r="L82" s="121"/>
    </row>
    <row r="83" spans="1:17" s="79" customFormat="1" ht="16.5" thickBot="1">
      <c r="A83" s="60" t="s">
        <v>82</v>
      </c>
      <c r="B83" s="58"/>
      <c r="C83" s="61"/>
      <c r="D83" s="58">
        <v>1697.277</v>
      </c>
      <c r="E83" s="58"/>
      <c r="F83" s="61"/>
      <c r="G83" s="62">
        <v>1671.954</v>
      </c>
      <c r="H83" s="58">
        <v>1503.453</v>
      </c>
      <c r="I83" s="58"/>
      <c r="J83" s="58">
        <v>1503.453</v>
      </c>
      <c r="K83" s="60" t="s">
        <v>83</v>
      </c>
      <c r="L83" s="120"/>
      <c r="M83" s="77"/>
      <c r="N83" s="77"/>
      <c r="O83" s="77"/>
      <c r="P83" s="77"/>
      <c r="Q83" s="77"/>
    </row>
    <row r="84" spans="1:17" ht="16.5" thickBot="1">
      <c r="A84" s="45" t="s">
        <v>182</v>
      </c>
      <c r="B84" s="47">
        <f t="shared" ref="B84:G84" si="6">SUM(B62:B83)</f>
        <v>39895.781000000003</v>
      </c>
      <c r="C84" s="47">
        <f t="shared" si="6"/>
        <v>1830.3859999999997</v>
      </c>
      <c r="D84" s="47">
        <f t="shared" si="6"/>
        <v>54910.472999999991</v>
      </c>
      <c r="E84" s="47">
        <f t="shared" si="6"/>
        <v>5256.7709999999997</v>
      </c>
      <c r="F84" s="47">
        <f t="shared" si="6"/>
        <v>540.93100000000004</v>
      </c>
      <c r="G84" s="47">
        <f t="shared" si="6"/>
        <v>54891.761999999988</v>
      </c>
      <c r="H84" s="47">
        <f t="shared" ref="H84" si="7">SUM(H62:H83)</f>
        <v>9748.601999999999</v>
      </c>
      <c r="I84" s="47">
        <f t="shared" ref="I84" si="8">SUM(I62:I83)</f>
        <v>1638.444</v>
      </c>
      <c r="J84" s="47">
        <f>SUM(J62:J83)</f>
        <v>56954.387000000017</v>
      </c>
      <c r="K84" s="97" t="s">
        <v>184</v>
      </c>
      <c r="L84" s="121"/>
    </row>
    <row r="85" spans="1:17" ht="16.5" thickBot="1">
      <c r="A85" s="45" t="s">
        <v>183</v>
      </c>
      <c r="B85" s="47"/>
      <c r="C85" s="47"/>
      <c r="D85" s="47">
        <v>1468146.2679999999</v>
      </c>
      <c r="E85" s="47"/>
      <c r="F85" s="47"/>
      <c r="G85" s="47">
        <v>1491687.24</v>
      </c>
      <c r="H85" s="47"/>
      <c r="I85" s="47"/>
      <c r="J85" s="47">
        <v>1494158.1370000001</v>
      </c>
      <c r="K85" s="97" t="s">
        <v>185</v>
      </c>
      <c r="L85" s="121"/>
    </row>
    <row r="86" spans="1:17">
      <c r="A86" s="2" t="s">
        <v>84</v>
      </c>
      <c r="B86" s="9"/>
      <c r="C86" s="9"/>
      <c r="D86" s="9"/>
      <c r="E86" s="9"/>
      <c r="G86" s="10"/>
      <c r="H86" s="10"/>
      <c r="I86" s="10"/>
      <c r="J86" s="10"/>
      <c r="K86" s="2" t="s">
        <v>85</v>
      </c>
    </row>
    <row r="87" spans="1:17">
      <c r="B87" s="11"/>
      <c r="C87" s="12"/>
      <c r="D87" s="12"/>
      <c r="E87" s="12"/>
      <c r="F87" s="12"/>
      <c r="G87" s="12"/>
      <c r="H87" s="12"/>
      <c r="I87" s="12"/>
      <c r="J87" s="12"/>
      <c r="K87" s="12"/>
    </row>
    <row r="88" spans="1:17">
      <c r="G88" s="77"/>
      <c r="H88" s="77"/>
    </row>
    <row r="89" spans="1:17">
      <c r="G89" s="77"/>
      <c r="H89" s="77"/>
    </row>
    <row r="90" spans="1:17">
      <c r="G90" s="77"/>
      <c r="H90" s="3"/>
      <c r="I90" s="5"/>
      <c r="J90" s="5"/>
      <c r="K90" s="5"/>
      <c r="L90" s="3"/>
      <c r="M90" s="3"/>
    </row>
    <row r="91" spans="1:17" ht="18.75">
      <c r="A91" s="5" t="s">
        <v>252</v>
      </c>
      <c r="B91" s="5"/>
      <c r="C91" s="5"/>
      <c r="E91" s="2" t="s">
        <v>253</v>
      </c>
      <c r="G91" s="82"/>
      <c r="H91" s="3"/>
      <c r="I91" s="5"/>
      <c r="J91" s="5"/>
      <c r="K91" s="5"/>
      <c r="L91" s="3"/>
      <c r="M91" s="3"/>
      <c r="N91" s="3"/>
    </row>
    <row r="92" spans="1:17" ht="18.75">
      <c r="A92" s="34" t="s">
        <v>88</v>
      </c>
      <c r="B92" s="5"/>
      <c r="C92" s="5"/>
      <c r="E92" s="2" t="s">
        <v>158</v>
      </c>
      <c r="G92" s="82"/>
      <c r="H92" s="3"/>
      <c r="I92" s="5"/>
      <c r="J92" s="5"/>
      <c r="K92" s="5"/>
      <c r="L92" s="3"/>
      <c r="M92" s="3"/>
      <c r="N92" s="3"/>
    </row>
    <row r="93" spans="1:17" ht="16.5" thickBot="1">
      <c r="A93" s="3" t="s">
        <v>35</v>
      </c>
      <c r="B93" s="3"/>
      <c r="C93" s="3"/>
      <c r="E93" s="2" t="s">
        <v>36</v>
      </c>
      <c r="G93" s="77"/>
      <c r="H93" s="3"/>
      <c r="I93" s="5"/>
      <c r="J93" s="5"/>
      <c r="K93" s="5"/>
      <c r="L93" s="3"/>
      <c r="M93" s="3"/>
      <c r="N93" s="3"/>
    </row>
    <row r="94" spans="1:17" ht="16.5" thickBot="1">
      <c r="A94" s="43" t="s">
        <v>37</v>
      </c>
      <c r="B94" s="56">
        <v>2016</v>
      </c>
      <c r="C94" s="41">
        <v>2017</v>
      </c>
      <c r="D94" s="56">
        <v>2018</v>
      </c>
      <c r="E94" s="44" t="s">
        <v>38</v>
      </c>
    </row>
    <row r="95" spans="1:17" ht="16.5" thickBot="1">
      <c r="A95" s="36" t="s">
        <v>42</v>
      </c>
      <c r="B95" s="15">
        <v>9.2999999999999999E-2</v>
      </c>
      <c r="C95" s="15">
        <v>9.5000000000000001E-2</v>
      </c>
      <c r="D95" s="15">
        <v>9.8000000000000004E-2</v>
      </c>
      <c r="E95" s="46" t="s">
        <v>43</v>
      </c>
      <c r="F95" s="25"/>
    </row>
    <row r="96" spans="1:17" ht="16.5" thickBot="1">
      <c r="A96" s="36" t="s">
        <v>44</v>
      </c>
      <c r="B96" s="15">
        <v>0</v>
      </c>
      <c r="C96" s="15">
        <v>0</v>
      </c>
      <c r="D96" s="15">
        <v>0</v>
      </c>
      <c r="E96" s="46" t="s">
        <v>242</v>
      </c>
      <c r="F96" s="25"/>
    </row>
    <row r="97" spans="1:7" ht="16.5" thickBot="1">
      <c r="A97" s="36" t="s">
        <v>45</v>
      </c>
      <c r="B97" s="15">
        <v>0</v>
      </c>
      <c r="C97" s="15">
        <v>0</v>
      </c>
      <c r="D97" s="15">
        <v>0</v>
      </c>
      <c r="E97" s="46" t="s">
        <v>46</v>
      </c>
      <c r="F97" s="25"/>
    </row>
    <row r="98" spans="1:7" ht="16.5" thickBot="1">
      <c r="A98" s="36" t="s">
        <v>47</v>
      </c>
      <c r="B98" s="15">
        <v>0</v>
      </c>
      <c r="C98" s="15">
        <v>0</v>
      </c>
      <c r="D98" s="15">
        <v>0</v>
      </c>
      <c r="E98" s="46" t="s">
        <v>48</v>
      </c>
      <c r="F98" s="25"/>
    </row>
    <row r="99" spans="1:7" ht="16.5" thickBot="1">
      <c r="A99" s="36" t="s">
        <v>49</v>
      </c>
      <c r="B99" s="15">
        <v>0</v>
      </c>
      <c r="C99" s="15">
        <v>0</v>
      </c>
      <c r="D99" s="15">
        <v>0</v>
      </c>
      <c r="E99" s="46" t="s">
        <v>50</v>
      </c>
      <c r="F99" s="25"/>
    </row>
    <row r="100" spans="1:7" ht="16.5" thickBot="1">
      <c r="A100" s="36" t="s">
        <v>51</v>
      </c>
      <c r="B100" s="15">
        <v>0</v>
      </c>
      <c r="C100" s="15">
        <v>0</v>
      </c>
      <c r="D100" s="15">
        <v>0</v>
      </c>
      <c r="E100" s="46" t="s">
        <v>52</v>
      </c>
      <c r="F100" s="25"/>
    </row>
    <row r="101" spans="1:7" ht="16.5" thickBot="1">
      <c r="A101" s="36" t="s">
        <v>53</v>
      </c>
      <c r="B101" s="15">
        <v>0</v>
      </c>
      <c r="C101" s="15">
        <v>0</v>
      </c>
      <c r="D101" s="15">
        <v>0</v>
      </c>
      <c r="E101" s="46" t="s">
        <v>54</v>
      </c>
      <c r="F101" s="25"/>
    </row>
    <row r="102" spans="1:7" ht="16.5" thickBot="1">
      <c r="A102" s="36" t="s">
        <v>55</v>
      </c>
      <c r="B102" s="15">
        <v>0</v>
      </c>
      <c r="C102" s="15">
        <v>0</v>
      </c>
      <c r="D102" s="15">
        <v>0</v>
      </c>
      <c r="E102" s="46" t="s">
        <v>56</v>
      </c>
      <c r="F102" s="25"/>
      <c r="G102" s="25"/>
    </row>
    <row r="103" spans="1:7" ht="16.5" thickBot="1">
      <c r="A103" s="36" t="s">
        <v>57</v>
      </c>
      <c r="B103" s="15">
        <v>0</v>
      </c>
      <c r="C103" s="15">
        <v>0</v>
      </c>
      <c r="D103" s="15">
        <v>0</v>
      </c>
      <c r="E103" s="46" t="s">
        <v>58</v>
      </c>
      <c r="F103" s="25"/>
    </row>
    <row r="104" spans="1:7" ht="16.5" thickBot="1">
      <c r="A104" s="36" t="s">
        <v>59</v>
      </c>
      <c r="B104" s="15">
        <v>7.1959999999999997</v>
      </c>
      <c r="C104" s="15">
        <v>7</v>
      </c>
      <c r="D104" s="15">
        <v>6.9880000000000004</v>
      </c>
      <c r="E104" s="46" t="s">
        <v>244</v>
      </c>
      <c r="F104" s="25"/>
    </row>
    <row r="105" spans="1:7" ht="16.5" thickBot="1">
      <c r="A105" s="36" t="s">
        <v>60</v>
      </c>
      <c r="B105" s="15">
        <v>0</v>
      </c>
      <c r="C105" s="15">
        <v>0</v>
      </c>
      <c r="D105" s="15">
        <v>0</v>
      </c>
      <c r="E105" s="46" t="s">
        <v>61</v>
      </c>
      <c r="F105" s="25"/>
    </row>
    <row r="106" spans="1:7" ht="16.5" thickBot="1">
      <c r="A106" s="36" t="s">
        <v>62</v>
      </c>
      <c r="B106" s="15">
        <v>201.642</v>
      </c>
      <c r="C106" s="15">
        <v>209.16300000000001</v>
      </c>
      <c r="D106" s="15">
        <v>216.965</v>
      </c>
      <c r="E106" s="46" t="s">
        <v>63</v>
      </c>
      <c r="F106" s="25"/>
    </row>
    <row r="107" spans="1:7" ht="16.5" thickBot="1">
      <c r="A107" s="36" t="s">
        <v>64</v>
      </c>
      <c r="B107" s="15">
        <v>0</v>
      </c>
      <c r="C107" s="15">
        <v>0</v>
      </c>
      <c r="D107" s="15">
        <v>0</v>
      </c>
      <c r="E107" s="46" t="s">
        <v>65</v>
      </c>
      <c r="F107" s="25"/>
    </row>
    <row r="108" spans="1:7" ht="16.5" thickBot="1">
      <c r="A108" s="36" t="s">
        <v>66</v>
      </c>
      <c r="B108" s="15">
        <v>0</v>
      </c>
      <c r="C108" s="15">
        <v>0</v>
      </c>
      <c r="D108" s="15">
        <v>0</v>
      </c>
      <c r="E108" s="46" t="s">
        <v>67</v>
      </c>
      <c r="F108" s="25"/>
    </row>
    <row r="109" spans="1:7" ht="16.5" thickBot="1">
      <c r="A109" s="36" t="s">
        <v>68</v>
      </c>
      <c r="B109" s="15">
        <v>0</v>
      </c>
      <c r="C109" s="15">
        <v>0</v>
      </c>
      <c r="D109" s="15">
        <v>0</v>
      </c>
      <c r="E109" s="46" t="s">
        <v>69</v>
      </c>
      <c r="F109" s="25"/>
    </row>
    <row r="110" spans="1:7" ht="16.5" thickBot="1">
      <c r="A110" s="36" t="s">
        <v>70</v>
      </c>
      <c r="B110" s="15">
        <v>0</v>
      </c>
      <c r="C110" s="15">
        <v>0</v>
      </c>
      <c r="D110" s="15">
        <v>0</v>
      </c>
      <c r="E110" s="46" t="s">
        <v>71</v>
      </c>
      <c r="F110" s="25"/>
      <c r="G110" s="25"/>
    </row>
    <row r="111" spans="1:7" ht="16.5" thickBot="1">
      <c r="A111" s="36" t="s">
        <v>72</v>
      </c>
      <c r="B111" s="15">
        <v>0</v>
      </c>
      <c r="C111" s="15">
        <v>0</v>
      </c>
      <c r="D111" s="15">
        <v>0</v>
      </c>
      <c r="E111" s="46" t="s">
        <v>73</v>
      </c>
      <c r="F111" s="25"/>
    </row>
    <row r="112" spans="1:7" ht="16.5" thickBot="1">
      <c r="A112" s="36" t="s">
        <v>74</v>
      </c>
      <c r="B112" s="15">
        <v>0</v>
      </c>
      <c r="C112" s="15">
        <v>0</v>
      </c>
      <c r="D112" s="15">
        <v>0</v>
      </c>
      <c r="E112" s="46" t="s">
        <v>75</v>
      </c>
      <c r="F112" s="25"/>
    </row>
    <row r="113" spans="1:8" ht="16.5" thickBot="1">
      <c r="A113" s="36" t="s">
        <v>76</v>
      </c>
      <c r="B113" s="15">
        <v>3437</v>
      </c>
      <c r="C113" s="15">
        <v>3607</v>
      </c>
      <c r="D113" s="15">
        <v>3445.1770000000001</v>
      </c>
      <c r="E113" s="46" t="s">
        <v>77</v>
      </c>
      <c r="F113" s="25"/>
    </row>
    <row r="114" spans="1:8" ht="16.5" thickBot="1">
      <c r="A114" s="36" t="s">
        <v>78</v>
      </c>
      <c r="B114" s="15">
        <v>0</v>
      </c>
      <c r="C114" s="15">
        <v>0</v>
      </c>
      <c r="D114" s="15">
        <v>0</v>
      </c>
      <c r="E114" s="46" t="s">
        <v>79</v>
      </c>
      <c r="F114" s="25"/>
    </row>
    <row r="115" spans="1:8" ht="16.5" thickBot="1">
      <c r="A115" s="36" t="s">
        <v>80</v>
      </c>
      <c r="B115" s="15">
        <v>0</v>
      </c>
      <c r="C115" s="15">
        <v>0</v>
      </c>
      <c r="D115" s="15">
        <v>0</v>
      </c>
      <c r="E115" s="46" t="s">
        <v>81</v>
      </c>
      <c r="F115" s="25"/>
      <c r="G115" s="25"/>
    </row>
    <row r="116" spans="1:8" ht="16.5" thickBot="1">
      <c r="A116" s="36" t="s">
        <v>82</v>
      </c>
      <c r="B116" s="15">
        <v>0</v>
      </c>
      <c r="C116" s="15">
        <v>0</v>
      </c>
      <c r="D116" s="15">
        <v>0</v>
      </c>
      <c r="E116" s="46" t="s">
        <v>83</v>
      </c>
      <c r="F116" s="25"/>
    </row>
    <row r="117" spans="1:8" ht="16.5" thickBot="1">
      <c r="A117" s="45" t="s">
        <v>182</v>
      </c>
      <c r="B117" s="47">
        <f>SUM(B95:B116)</f>
        <v>3645.931</v>
      </c>
      <c r="C117" s="47">
        <f>SUM(C95:C116)</f>
        <v>3823.2579999999998</v>
      </c>
      <c r="D117" s="47">
        <f>SUM(D95:D116)</f>
        <v>3669.2280000000001</v>
      </c>
      <c r="E117" s="45" t="s">
        <v>184</v>
      </c>
      <c r="F117" s="25"/>
    </row>
    <row r="118" spans="1:8" ht="16.5" thickBot="1">
      <c r="A118" s="45" t="s">
        <v>183</v>
      </c>
      <c r="B118" s="47">
        <v>199391.065</v>
      </c>
      <c r="C118" s="47">
        <v>200967.747</v>
      </c>
      <c r="D118" s="47">
        <v>202768.89600000001</v>
      </c>
      <c r="E118" s="45" t="s">
        <v>185</v>
      </c>
    </row>
    <row r="119" spans="1:8">
      <c r="G119" s="77"/>
      <c r="H119" s="77"/>
    </row>
    <row r="120" spans="1:8">
      <c r="G120" s="77"/>
      <c r="H120" s="77"/>
    </row>
    <row r="121" spans="1:8">
      <c r="G121" s="77"/>
      <c r="H121" s="77"/>
    </row>
    <row r="122" spans="1:8">
      <c r="A122" s="34" t="s">
        <v>254</v>
      </c>
      <c r="E122" s="33" t="s">
        <v>255</v>
      </c>
      <c r="G122" s="77"/>
      <c r="H122" s="77"/>
    </row>
    <row r="123" spans="1:8">
      <c r="A123" s="34" t="s">
        <v>91</v>
      </c>
      <c r="C123" s="138" t="s">
        <v>159</v>
      </c>
      <c r="D123" s="138"/>
      <c r="E123" s="138"/>
      <c r="F123" s="5"/>
      <c r="G123" s="77"/>
      <c r="H123" s="77"/>
    </row>
    <row r="124" spans="1:8" ht="16.5" thickBot="1">
      <c r="A124" s="34" t="s">
        <v>35</v>
      </c>
      <c r="E124" s="1" t="s">
        <v>36</v>
      </c>
      <c r="G124" s="77"/>
      <c r="H124" s="77"/>
    </row>
    <row r="125" spans="1:8" ht="16.5" thickBot="1">
      <c r="A125" s="43" t="s">
        <v>37</v>
      </c>
      <c r="B125" s="56">
        <v>2016</v>
      </c>
      <c r="C125" s="41">
        <v>2017</v>
      </c>
      <c r="D125" s="56">
        <v>2018</v>
      </c>
      <c r="E125" s="44" t="s">
        <v>38</v>
      </c>
      <c r="G125" s="77"/>
      <c r="H125" s="77"/>
    </row>
    <row r="126" spans="1:8" ht="24" thickBot="1">
      <c r="A126" s="36" t="s">
        <v>42</v>
      </c>
      <c r="B126" s="15">
        <v>3279</v>
      </c>
      <c r="C126" s="15">
        <v>3833.33</v>
      </c>
      <c r="D126" s="15">
        <v>4481.37</v>
      </c>
      <c r="E126" s="46" t="s">
        <v>43</v>
      </c>
      <c r="G126" s="99"/>
      <c r="H126" s="99"/>
    </row>
    <row r="127" spans="1:8" ht="16.5" thickBot="1">
      <c r="A127" s="36" t="s">
        <v>44</v>
      </c>
      <c r="B127" s="15">
        <v>2128.4</v>
      </c>
      <c r="C127" s="15">
        <v>2128.7550000000001</v>
      </c>
      <c r="D127" s="15">
        <v>2147.665</v>
      </c>
      <c r="E127" s="46" t="s">
        <v>242</v>
      </c>
      <c r="G127" s="77"/>
      <c r="H127" s="77"/>
    </row>
    <row r="128" spans="1:8" ht="16.5" thickBot="1">
      <c r="A128" s="36" t="s">
        <v>45</v>
      </c>
      <c r="B128" s="15">
        <v>39.177</v>
      </c>
      <c r="C128" s="15">
        <v>38.853999999999999</v>
      </c>
      <c r="D128" s="15">
        <v>63.66</v>
      </c>
      <c r="E128" s="46" t="s">
        <v>46</v>
      </c>
      <c r="G128" s="77"/>
      <c r="H128" s="77"/>
    </row>
    <row r="129" spans="1:11" ht="16.5" thickBot="1">
      <c r="A129" s="36" t="s">
        <v>47</v>
      </c>
      <c r="B129" s="15">
        <v>6485.64</v>
      </c>
      <c r="C129" s="15">
        <v>6536.7619999999997</v>
      </c>
      <c r="D129" s="15">
        <v>6470.0140000000001</v>
      </c>
      <c r="E129" s="46" t="s">
        <v>48</v>
      </c>
      <c r="G129" s="77"/>
      <c r="H129" s="77"/>
    </row>
    <row r="130" spans="1:11" s="79" customFormat="1" ht="16.5" thickBot="1">
      <c r="A130" s="60" t="s">
        <v>49</v>
      </c>
      <c r="B130" s="58">
        <v>28135.985999999997</v>
      </c>
      <c r="C130" s="58">
        <v>28393.601999999999</v>
      </c>
      <c r="D130" s="58">
        <v>28723.993999999999</v>
      </c>
      <c r="E130" s="115" t="s">
        <v>50</v>
      </c>
      <c r="F130" s="64"/>
      <c r="I130" s="64"/>
      <c r="J130" s="64"/>
      <c r="K130" s="64"/>
    </row>
    <row r="131" spans="1:11" ht="16.5" thickBot="1">
      <c r="A131" s="36" t="s">
        <v>51</v>
      </c>
      <c r="B131" s="15">
        <v>105</v>
      </c>
      <c r="C131" s="15">
        <v>110.25</v>
      </c>
      <c r="D131" s="58">
        <v>115.76</v>
      </c>
      <c r="E131" s="46" t="s">
        <v>52</v>
      </c>
      <c r="G131" s="77"/>
      <c r="H131" s="77"/>
    </row>
    <row r="132" spans="1:11" ht="16.5" thickBot="1">
      <c r="A132" s="36" t="s">
        <v>53</v>
      </c>
      <c r="B132" s="15">
        <v>469.07600000000002</v>
      </c>
      <c r="C132" s="15">
        <v>468.73200000000003</v>
      </c>
      <c r="D132" s="15">
        <v>469.05500000000001</v>
      </c>
      <c r="E132" s="46" t="s">
        <v>54</v>
      </c>
      <c r="G132" s="77"/>
      <c r="H132" s="77"/>
    </row>
    <row r="133" spans="1:11" ht="16.5" thickBot="1">
      <c r="A133" s="36" t="s">
        <v>55</v>
      </c>
      <c r="B133" s="15">
        <v>11007.972</v>
      </c>
      <c r="C133" s="15">
        <v>9326.5470000000005</v>
      </c>
      <c r="D133" s="15">
        <v>9396.4480000000003</v>
      </c>
      <c r="E133" s="46" t="s">
        <v>56</v>
      </c>
      <c r="G133" s="77"/>
      <c r="H133" s="77"/>
    </row>
    <row r="134" spans="1:11" ht="16.5" thickBot="1">
      <c r="A134" s="36" t="s">
        <v>57</v>
      </c>
      <c r="B134" s="15">
        <v>40612</v>
      </c>
      <c r="C134" s="15">
        <v>41046.720000000001</v>
      </c>
      <c r="D134" s="15">
        <v>40846</v>
      </c>
      <c r="E134" s="46" t="s">
        <v>58</v>
      </c>
      <c r="G134" s="77"/>
      <c r="H134" s="77"/>
    </row>
    <row r="135" spans="1:11" ht="16.5" thickBot="1">
      <c r="A135" s="36" t="s">
        <v>59</v>
      </c>
      <c r="B135" s="15">
        <v>13809.923000000001</v>
      </c>
      <c r="C135" s="15">
        <v>13876</v>
      </c>
      <c r="D135" s="15">
        <v>14052.575999999999</v>
      </c>
      <c r="E135" s="46" t="s">
        <v>244</v>
      </c>
      <c r="G135" s="77"/>
      <c r="H135" s="77"/>
    </row>
    <row r="136" spans="1:11" ht="16.5" thickBot="1">
      <c r="A136" s="36" t="s">
        <v>60</v>
      </c>
      <c r="B136" s="15">
        <v>13900</v>
      </c>
      <c r="C136" s="15">
        <v>14031.22</v>
      </c>
      <c r="D136" s="15">
        <v>10457.119000000001</v>
      </c>
      <c r="E136" s="46" t="s">
        <v>61</v>
      </c>
      <c r="G136" s="77"/>
      <c r="H136" s="77"/>
    </row>
    <row r="137" spans="1:11" ht="24" thickBot="1">
      <c r="A137" s="36" t="s">
        <v>62</v>
      </c>
      <c r="B137" s="15">
        <v>8192.0689999999995</v>
      </c>
      <c r="C137" s="15">
        <v>8437.8310000000001</v>
      </c>
      <c r="D137" s="15">
        <v>7722.375</v>
      </c>
      <c r="E137" s="46" t="s">
        <v>63</v>
      </c>
      <c r="G137" s="83"/>
      <c r="H137" s="83"/>
      <c r="I137" s="77"/>
      <c r="J137" s="77"/>
    </row>
    <row r="138" spans="1:11" ht="24" thickBot="1">
      <c r="A138" s="36" t="s">
        <v>64</v>
      </c>
      <c r="B138" s="15">
        <v>581.78</v>
      </c>
      <c r="C138" s="15">
        <v>593.42999999999995</v>
      </c>
      <c r="D138" s="15">
        <v>605.29</v>
      </c>
      <c r="E138" s="46" t="s">
        <v>65</v>
      </c>
      <c r="G138" s="83"/>
      <c r="H138" s="77"/>
      <c r="I138" s="77"/>
      <c r="J138" s="77"/>
    </row>
    <row r="139" spans="1:11" ht="16.5" thickBot="1">
      <c r="A139" s="36" t="s">
        <v>66</v>
      </c>
      <c r="B139" s="15">
        <v>521.79600000000005</v>
      </c>
      <c r="C139" s="15">
        <v>704</v>
      </c>
      <c r="D139" s="15">
        <v>672</v>
      </c>
      <c r="E139" s="46" t="s">
        <v>67</v>
      </c>
      <c r="G139" s="121"/>
      <c r="H139" s="77"/>
      <c r="I139" s="77"/>
      <c r="J139" s="77"/>
    </row>
    <row r="140" spans="1:11" ht="16.5" thickBot="1">
      <c r="A140" s="36" t="s">
        <v>68</v>
      </c>
      <c r="B140" s="15">
        <v>822.83100000000002</v>
      </c>
      <c r="C140" s="15">
        <v>932</v>
      </c>
      <c r="D140" s="15">
        <v>994.85799999999995</v>
      </c>
      <c r="E140" s="46" t="s">
        <v>69</v>
      </c>
      <c r="G140" s="77"/>
      <c r="H140" s="77"/>
      <c r="I140" s="77"/>
      <c r="J140" s="77"/>
    </row>
    <row r="141" spans="1:11" ht="16.5" thickBot="1">
      <c r="A141" s="36" t="s">
        <v>70</v>
      </c>
      <c r="B141" s="15">
        <v>695.59900000000005</v>
      </c>
      <c r="C141" s="15">
        <v>664.654</v>
      </c>
      <c r="D141" s="15">
        <v>684.23099999999999</v>
      </c>
      <c r="E141" s="46" t="s">
        <v>71</v>
      </c>
      <c r="G141" s="84"/>
      <c r="H141" s="84"/>
      <c r="I141" s="77"/>
      <c r="J141" s="77"/>
    </row>
    <row r="142" spans="1:11" ht="16.5" thickBot="1">
      <c r="A142" s="36" t="s">
        <v>72</v>
      </c>
      <c r="B142" s="15">
        <v>429</v>
      </c>
      <c r="C142" s="15">
        <v>458.11200000000002</v>
      </c>
      <c r="D142" s="15">
        <v>440.90800000000002</v>
      </c>
      <c r="E142" s="46" t="s">
        <v>73</v>
      </c>
      <c r="G142" s="77"/>
      <c r="H142" s="77"/>
      <c r="I142" s="77"/>
      <c r="J142" s="77"/>
      <c r="K142" s="77"/>
    </row>
    <row r="143" spans="1:11" ht="16.5" thickBot="1">
      <c r="A143" s="36" t="s">
        <v>74</v>
      </c>
      <c r="B143" s="15">
        <v>5000</v>
      </c>
      <c r="C143" s="15">
        <v>4600</v>
      </c>
      <c r="D143" s="15">
        <v>4600</v>
      </c>
      <c r="E143" s="46" t="s">
        <v>75</v>
      </c>
      <c r="G143" s="77"/>
      <c r="H143" s="77"/>
      <c r="I143" s="77"/>
      <c r="J143" s="77"/>
      <c r="K143" s="77"/>
    </row>
    <row r="144" spans="1:11" ht="16.5" thickBot="1">
      <c r="A144" s="36" t="s">
        <v>76</v>
      </c>
      <c r="B144" s="15">
        <v>5556</v>
      </c>
      <c r="C144" s="15">
        <v>5619</v>
      </c>
      <c r="D144" s="15">
        <v>4830</v>
      </c>
      <c r="E144" s="46" t="s">
        <v>77</v>
      </c>
      <c r="G144" s="77"/>
      <c r="H144" s="77"/>
      <c r="I144" s="77"/>
      <c r="J144" s="77"/>
      <c r="K144" s="77"/>
    </row>
    <row r="145" spans="1:12" ht="16.5" thickBot="1">
      <c r="A145" s="36" t="s">
        <v>78</v>
      </c>
      <c r="B145" s="15">
        <v>19870</v>
      </c>
      <c r="C145" s="15">
        <v>19863</v>
      </c>
      <c r="D145" s="15">
        <v>19880</v>
      </c>
      <c r="E145" s="46" t="s">
        <v>79</v>
      </c>
      <c r="G145" s="77"/>
      <c r="H145" s="77"/>
      <c r="I145" s="77"/>
      <c r="J145" s="77"/>
      <c r="K145" s="77"/>
    </row>
    <row r="146" spans="1:12" ht="16.5" thickBot="1">
      <c r="A146" s="36" t="s">
        <v>80</v>
      </c>
      <c r="B146" s="15">
        <v>11412.95</v>
      </c>
      <c r="C146" s="15">
        <v>10968.573</v>
      </c>
      <c r="D146" s="15">
        <v>11023.084999999999</v>
      </c>
      <c r="E146" s="46" t="s">
        <v>81</v>
      </c>
      <c r="G146" s="121"/>
      <c r="H146" s="77"/>
      <c r="I146" s="77"/>
      <c r="J146" s="77"/>
      <c r="K146" s="77"/>
    </row>
    <row r="147" spans="1:12" ht="16.5" thickBot="1">
      <c r="A147" s="36" t="s">
        <v>82</v>
      </c>
      <c r="B147" s="15">
        <v>9104.86</v>
      </c>
      <c r="C147" s="15">
        <v>9185.4349999999995</v>
      </c>
      <c r="D147" s="15">
        <v>8813.0759999999991</v>
      </c>
      <c r="E147" s="46" t="s">
        <v>83</v>
      </c>
      <c r="G147" s="77"/>
      <c r="H147" s="77"/>
      <c r="I147" s="77"/>
      <c r="J147" s="77"/>
      <c r="K147" s="77"/>
    </row>
    <row r="148" spans="1:12" ht="21" thickBot="1">
      <c r="A148" s="45" t="s">
        <v>182</v>
      </c>
      <c r="B148" s="47">
        <f>SUM(B126:B147)</f>
        <v>182159.05900000001</v>
      </c>
      <c r="C148" s="47">
        <f>SUM(C126:C147)</f>
        <v>181816.807</v>
      </c>
      <c r="D148" s="47">
        <f>SUM(D126:D147)</f>
        <v>177489.48399999997</v>
      </c>
      <c r="E148" s="45" t="s">
        <v>184</v>
      </c>
      <c r="G148" s="77"/>
      <c r="H148" s="77"/>
      <c r="I148" s="85"/>
      <c r="J148" s="85"/>
      <c r="K148" s="85"/>
      <c r="L148" s="108"/>
    </row>
    <row r="149" spans="1:12" ht="16.5" thickBot="1">
      <c r="A149" s="45" t="s">
        <v>183</v>
      </c>
      <c r="B149" s="47">
        <v>1188470.2620000001</v>
      </c>
      <c r="C149" s="47">
        <v>1202430.9350000001</v>
      </c>
      <c r="D149" s="47">
        <v>1217623.6359999999</v>
      </c>
      <c r="E149" s="45" t="s">
        <v>185</v>
      </c>
      <c r="G149" s="77"/>
      <c r="H149" s="77"/>
      <c r="I149" s="77"/>
      <c r="J149" s="77"/>
      <c r="K149" s="77"/>
    </row>
    <row r="150" spans="1:12">
      <c r="B150" s="14"/>
      <c r="C150" s="14"/>
      <c r="D150" s="14"/>
      <c r="G150" s="77"/>
      <c r="H150" s="77"/>
      <c r="I150" s="77"/>
      <c r="J150" s="77"/>
      <c r="K150" s="77"/>
    </row>
    <row r="151" spans="1:12">
      <c r="G151" s="77"/>
      <c r="H151" s="77"/>
      <c r="I151" s="77"/>
      <c r="J151" s="77"/>
      <c r="K151" s="77"/>
    </row>
    <row r="152" spans="1:12">
      <c r="G152" s="77"/>
      <c r="H152" s="77"/>
      <c r="I152" s="77"/>
      <c r="J152" s="77"/>
      <c r="K152" s="77"/>
    </row>
    <row r="153" spans="1:12">
      <c r="A153" s="34" t="s">
        <v>256</v>
      </c>
      <c r="B153" s="7"/>
      <c r="C153" s="7"/>
      <c r="D153" s="7"/>
      <c r="E153" s="33" t="s">
        <v>257</v>
      </c>
      <c r="G153" s="77"/>
      <c r="H153" s="77"/>
      <c r="I153" s="77"/>
      <c r="J153" s="77"/>
      <c r="K153" s="77"/>
    </row>
    <row r="154" spans="1:12">
      <c r="A154" s="34" t="s">
        <v>94</v>
      </c>
      <c r="B154" s="7"/>
      <c r="C154" s="127" t="s">
        <v>160</v>
      </c>
      <c r="D154" s="127"/>
      <c r="E154" s="127"/>
      <c r="G154" s="77"/>
      <c r="H154" s="77"/>
    </row>
    <row r="155" spans="1:12" ht="16.5" thickBot="1">
      <c r="A155" s="34" t="s">
        <v>35</v>
      </c>
      <c r="B155" s="7"/>
      <c r="C155" s="7"/>
      <c r="D155" s="7"/>
      <c r="E155" s="32" t="s">
        <v>36</v>
      </c>
      <c r="G155" s="77"/>
      <c r="H155" s="77"/>
    </row>
    <row r="156" spans="1:12" ht="16.5" thickBot="1">
      <c r="A156" s="43" t="s">
        <v>37</v>
      </c>
      <c r="B156" s="56">
        <v>2016</v>
      </c>
      <c r="C156" s="41">
        <v>2017</v>
      </c>
      <c r="D156" s="56">
        <v>2018</v>
      </c>
      <c r="E156" s="44" t="s">
        <v>38</v>
      </c>
      <c r="G156" s="77"/>
      <c r="H156" s="77"/>
    </row>
    <row r="157" spans="1:12" ht="24" thickBot="1">
      <c r="A157" s="36" t="s">
        <v>42</v>
      </c>
      <c r="B157" s="15">
        <v>1089</v>
      </c>
      <c r="C157" s="15">
        <v>1146</v>
      </c>
      <c r="D157" s="15">
        <v>1000</v>
      </c>
      <c r="E157" s="46" t="s">
        <v>43</v>
      </c>
      <c r="G157" s="99"/>
      <c r="H157" s="99"/>
    </row>
    <row r="158" spans="1:12" ht="16.5" thickBot="1">
      <c r="A158" s="36" t="s">
        <v>44</v>
      </c>
      <c r="B158" s="15">
        <v>2244.4450000000002</v>
      </c>
      <c r="C158" s="15">
        <v>2329.732</v>
      </c>
      <c r="D158" s="15">
        <v>2395.1660000000002</v>
      </c>
      <c r="E158" s="46" t="s">
        <v>242</v>
      </c>
      <c r="G158" s="77"/>
      <c r="H158" s="77"/>
    </row>
    <row r="159" spans="1:12" ht="16.5" thickBot="1">
      <c r="A159" s="36" t="s">
        <v>45</v>
      </c>
      <c r="B159" s="15">
        <v>18.295999999999999</v>
      </c>
      <c r="C159" s="15">
        <v>17.992000000000001</v>
      </c>
      <c r="D159" s="15">
        <v>25</v>
      </c>
      <c r="E159" s="46" t="s">
        <v>46</v>
      </c>
      <c r="G159" s="77"/>
      <c r="H159" s="77"/>
    </row>
    <row r="160" spans="1:12" ht="16.5" thickBot="1">
      <c r="A160" s="36" t="s">
        <v>47</v>
      </c>
      <c r="B160" s="15">
        <v>1199.47</v>
      </c>
      <c r="C160" s="15">
        <v>1205.5260000000001</v>
      </c>
      <c r="D160" s="15">
        <v>1197.0899999999999</v>
      </c>
      <c r="E160" s="46" t="s">
        <v>48</v>
      </c>
      <c r="G160" s="77"/>
      <c r="H160" s="77"/>
    </row>
    <row r="161" spans="1:11" s="79" customFormat="1" ht="16.5" thickBot="1">
      <c r="A161" s="36" t="s">
        <v>49</v>
      </c>
      <c r="B161" s="58">
        <v>4934.701</v>
      </c>
      <c r="C161" s="58">
        <v>5007.8940000000002</v>
      </c>
      <c r="D161" s="58">
        <v>4908</v>
      </c>
      <c r="E161" s="57" t="s">
        <v>50</v>
      </c>
      <c r="F161" s="64"/>
      <c r="I161" s="64"/>
      <c r="J161" s="64"/>
      <c r="K161" s="64"/>
    </row>
    <row r="162" spans="1:11" ht="16.5" thickBot="1">
      <c r="A162" s="36" t="s">
        <v>51</v>
      </c>
      <c r="B162" s="15">
        <v>105.6</v>
      </c>
      <c r="C162" s="15">
        <v>80.88</v>
      </c>
      <c r="D162" s="15">
        <v>121.114</v>
      </c>
      <c r="E162" s="46" t="s">
        <v>52</v>
      </c>
      <c r="G162" s="77"/>
      <c r="H162" s="77"/>
    </row>
    <row r="163" spans="1:11" ht="16.5" thickBot="1">
      <c r="A163" s="36" t="s">
        <v>53</v>
      </c>
      <c r="B163" s="15">
        <v>514.40800000000002</v>
      </c>
      <c r="C163" s="15">
        <v>514.46199999999999</v>
      </c>
      <c r="D163" s="15">
        <v>514.73299999999995</v>
      </c>
      <c r="E163" s="46" t="s">
        <v>54</v>
      </c>
      <c r="G163" s="77"/>
      <c r="H163" s="77"/>
    </row>
    <row r="164" spans="1:11" ht="16.5" thickBot="1">
      <c r="A164" s="36" t="s">
        <v>55</v>
      </c>
      <c r="B164" s="15">
        <v>2596.799</v>
      </c>
      <c r="C164" s="15">
        <v>3670.44</v>
      </c>
      <c r="D164" s="15">
        <v>3607.5239999999999</v>
      </c>
      <c r="E164" s="46" t="s">
        <v>56</v>
      </c>
      <c r="G164" s="77"/>
      <c r="H164" s="77"/>
    </row>
    <row r="165" spans="1:11" ht="16.5" thickBot="1">
      <c r="A165" s="36" t="s">
        <v>57</v>
      </c>
      <c r="B165" s="15">
        <v>31481</v>
      </c>
      <c r="C165" s="15">
        <v>31659</v>
      </c>
      <c r="D165" s="15">
        <v>31837</v>
      </c>
      <c r="E165" s="46" t="s">
        <v>58</v>
      </c>
      <c r="G165" s="77"/>
      <c r="H165" s="77"/>
    </row>
    <row r="166" spans="1:11" ht="16.5" thickBot="1">
      <c r="A166" s="36" t="s">
        <v>59</v>
      </c>
      <c r="B166" s="15">
        <v>1853.1479999999999</v>
      </c>
      <c r="C166" s="15">
        <v>1807</v>
      </c>
      <c r="D166" s="15">
        <v>1806.51</v>
      </c>
      <c r="E166" s="46" t="s">
        <v>244</v>
      </c>
      <c r="G166" s="77"/>
      <c r="H166" s="77"/>
    </row>
    <row r="167" spans="1:11" ht="16.5" thickBot="1">
      <c r="A167" s="36" t="s">
        <v>60</v>
      </c>
      <c r="B167" s="15">
        <v>13200</v>
      </c>
      <c r="C167" s="15">
        <v>11524.495999999999</v>
      </c>
      <c r="D167" s="15">
        <v>11432.24</v>
      </c>
      <c r="E167" s="46" t="s">
        <v>61</v>
      </c>
      <c r="G167" s="121"/>
      <c r="H167" s="77"/>
    </row>
    <row r="168" spans="1:11" ht="16.5" thickBot="1">
      <c r="A168" s="36" t="s">
        <v>62</v>
      </c>
      <c r="B168" s="15">
        <v>1312.662</v>
      </c>
      <c r="C168" s="15">
        <v>1352.0409999999999</v>
      </c>
      <c r="D168" s="15">
        <v>1474.845</v>
      </c>
      <c r="E168" s="46" t="s">
        <v>63</v>
      </c>
      <c r="G168" s="77"/>
      <c r="H168" s="77"/>
    </row>
    <row r="169" spans="1:11" ht="16.5" thickBot="1">
      <c r="A169" s="36" t="s">
        <v>64</v>
      </c>
      <c r="B169" s="15">
        <v>2212.83</v>
      </c>
      <c r="C169" s="15">
        <v>2257.09</v>
      </c>
      <c r="D169" s="15">
        <v>2302.2226000000001</v>
      </c>
      <c r="E169" s="46" t="s">
        <v>65</v>
      </c>
      <c r="G169" s="84"/>
      <c r="H169" s="84"/>
    </row>
    <row r="170" spans="1:11" ht="16.5" thickBot="1">
      <c r="A170" s="36" t="s">
        <v>66</v>
      </c>
      <c r="B170" s="15">
        <v>207.64699999999999</v>
      </c>
      <c r="C170" s="15">
        <v>248</v>
      </c>
      <c r="D170" s="15">
        <v>231</v>
      </c>
      <c r="E170" s="46" t="s">
        <v>67</v>
      </c>
      <c r="G170" s="77"/>
      <c r="H170" s="77"/>
    </row>
    <row r="171" spans="1:11" ht="16.5" thickBot="1">
      <c r="A171" s="36" t="s">
        <v>68</v>
      </c>
      <c r="B171" s="58">
        <v>363.56799999999998</v>
      </c>
      <c r="C171" s="58">
        <v>382</v>
      </c>
      <c r="D171" s="58">
        <v>409.84</v>
      </c>
      <c r="E171" s="46" t="s">
        <v>69</v>
      </c>
      <c r="G171" s="77"/>
      <c r="H171" s="77"/>
    </row>
    <row r="172" spans="1:11" ht="24" thickBot="1">
      <c r="A172" s="36" t="s">
        <v>70</v>
      </c>
      <c r="B172" s="15">
        <v>172.25899999999999</v>
      </c>
      <c r="C172" s="15">
        <v>197.768</v>
      </c>
      <c r="D172" s="15">
        <v>209.68600000000001</v>
      </c>
      <c r="E172" s="46" t="s">
        <v>71</v>
      </c>
      <c r="G172" s="77"/>
      <c r="H172" s="77"/>
      <c r="I172" s="68"/>
      <c r="J172" s="67"/>
    </row>
    <row r="173" spans="1:11" ht="24" thickBot="1">
      <c r="A173" s="36" t="s">
        <v>72</v>
      </c>
      <c r="B173" s="15">
        <v>499</v>
      </c>
      <c r="C173" s="15">
        <v>516.803</v>
      </c>
      <c r="D173" s="15">
        <v>541.41800000000001</v>
      </c>
      <c r="E173" s="46" t="s">
        <v>73</v>
      </c>
      <c r="G173" s="77"/>
      <c r="H173" s="77"/>
      <c r="I173" s="68"/>
      <c r="J173" s="67"/>
    </row>
    <row r="174" spans="1:11" ht="16.5" thickBot="1">
      <c r="A174" s="36" t="s">
        <v>74</v>
      </c>
      <c r="B174" s="15">
        <v>1700</v>
      </c>
      <c r="C174" s="15">
        <v>1500</v>
      </c>
      <c r="D174" s="15">
        <v>1323.5294117647059</v>
      </c>
      <c r="E174" s="46" t="s">
        <v>75</v>
      </c>
      <c r="G174" s="77"/>
      <c r="H174" s="77"/>
    </row>
    <row r="175" spans="1:11" ht="16.5" thickBot="1">
      <c r="A175" s="36" t="s">
        <v>76</v>
      </c>
      <c r="B175" s="15">
        <v>4260</v>
      </c>
      <c r="C175" s="15">
        <v>4415</v>
      </c>
      <c r="D175" s="15">
        <v>3572</v>
      </c>
      <c r="E175" s="46" t="s">
        <v>77</v>
      </c>
      <c r="G175" s="77"/>
      <c r="H175" s="77"/>
    </row>
    <row r="176" spans="1:11" ht="16.5" thickBot="1">
      <c r="A176" s="36" t="s">
        <v>78</v>
      </c>
      <c r="B176" s="15">
        <v>5600</v>
      </c>
      <c r="C176" s="15">
        <v>5205</v>
      </c>
      <c r="D176" s="15">
        <v>5731</v>
      </c>
      <c r="E176" s="46" t="s">
        <v>79</v>
      </c>
      <c r="G176" s="77"/>
      <c r="H176" s="77"/>
    </row>
    <row r="177" spans="1:8" ht="16.5" thickBot="1">
      <c r="A177" s="36" t="s">
        <v>80</v>
      </c>
      <c r="B177" s="15">
        <v>7699.277</v>
      </c>
      <c r="C177" s="15">
        <v>7442.6440000000002</v>
      </c>
      <c r="D177" s="15">
        <v>7469.2830000000004</v>
      </c>
      <c r="E177" s="46" t="s">
        <v>81</v>
      </c>
      <c r="G177" s="77"/>
      <c r="H177" s="77"/>
    </row>
    <row r="178" spans="1:8" ht="19.5" thickBot="1">
      <c r="A178" s="36" t="s">
        <v>82</v>
      </c>
      <c r="B178" s="15">
        <v>9081.9169999999995</v>
      </c>
      <c r="C178" s="15">
        <v>9004.5959999999995</v>
      </c>
      <c r="D178" s="15">
        <v>8644.6569999999992</v>
      </c>
      <c r="E178" s="46" t="s">
        <v>83</v>
      </c>
      <c r="G178" s="82"/>
      <c r="H178" s="77"/>
    </row>
    <row r="179" spans="1:8" ht="16.5" thickBot="1">
      <c r="A179" s="45" t="s">
        <v>182</v>
      </c>
      <c r="B179" s="47">
        <f>SUM(B157:B178)</f>
        <v>92346.026999999987</v>
      </c>
      <c r="C179" s="47">
        <f>SUM(C157:C178)</f>
        <v>91484.364000000001</v>
      </c>
      <c r="D179" s="47">
        <f>SUM(D157:D178)</f>
        <v>90753.858011764707</v>
      </c>
      <c r="E179" s="45" t="s">
        <v>184</v>
      </c>
      <c r="G179" s="77"/>
      <c r="H179" s="77"/>
    </row>
    <row r="180" spans="1:8" ht="16.5" thickBot="1">
      <c r="A180" s="45" t="s">
        <v>183</v>
      </c>
      <c r="B180" s="47">
        <v>1025636.022</v>
      </c>
      <c r="C180" s="47">
        <v>1034406.504</v>
      </c>
      <c r="D180" s="47">
        <v>1060867.263</v>
      </c>
      <c r="E180" s="45" t="s">
        <v>185</v>
      </c>
      <c r="G180" s="77"/>
      <c r="H180" s="77"/>
    </row>
    <row r="181" spans="1:8">
      <c r="G181" s="77"/>
      <c r="H181" s="77"/>
    </row>
    <row r="182" spans="1:8">
      <c r="G182" s="77"/>
      <c r="H182" s="77"/>
    </row>
    <row r="183" spans="1:8">
      <c r="C183" s="25"/>
      <c r="G183" s="77"/>
      <c r="H183" s="77"/>
    </row>
    <row r="184" spans="1:8">
      <c r="G184" s="77"/>
      <c r="H184" s="77"/>
    </row>
    <row r="185" spans="1:8">
      <c r="A185" s="34" t="s">
        <v>225</v>
      </c>
      <c r="E185" s="33" t="s">
        <v>238</v>
      </c>
      <c r="G185" s="77"/>
      <c r="H185" s="77"/>
    </row>
    <row r="186" spans="1:8">
      <c r="A186" s="34" t="s">
        <v>97</v>
      </c>
      <c r="C186" s="127" t="s">
        <v>161</v>
      </c>
      <c r="D186" s="127"/>
      <c r="E186" s="127"/>
      <c r="G186" s="77"/>
      <c r="H186" s="77"/>
    </row>
    <row r="187" spans="1:8" ht="16.5" thickBot="1">
      <c r="A187" s="34" t="s">
        <v>35</v>
      </c>
      <c r="E187" s="32" t="s">
        <v>36</v>
      </c>
      <c r="G187" s="77"/>
      <c r="H187" s="77"/>
    </row>
    <row r="188" spans="1:8" ht="16.5" thickBot="1">
      <c r="A188" s="49" t="s">
        <v>37</v>
      </c>
      <c r="B188" s="56">
        <v>2016</v>
      </c>
      <c r="C188" s="41">
        <v>2017</v>
      </c>
      <c r="D188" s="56">
        <v>2018</v>
      </c>
      <c r="E188" s="44" t="s">
        <v>38</v>
      </c>
      <c r="G188" s="77"/>
      <c r="H188" s="77"/>
    </row>
    <row r="189" spans="1:8" ht="16.5" thickBot="1">
      <c r="A189" s="36" t="s">
        <v>42</v>
      </c>
      <c r="B189" s="15">
        <v>11</v>
      </c>
      <c r="C189" s="15">
        <v>11</v>
      </c>
      <c r="D189" s="15">
        <v>10</v>
      </c>
      <c r="E189" s="46" t="s">
        <v>43</v>
      </c>
      <c r="G189" s="77"/>
      <c r="H189" s="77"/>
    </row>
    <row r="190" spans="1:8" ht="16.5" thickBot="1">
      <c r="A190" s="36" t="s">
        <v>44</v>
      </c>
      <c r="B190" s="15">
        <v>443.56799999999998</v>
      </c>
      <c r="C190" s="15">
        <v>459.971</v>
      </c>
      <c r="D190" s="15">
        <v>457.52600000000001</v>
      </c>
      <c r="E190" s="46" t="s">
        <v>242</v>
      </c>
      <c r="G190" s="77"/>
      <c r="H190" s="77"/>
    </row>
    <row r="191" spans="1:8" ht="16.5" thickBot="1">
      <c r="A191" s="36" t="s">
        <v>45</v>
      </c>
      <c r="B191" s="15">
        <v>1.075</v>
      </c>
      <c r="C191" s="15">
        <v>1.089</v>
      </c>
      <c r="D191" s="15">
        <v>1.1000000000000001</v>
      </c>
      <c r="E191" s="46" t="s">
        <v>46</v>
      </c>
      <c r="G191" s="77"/>
      <c r="H191" s="77"/>
    </row>
    <row r="192" spans="1:8" ht="16.5" thickBot="1">
      <c r="A192" s="36" t="s">
        <v>47</v>
      </c>
      <c r="B192" s="15">
        <v>237.114</v>
      </c>
      <c r="C192" s="15">
        <v>237.005</v>
      </c>
      <c r="D192" s="15">
        <v>237.358</v>
      </c>
      <c r="E192" s="46" t="s">
        <v>48</v>
      </c>
      <c r="G192" s="77"/>
      <c r="H192" s="77"/>
    </row>
    <row r="193" spans="1:11" s="79" customFormat="1" ht="16.5" thickBot="1">
      <c r="A193" s="36" t="s">
        <v>49</v>
      </c>
      <c r="B193" s="58">
        <v>379.09399999999999</v>
      </c>
      <c r="C193" s="58">
        <v>381.88200000000001</v>
      </c>
      <c r="D193" s="58">
        <v>417</v>
      </c>
      <c r="E193" s="57" t="s">
        <v>50</v>
      </c>
      <c r="F193" s="64"/>
      <c r="I193" s="64"/>
      <c r="J193" s="64"/>
      <c r="K193" s="64"/>
    </row>
    <row r="194" spans="1:11" ht="16.5" thickBot="1">
      <c r="A194" s="36" t="s">
        <v>51</v>
      </c>
      <c r="B194" s="15">
        <v>0</v>
      </c>
      <c r="C194" s="15">
        <v>0</v>
      </c>
      <c r="D194" s="15">
        <v>0</v>
      </c>
      <c r="E194" s="46" t="s">
        <v>52</v>
      </c>
      <c r="G194" s="77"/>
      <c r="H194" s="77"/>
    </row>
    <row r="195" spans="1:11" ht="16.5" thickBot="1">
      <c r="A195" s="36" t="s">
        <v>53</v>
      </c>
      <c r="B195" s="15">
        <v>70.995999999999995</v>
      </c>
      <c r="C195" s="15">
        <v>70.965000000000003</v>
      </c>
      <c r="D195" s="15">
        <v>70.861000000000004</v>
      </c>
      <c r="E195" s="46" t="s">
        <v>54</v>
      </c>
      <c r="G195" s="77"/>
      <c r="H195" s="77"/>
    </row>
    <row r="196" spans="1:11" ht="16.5" thickBot="1">
      <c r="A196" s="36" t="s">
        <v>55</v>
      </c>
      <c r="B196" s="15">
        <v>481.13799999999998</v>
      </c>
      <c r="C196" s="15">
        <v>485.92599999999999</v>
      </c>
      <c r="D196" s="15">
        <v>487.82299999999998</v>
      </c>
      <c r="E196" s="46" t="s">
        <v>56</v>
      </c>
      <c r="G196" s="77"/>
      <c r="H196" s="77"/>
    </row>
    <row r="197" spans="1:11" ht="16.5" thickBot="1">
      <c r="A197" s="36" t="s">
        <v>57</v>
      </c>
      <c r="B197" s="15">
        <v>4830</v>
      </c>
      <c r="C197" s="15">
        <v>4850</v>
      </c>
      <c r="D197" s="15">
        <v>4872</v>
      </c>
      <c r="E197" s="46" t="s">
        <v>58</v>
      </c>
      <c r="G197" s="77"/>
      <c r="H197" s="77"/>
    </row>
    <row r="198" spans="1:11" ht="16.5" thickBot="1">
      <c r="A198" s="36" t="s">
        <v>59</v>
      </c>
      <c r="B198" s="15">
        <v>46.148000000000003</v>
      </c>
      <c r="C198" s="15">
        <v>47</v>
      </c>
      <c r="D198" s="15">
        <v>46.029000000000003</v>
      </c>
      <c r="E198" s="46" t="s">
        <v>244</v>
      </c>
      <c r="G198" s="121"/>
      <c r="H198" s="77"/>
    </row>
    <row r="199" spans="1:11" ht="16.5" thickBot="1">
      <c r="A199" s="36" t="s">
        <v>60</v>
      </c>
      <c r="B199" s="15">
        <v>7226.14</v>
      </c>
      <c r="C199" s="15">
        <v>7222.1710000000003</v>
      </c>
      <c r="D199" s="15">
        <v>7230.058</v>
      </c>
      <c r="E199" s="46" t="s">
        <v>61</v>
      </c>
      <c r="G199" s="77"/>
      <c r="H199" s="77"/>
    </row>
    <row r="200" spans="1:11" ht="16.5" thickBot="1">
      <c r="A200" s="36" t="s">
        <v>62</v>
      </c>
      <c r="B200" s="15">
        <v>91.923000000000002</v>
      </c>
      <c r="C200" s="15">
        <v>94.68</v>
      </c>
      <c r="D200" s="15">
        <v>58.292999999999999</v>
      </c>
      <c r="E200" s="46" t="s">
        <v>63</v>
      </c>
      <c r="G200" s="77"/>
      <c r="H200" s="77"/>
    </row>
    <row r="201" spans="1:11" ht="16.5" thickBot="1">
      <c r="A201" s="36" t="s">
        <v>64</v>
      </c>
      <c r="B201" s="15">
        <v>257.70999999999998</v>
      </c>
      <c r="C201" s="15">
        <v>262.87</v>
      </c>
      <c r="D201" s="15">
        <v>268.12700000000001</v>
      </c>
      <c r="E201" s="46" t="s">
        <v>65</v>
      </c>
      <c r="G201" s="77"/>
      <c r="H201" s="77"/>
    </row>
    <row r="202" spans="1:11" ht="16.5" thickBot="1">
      <c r="A202" s="36" t="s">
        <v>66</v>
      </c>
      <c r="B202" s="15">
        <v>2</v>
      </c>
      <c r="C202" s="15">
        <v>2</v>
      </c>
      <c r="D202" s="15">
        <v>2</v>
      </c>
      <c r="E202" s="46" t="s">
        <v>67</v>
      </c>
      <c r="G202" s="77"/>
      <c r="H202" s="77"/>
    </row>
    <row r="203" spans="1:11" ht="16.5" thickBot="1">
      <c r="A203" s="36" t="s">
        <v>68</v>
      </c>
      <c r="B203" s="15">
        <v>91.194999999999993</v>
      </c>
      <c r="C203" s="15">
        <v>105</v>
      </c>
      <c r="D203" s="15">
        <v>126.029</v>
      </c>
      <c r="E203" s="46" t="s">
        <v>69</v>
      </c>
      <c r="G203" s="77"/>
      <c r="H203" s="77"/>
    </row>
    <row r="204" spans="1:11" ht="16.5" thickBot="1">
      <c r="A204" s="36" t="s">
        <v>70</v>
      </c>
      <c r="B204" s="15">
        <v>11.025</v>
      </c>
      <c r="C204" s="15">
        <v>9.3889999999999993</v>
      </c>
      <c r="D204" s="15">
        <v>12.228</v>
      </c>
      <c r="E204" s="46" t="s">
        <v>71</v>
      </c>
      <c r="G204" s="77"/>
      <c r="H204" s="77"/>
    </row>
    <row r="205" spans="1:11" ht="16.5" thickBot="1">
      <c r="A205" s="36" t="s">
        <v>72</v>
      </c>
      <c r="B205" s="15">
        <v>0.21099999999999999</v>
      </c>
      <c r="C205" s="15">
        <v>0.192</v>
      </c>
      <c r="D205" s="15">
        <v>0.14599999999999999</v>
      </c>
      <c r="E205" s="46" t="s">
        <v>73</v>
      </c>
      <c r="G205" s="77"/>
      <c r="H205" s="77"/>
    </row>
    <row r="206" spans="1:11" ht="16.5" thickBot="1">
      <c r="A206" s="36" t="s">
        <v>74</v>
      </c>
      <c r="B206" s="15">
        <v>116</v>
      </c>
      <c r="C206" s="15">
        <v>100</v>
      </c>
      <c r="D206" s="15">
        <v>65.346999999999994</v>
      </c>
      <c r="E206" s="46" t="s">
        <v>75</v>
      </c>
      <c r="G206" s="77"/>
      <c r="H206" s="77"/>
    </row>
    <row r="207" spans="1:11" ht="16.5" thickBot="1">
      <c r="A207" s="36" t="s">
        <v>76</v>
      </c>
      <c r="B207" s="15">
        <v>157</v>
      </c>
      <c r="C207" s="15">
        <v>169</v>
      </c>
      <c r="D207" s="15">
        <v>82</v>
      </c>
      <c r="E207" s="46" t="s">
        <v>77</v>
      </c>
      <c r="G207" s="77"/>
      <c r="H207" s="77"/>
    </row>
    <row r="208" spans="1:11" ht="16.5" thickBot="1">
      <c r="A208" s="36" t="s">
        <v>78</v>
      </c>
      <c r="B208" s="15">
        <v>58</v>
      </c>
      <c r="C208" s="15">
        <v>59</v>
      </c>
      <c r="D208" s="15">
        <v>59.713999999999999</v>
      </c>
      <c r="E208" s="46" t="s">
        <v>79</v>
      </c>
      <c r="G208" s="77"/>
      <c r="H208" s="77"/>
    </row>
    <row r="209" spans="1:11" ht="16.5" thickBot="1">
      <c r="A209" s="36" t="s">
        <v>80</v>
      </c>
      <c r="B209" s="15">
        <v>1471</v>
      </c>
      <c r="C209" s="15">
        <v>1479.6479999999999</v>
      </c>
      <c r="D209" s="15">
        <v>1495.394</v>
      </c>
      <c r="E209" s="46" t="s">
        <v>81</v>
      </c>
      <c r="G209" s="77"/>
      <c r="H209" s="77"/>
    </row>
    <row r="210" spans="1:11" ht="24" thickBot="1">
      <c r="A210" s="36" t="s">
        <v>82</v>
      </c>
      <c r="B210" s="15">
        <v>442.04199999999997</v>
      </c>
      <c r="C210" s="15">
        <v>437.71199999999999</v>
      </c>
      <c r="D210" s="73">
        <v>431.46199999999999</v>
      </c>
      <c r="E210" s="46" t="s">
        <v>83</v>
      </c>
      <c r="G210" s="77"/>
      <c r="H210" s="77"/>
    </row>
    <row r="211" spans="1:11" ht="16.5" thickBot="1">
      <c r="A211" s="45" t="s">
        <v>182</v>
      </c>
      <c r="B211" s="47">
        <f>SUM(B189:B210)</f>
        <v>16424.379000000001</v>
      </c>
      <c r="C211" s="47">
        <f>SUM(C189:C210)</f>
        <v>16486.5</v>
      </c>
      <c r="D211" s="47">
        <f>SUM(D189:D210)</f>
        <v>16430.495000000003</v>
      </c>
      <c r="E211" s="45" t="s">
        <v>184</v>
      </c>
      <c r="G211" s="77"/>
      <c r="H211" s="77"/>
    </row>
    <row r="212" spans="1:11" ht="16.5" thickBot="1">
      <c r="A212" s="45" t="s">
        <v>183</v>
      </c>
      <c r="B212" s="47">
        <v>33832.139000000003</v>
      </c>
      <c r="C212" s="47">
        <v>34829.974999999999</v>
      </c>
      <c r="D212" s="47">
        <v>35326.527999999998</v>
      </c>
      <c r="E212" s="45" t="s">
        <v>185</v>
      </c>
      <c r="G212" s="77"/>
      <c r="H212" s="77"/>
    </row>
    <row r="213" spans="1:11">
      <c r="G213" s="77"/>
      <c r="H213" s="77"/>
    </row>
    <row r="214" spans="1:11">
      <c r="G214" s="77"/>
      <c r="H214" s="77"/>
    </row>
    <row r="215" spans="1:11">
      <c r="A215" s="34" t="s">
        <v>226</v>
      </c>
      <c r="E215" s="33" t="s">
        <v>237</v>
      </c>
      <c r="G215" s="77"/>
      <c r="H215" s="77"/>
    </row>
    <row r="216" spans="1:11">
      <c r="A216" s="34" t="s">
        <v>98</v>
      </c>
      <c r="C216" s="127" t="s">
        <v>162</v>
      </c>
      <c r="D216" s="127"/>
      <c r="E216" s="127"/>
      <c r="G216" s="77"/>
      <c r="H216" s="77"/>
    </row>
    <row r="217" spans="1:11" ht="16.5" thickBot="1">
      <c r="A217" s="34" t="s">
        <v>35</v>
      </c>
      <c r="E217" s="32" t="s">
        <v>36</v>
      </c>
      <c r="G217" s="77"/>
      <c r="H217" s="77"/>
    </row>
    <row r="218" spans="1:11" ht="16.5" thickBot="1">
      <c r="A218" s="49" t="s">
        <v>37</v>
      </c>
      <c r="B218" s="56">
        <v>2016</v>
      </c>
      <c r="C218" s="41">
        <v>2017</v>
      </c>
      <c r="D218" s="56">
        <v>2018</v>
      </c>
      <c r="E218" s="44" t="s">
        <v>38</v>
      </c>
      <c r="G218" s="77"/>
      <c r="H218" s="77"/>
    </row>
    <row r="219" spans="1:11" ht="16.5" thickBot="1">
      <c r="A219" s="36" t="s">
        <v>42</v>
      </c>
      <c r="B219" s="15">
        <v>2.2290000000000001</v>
      </c>
      <c r="C219" s="15">
        <v>2.2469999999999999</v>
      </c>
      <c r="D219" s="15">
        <v>3.5</v>
      </c>
      <c r="E219" s="46" t="s">
        <v>43</v>
      </c>
      <c r="G219" s="77"/>
      <c r="H219" s="77"/>
    </row>
    <row r="220" spans="1:11" ht="16.5" thickBot="1">
      <c r="A220" s="36" t="s">
        <v>44</v>
      </c>
      <c r="B220" s="15">
        <v>0.436</v>
      </c>
      <c r="C220" s="15">
        <v>0.438</v>
      </c>
      <c r="D220" s="15">
        <v>0.443</v>
      </c>
      <c r="E220" s="46" t="s">
        <v>242</v>
      </c>
      <c r="G220" s="77"/>
      <c r="H220" s="77"/>
    </row>
    <row r="221" spans="1:11" ht="16.5" thickBot="1">
      <c r="A221" s="36" t="s">
        <v>45</v>
      </c>
      <c r="B221" s="15">
        <v>3</v>
      </c>
      <c r="C221" s="15">
        <v>3</v>
      </c>
      <c r="D221" s="15">
        <v>3</v>
      </c>
      <c r="E221" s="46" t="s">
        <v>46</v>
      </c>
      <c r="G221" s="77"/>
      <c r="H221" s="77"/>
    </row>
    <row r="222" spans="1:11" ht="16.5" thickBot="1">
      <c r="A222" s="36" t="s">
        <v>47</v>
      </c>
      <c r="B222" s="15">
        <v>57.280999999999999</v>
      </c>
      <c r="C222" s="15">
        <v>57.253999999999998</v>
      </c>
      <c r="D222" s="15">
        <v>57.27</v>
      </c>
      <c r="E222" s="46" t="s">
        <v>48</v>
      </c>
      <c r="G222" s="77"/>
      <c r="H222" s="77"/>
    </row>
    <row r="223" spans="1:11" s="79" customFormat="1" ht="16.5" thickBot="1">
      <c r="A223" s="36" t="s">
        <v>49</v>
      </c>
      <c r="B223" s="58">
        <v>44.991</v>
      </c>
      <c r="C223" s="58">
        <v>46.841000000000001</v>
      </c>
      <c r="D223" s="58">
        <v>46</v>
      </c>
      <c r="E223" s="57" t="s">
        <v>50</v>
      </c>
      <c r="F223" s="64"/>
      <c r="I223" s="64"/>
      <c r="J223" s="64"/>
      <c r="K223" s="64"/>
    </row>
    <row r="224" spans="1:11" ht="16.5" thickBot="1">
      <c r="A224" s="36" t="s">
        <v>51</v>
      </c>
      <c r="B224" s="15">
        <v>0</v>
      </c>
      <c r="C224" s="15">
        <v>0</v>
      </c>
      <c r="D224" s="15">
        <v>0</v>
      </c>
      <c r="E224" s="46" t="s">
        <v>52</v>
      </c>
      <c r="G224" s="77"/>
      <c r="H224" s="77"/>
    </row>
    <row r="225" spans="1:8" ht="16.5" thickBot="1">
      <c r="A225" s="36" t="s">
        <v>53</v>
      </c>
      <c r="B225" s="15">
        <v>0</v>
      </c>
      <c r="C225" s="15">
        <v>0</v>
      </c>
      <c r="D225" s="15">
        <v>0</v>
      </c>
      <c r="E225" s="46" t="s">
        <v>54</v>
      </c>
      <c r="G225" s="77"/>
      <c r="H225" s="77"/>
    </row>
    <row r="226" spans="1:8" ht="16.5" thickBot="1">
      <c r="A226" s="36" t="s">
        <v>55</v>
      </c>
      <c r="B226" s="15">
        <v>33.731000000000002</v>
      </c>
      <c r="C226" s="15">
        <v>28</v>
      </c>
      <c r="D226" s="15">
        <v>27.995000000000001</v>
      </c>
      <c r="E226" s="46" t="s">
        <v>56</v>
      </c>
      <c r="G226" s="77"/>
      <c r="H226" s="77"/>
    </row>
    <row r="227" spans="1:8" ht="16.5" thickBot="1">
      <c r="A227" s="36" t="s">
        <v>57</v>
      </c>
      <c r="B227" s="15">
        <v>790</v>
      </c>
      <c r="C227" s="15">
        <v>792</v>
      </c>
      <c r="D227" s="15">
        <v>791.66800000000001</v>
      </c>
      <c r="E227" s="46" t="s">
        <v>58</v>
      </c>
      <c r="G227" s="77"/>
      <c r="H227" s="77"/>
    </row>
    <row r="228" spans="1:8" ht="16.5" thickBot="1">
      <c r="A228" s="36" t="s">
        <v>59</v>
      </c>
      <c r="B228" s="15">
        <v>15.888999999999999</v>
      </c>
      <c r="C228" s="15">
        <v>14.05</v>
      </c>
      <c r="D228" s="15">
        <v>14.696</v>
      </c>
      <c r="E228" s="46" t="s">
        <v>244</v>
      </c>
      <c r="G228" s="77"/>
      <c r="H228" s="77"/>
    </row>
    <row r="229" spans="1:8" ht="16.5" thickBot="1">
      <c r="A229" s="36" t="s">
        <v>60</v>
      </c>
      <c r="B229" s="15">
        <v>0.88900000000000001</v>
      </c>
      <c r="C229" s="15">
        <v>0.88500000000000001</v>
      </c>
      <c r="D229" s="15">
        <v>0.89300000000000002</v>
      </c>
      <c r="E229" s="46" t="s">
        <v>61</v>
      </c>
      <c r="G229" s="77"/>
      <c r="H229" s="77"/>
    </row>
    <row r="230" spans="1:8" ht="16.5" thickBot="1">
      <c r="A230" s="36" t="s">
        <v>62</v>
      </c>
      <c r="B230" s="15">
        <v>49.884999999999998</v>
      </c>
      <c r="C230" s="15">
        <v>50.667999999999999</v>
      </c>
      <c r="D230" s="15">
        <v>50.838999999999999</v>
      </c>
      <c r="E230" s="46" t="s">
        <v>63</v>
      </c>
      <c r="G230" s="121">
        <f>SUM(D219:D240)</f>
        <v>1399.8220000000001</v>
      </c>
      <c r="H230" s="77"/>
    </row>
    <row r="231" spans="1:8" ht="16.5" thickBot="1">
      <c r="A231" s="36" t="s">
        <v>64</v>
      </c>
      <c r="B231" s="15">
        <v>1.45</v>
      </c>
      <c r="C231" s="15">
        <v>1.45</v>
      </c>
      <c r="D231" s="15">
        <v>1.51</v>
      </c>
      <c r="E231" s="46" t="s">
        <v>65</v>
      </c>
      <c r="G231" s="77"/>
      <c r="H231" s="77"/>
    </row>
    <row r="232" spans="1:8" ht="16.5" thickBot="1">
      <c r="A232" s="36" t="s">
        <v>66</v>
      </c>
      <c r="B232" s="15">
        <v>3.6320000000000001</v>
      </c>
      <c r="C232" s="15">
        <v>3.6320000000000001</v>
      </c>
      <c r="D232" s="15">
        <v>3</v>
      </c>
      <c r="E232" s="46" t="s">
        <v>67</v>
      </c>
      <c r="G232" s="77"/>
      <c r="H232" s="77"/>
    </row>
    <row r="233" spans="1:8" ht="16.5" thickBot="1">
      <c r="A233" s="36" t="s">
        <v>68</v>
      </c>
      <c r="B233" s="15">
        <v>8.6999999999999993</v>
      </c>
      <c r="C233" s="15">
        <v>7.3</v>
      </c>
      <c r="D233" s="15">
        <v>8.3249999999999993</v>
      </c>
      <c r="E233" s="46" t="s">
        <v>69</v>
      </c>
      <c r="G233" s="77"/>
      <c r="H233" s="77"/>
    </row>
    <row r="234" spans="1:8" ht="16.5" thickBot="1">
      <c r="A234" s="36" t="s">
        <v>70</v>
      </c>
      <c r="B234" s="15">
        <v>1.2130000000000001</v>
      </c>
      <c r="C234" s="15">
        <v>1.147</v>
      </c>
      <c r="D234" s="15">
        <v>1.155</v>
      </c>
      <c r="E234" s="46" t="s">
        <v>71</v>
      </c>
      <c r="G234" s="77"/>
      <c r="H234" s="77"/>
    </row>
    <row r="235" spans="1:8" ht="16.5" thickBot="1">
      <c r="A235" s="36" t="s">
        <v>72</v>
      </c>
      <c r="B235" s="15">
        <v>3.2290000000000001</v>
      </c>
      <c r="C235" s="15">
        <v>3.2610000000000001</v>
      </c>
      <c r="D235" s="15">
        <v>3.2869999999999999</v>
      </c>
      <c r="E235" s="46" t="s">
        <v>73</v>
      </c>
      <c r="G235" s="77"/>
      <c r="H235" s="77"/>
    </row>
    <row r="236" spans="1:8" ht="16.5" thickBot="1">
      <c r="A236" s="36" t="s">
        <v>74</v>
      </c>
      <c r="B236" s="15">
        <v>45.52</v>
      </c>
      <c r="C236" s="15">
        <v>45.475999999999999</v>
      </c>
      <c r="D236" s="15">
        <v>45.667000000000002</v>
      </c>
      <c r="E236" s="46" t="s">
        <v>75</v>
      </c>
      <c r="G236" s="77"/>
      <c r="H236" s="77"/>
    </row>
    <row r="237" spans="1:8" ht="16.5" thickBot="1">
      <c r="A237" s="36" t="s">
        <v>76</v>
      </c>
      <c r="B237" s="15">
        <v>72</v>
      </c>
      <c r="C237" s="15">
        <v>73</v>
      </c>
      <c r="D237" s="15">
        <v>82</v>
      </c>
      <c r="E237" s="46" t="s">
        <v>77</v>
      </c>
      <c r="G237" s="77"/>
      <c r="H237" s="77"/>
    </row>
    <row r="238" spans="1:8" ht="16.5" thickBot="1">
      <c r="A238" s="36" t="s">
        <v>78</v>
      </c>
      <c r="B238" s="15">
        <v>180</v>
      </c>
      <c r="C238" s="15">
        <v>188</v>
      </c>
      <c r="D238" s="15">
        <v>190</v>
      </c>
      <c r="E238" s="46" t="s">
        <v>79</v>
      </c>
      <c r="G238" s="77"/>
      <c r="H238" s="77"/>
    </row>
    <row r="239" spans="1:8" ht="16.5" thickBot="1">
      <c r="A239" s="36" t="s">
        <v>80</v>
      </c>
      <c r="B239" s="15">
        <v>67.02</v>
      </c>
      <c r="C239" s="15">
        <v>66.39</v>
      </c>
      <c r="D239" s="15">
        <v>66.653000000000006</v>
      </c>
      <c r="E239" s="46" t="s">
        <v>81</v>
      </c>
      <c r="G239" s="77"/>
      <c r="H239" s="77"/>
    </row>
    <row r="240" spans="1:8" ht="16.5" thickBot="1">
      <c r="A240" s="36" t="s">
        <v>82</v>
      </c>
      <c r="B240" s="15">
        <v>1.9610000000000001</v>
      </c>
      <c r="C240" s="15">
        <v>1.857</v>
      </c>
      <c r="D240" s="15">
        <v>1.921</v>
      </c>
      <c r="E240" s="46" t="s">
        <v>83</v>
      </c>
      <c r="G240" s="77"/>
      <c r="H240" s="77"/>
    </row>
    <row r="241" spans="1:11" ht="16.5" thickBot="1">
      <c r="A241" s="45" t="s">
        <v>182</v>
      </c>
      <c r="B241" s="47">
        <f t="shared" ref="B241" si="9">SUM(B219:B240)</f>
        <v>1383.056</v>
      </c>
      <c r="C241" s="47">
        <f t="shared" ref="C241" si="10">SUM(C219:C240)</f>
        <v>1386.896</v>
      </c>
      <c r="D241" s="47">
        <f>SUM(D219:D240)</f>
        <v>1399.8220000000001</v>
      </c>
      <c r="E241" s="45" t="s">
        <v>184</v>
      </c>
      <c r="G241" s="77"/>
      <c r="H241" s="77"/>
    </row>
    <row r="242" spans="1:11" ht="16.5" thickBot="1">
      <c r="A242" s="45" t="s">
        <v>183</v>
      </c>
      <c r="B242" s="47">
        <v>60217.652999999998</v>
      </c>
      <c r="C242" s="47">
        <v>60566.601000000002</v>
      </c>
      <c r="D242" s="47">
        <v>58029.927000000003</v>
      </c>
      <c r="E242" s="45" t="s">
        <v>185</v>
      </c>
      <c r="G242" s="77"/>
      <c r="H242" s="77"/>
    </row>
    <row r="243" spans="1:11">
      <c r="G243" s="77"/>
      <c r="H243" s="77"/>
      <c r="I243" s="77"/>
      <c r="J243" s="77"/>
      <c r="K243" s="77"/>
    </row>
    <row r="244" spans="1:11">
      <c r="G244" s="77"/>
      <c r="H244" s="77"/>
      <c r="I244" s="77"/>
      <c r="J244" s="77"/>
      <c r="K244" s="77"/>
    </row>
    <row r="245" spans="1:11">
      <c r="G245" s="77"/>
      <c r="H245" s="77"/>
      <c r="I245" s="77"/>
      <c r="J245" s="77"/>
      <c r="K245" s="77"/>
    </row>
    <row r="246" spans="1:11">
      <c r="A246" s="34" t="s">
        <v>227</v>
      </c>
      <c r="E246" s="33" t="s">
        <v>236</v>
      </c>
      <c r="G246" s="77"/>
      <c r="H246" s="77"/>
      <c r="I246" s="77"/>
      <c r="J246" s="77"/>
      <c r="K246" s="77"/>
    </row>
    <row r="247" spans="1:11" ht="15.75" customHeight="1">
      <c r="A247" s="34" t="s">
        <v>99</v>
      </c>
      <c r="B247" s="127" t="s">
        <v>163</v>
      </c>
      <c r="C247" s="127"/>
      <c r="D247" s="127"/>
      <c r="E247" s="127"/>
      <c r="G247" s="77"/>
      <c r="H247" s="84"/>
      <c r="I247" s="84"/>
      <c r="J247" s="84"/>
      <c r="K247" s="77"/>
    </row>
    <row r="248" spans="1:11" ht="16.5" thickBot="1">
      <c r="A248" s="34" t="s">
        <v>35</v>
      </c>
      <c r="E248" s="32" t="s">
        <v>36</v>
      </c>
      <c r="G248" s="77"/>
      <c r="H248" s="77"/>
      <c r="I248" s="77"/>
      <c r="J248" s="77"/>
      <c r="K248" s="77"/>
    </row>
    <row r="249" spans="1:11" ht="16.5" thickBot="1">
      <c r="A249" s="49" t="s">
        <v>37</v>
      </c>
      <c r="B249" s="56">
        <v>2016</v>
      </c>
      <c r="C249" s="41">
        <v>2017</v>
      </c>
      <c r="D249" s="56">
        <v>2018</v>
      </c>
      <c r="E249" s="44" t="s">
        <v>38</v>
      </c>
      <c r="G249" s="77"/>
      <c r="H249" s="77"/>
      <c r="I249" s="77"/>
      <c r="J249" s="77"/>
      <c r="K249" s="77"/>
    </row>
    <row r="250" spans="1:11" ht="16.5" thickBot="1">
      <c r="A250" s="36" t="s">
        <v>42</v>
      </c>
      <c r="B250" s="15">
        <v>8.32</v>
      </c>
      <c r="C250" s="15">
        <v>7.7240000000000002</v>
      </c>
      <c r="D250" s="15">
        <v>7.27</v>
      </c>
      <c r="E250" s="46" t="s">
        <v>43</v>
      </c>
      <c r="G250" s="77"/>
      <c r="H250" s="77"/>
      <c r="I250" s="77"/>
      <c r="J250" s="77"/>
      <c r="K250" s="77"/>
    </row>
    <row r="251" spans="1:11" ht="16.5" thickBot="1">
      <c r="A251" s="36" t="s">
        <v>44</v>
      </c>
      <c r="B251" s="15"/>
      <c r="C251" s="15"/>
      <c r="D251" s="15"/>
      <c r="E251" s="46" t="s">
        <v>242</v>
      </c>
      <c r="G251" s="77"/>
      <c r="H251" s="77"/>
      <c r="I251" s="77"/>
      <c r="J251" s="77"/>
      <c r="K251" s="77"/>
    </row>
    <row r="252" spans="1:11" ht="16.5" thickBot="1">
      <c r="A252" s="36" t="s">
        <v>45</v>
      </c>
      <c r="B252" s="15">
        <v>5.5</v>
      </c>
      <c r="C252" s="15">
        <v>5.5</v>
      </c>
      <c r="D252" s="15">
        <v>5.5</v>
      </c>
      <c r="E252" s="46" t="s">
        <v>46</v>
      </c>
      <c r="G252" s="77"/>
      <c r="H252" s="77"/>
      <c r="I252" s="77"/>
      <c r="J252" s="77"/>
      <c r="K252" s="77"/>
    </row>
    <row r="253" spans="1:11" ht="16.5" thickBot="1">
      <c r="A253" s="36" t="s">
        <v>47</v>
      </c>
      <c r="B253" s="15">
        <v>324.73200000000003</v>
      </c>
      <c r="C253" s="15">
        <v>324.29500000000002</v>
      </c>
      <c r="D253" s="15">
        <v>324.82400000000001</v>
      </c>
      <c r="E253" s="46" t="s">
        <v>48</v>
      </c>
      <c r="G253" s="77"/>
      <c r="H253" s="77"/>
      <c r="I253" s="77"/>
      <c r="J253" s="77"/>
      <c r="K253" s="77"/>
    </row>
    <row r="254" spans="1:11" s="79" customFormat="1" ht="16.5" thickBot="1">
      <c r="A254" s="36" t="s">
        <v>49</v>
      </c>
      <c r="B254" s="58">
        <v>132.82900000000001</v>
      </c>
      <c r="C254" s="58">
        <v>114.423</v>
      </c>
      <c r="D254" s="58">
        <v>101</v>
      </c>
      <c r="E254" s="57" t="s">
        <v>50</v>
      </c>
      <c r="F254" s="64"/>
    </row>
    <row r="255" spans="1:11" ht="16.5" thickBot="1">
      <c r="A255" s="36" t="s">
        <v>51</v>
      </c>
      <c r="B255" s="15">
        <v>5.4349999999999996</v>
      </c>
      <c r="C255" s="15">
        <v>5.484</v>
      </c>
      <c r="D255" s="15">
        <v>5.5140000000000002</v>
      </c>
      <c r="E255" s="46" t="s">
        <v>52</v>
      </c>
      <c r="G255" s="77"/>
      <c r="H255" s="77"/>
      <c r="I255" s="77"/>
      <c r="J255" s="77"/>
      <c r="K255" s="77"/>
    </row>
    <row r="256" spans="1:11" ht="16.5" thickBot="1">
      <c r="A256" s="36" t="s">
        <v>53</v>
      </c>
      <c r="B256" s="15">
        <v>8.4079999999999995</v>
      </c>
      <c r="C256" s="15">
        <v>8.3870000000000005</v>
      </c>
      <c r="D256" s="15">
        <v>8.3770000000000007</v>
      </c>
      <c r="E256" s="46" t="s">
        <v>54</v>
      </c>
      <c r="G256" s="77"/>
      <c r="H256" s="77"/>
    </row>
    <row r="257" spans="1:8" ht="16.5" thickBot="1">
      <c r="A257" s="36" t="s">
        <v>55</v>
      </c>
      <c r="B257" s="15">
        <v>98.807000000000002</v>
      </c>
      <c r="C257" s="15">
        <v>99</v>
      </c>
      <c r="D257" s="15">
        <v>98.888999999999996</v>
      </c>
      <c r="E257" s="46" t="s">
        <v>56</v>
      </c>
      <c r="G257" s="77"/>
      <c r="H257" s="77"/>
    </row>
    <row r="258" spans="1:8" ht="16.5" thickBot="1">
      <c r="A258" s="36" t="s">
        <v>57</v>
      </c>
      <c r="B258" s="15">
        <v>7586</v>
      </c>
      <c r="C258" s="15">
        <v>7598</v>
      </c>
      <c r="D258" s="15">
        <v>7609.4920000000002</v>
      </c>
      <c r="E258" s="46" t="s">
        <v>58</v>
      </c>
      <c r="G258" s="77"/>
      <c r="H258" s="77"/>
    </row>
    <row r="259" spans="1:8" ht="16.5" thickBot="1">
      <c r="A259" s="36" t="s">
        <v>59</v>
      </c>
      <c r="B259" s="15">
        <v>87.32</v>
      </c>
      <c r="C259" s="15">
        <v>85.885999999999996</v>
      </c>
      <c r="D259" s="15">
        <v>71.863</v>
      </c>
      <c r="E259" s="46" t="s">
        <v>244</v>
      </c>
      <c r="G259" s="77"/>
      <c r="H259" s="77"/>
    </row>
    <row r="260" spans="1:8" ht="16.5" thickBot="1">
      <c r="A260" s="36" t="s">
        <v>60</v>
      </c>
      <c r="B260" s="15">
        <v>44.637999999999998</v>
      </c>
      <c r="C260" s="15">
        <v>44.79</v>
      </c>
      <c r="D260" s="15">
        <v>44.761000000000003</v>
      </c>
      <c r="E260" s="46" t="s">
        <v>61</v>
      </c>
      <c r="G260" s="77"/>
      <c r="H260" s="77"/>
    </row>
    <row r="261" spans="1:8" ht="16.5" thickBot="1">
      <c r="A261" s="36" t="s">
        <v>62</v>
      </c>
      <c r="B261" s="15">
        <v>390.01</v>
      </c>
      <c r="C261" s="15">
        <v>389.87599999999998</v>
      </c>
      <c r="D261" s="15">
        <v>389.75400000000002</v>
      </c>
      <c r="E261" s="46" t="s">
        <v>63</v>
      </c>
      <c r="G261" s="121">
        <f>SUM(D250:D271)</f>
        <v>12275.545</v>
      </c>
      <c r="H261" s="77"/>
    </row>
    <row r="262" spans="1:8" ht="16.5" thickBot="1">
      <c r="A262" s="36" t="s">
        <v>64</v>
      </c>
      <c r="B262" s="15">
        <v>23.466000000000001</v>
      </c>
      <c r="C262" s="15">
        <v>23.13</v>
      </c>
      <c r="D262" s="15">
        <v>22.9</v>
      </c>
      <c r="E262" s="46" t="s">
        <v>65</v>
      </c>
    </row>
    <row r="263" spans="1:8" ht="16.5" thickBot="1">
      <c r="A263" s="36" t="s">
        <v>66</v>
      </c>
      <c r="B263" s="15"/>
      <c r="C263" s="15"/>
      <c r="D263" s="15">
        <v>18</v>
      </c>
      <c r="E263" s="46" t="s">
        <v>67</v>
      </c>
    </row>
    <row r="264" spans="1:8" ht="16.5" thickBot="1">
      <c r="A264" s="36" t="s">
        <v>68</v>
      </c>
      <c r="B264" s="15"/>
      <c r="C264" s="15"/>
      <c r="D264" s="15"/>
      <c r="E264" s="46" t="s">
        <v>69</v>
      </c>
    </row>
    <row r="265" spans="1:8" ht="16.5" thickBot="1">
      <c r="A265" s="36" t="s">
        <v>70</v>
      </c>
      <c r="B265" s="15"/>
      <c r="C265" s="15"/>
      <c r="D265" s="15"/>
      <c r="E265" s="46" t="s">
        <v>71</v>
      </c>
    </row>
    <row r="266" spans="1:8" ht="16.5" thickBot="1">
      <c r="A266" s="36" t="s">
        <v>72</v>
      </c>
      <c r="B266" s="15">
        <v>19.042000000000002</v>
      </c>
      <c r="C266" s="15">
        <v>19.018999999999998</v>
      </c>
      <c r="D266" s="15">
        <v>18.867999999999999</v>
      </c>
      <c r="E266" s="46" t="s">
        <v>73</v>
      </c>
    </row>
    <row r="267" spans="1:8" ht="16.5" thickBot="1">
      <c r="A267" s="36" t="s">
        <v>74</v>
      </c>
      <c r="B267" s="15">
        <v>27.082000000000001</v>
      </c>
      <c r="C267" s="15">
        <v>26.981999999999999</v>
      </c>
      <c r="D267" s="15">
        <v>29.75</v>
      </c>
      <c r="E267" s="46" t="s">
        <v>75</v>
      </c>
    </row>
    <row r="268" spans="1:8" ht="16.5" thickBot="1">
      <c r="A268" s="36" t="s">
        <v>76</v>
      </c>
      <c r="B268" s="15">
        <v>1470</v>
      </c>
      <c r="C268" s="15">
        <v>1532</v>
      </c>
      <c r="D268" s="15">
        <v>1134</v>
      </c>
      <c r="E268" s="46" t="s">
        <v>77</v>
      </c>
    </row>
    <row r="269" spans="1:8" ht="16.5" thickBot="1">
      <c r="A269" s="36" t="s">
        <v>78</v>
      </c>
      <c r="B269" s="15">
        <v>1317</v>
      </c>
      <c r="C269" s="15">
        <v>1322</v>
      </c>
      <c r="D269" s="15">
        <v>1324</v>
      </c>
      <c r="E269" s="46" t="s">
        <v>79</v>
      </c>
    </row>
    <row r="270" spans="1:8" ht="16.5" thickBot="1">
      <c r="A270" s="36" t="s">
        <v>80</v>
      </c>
      <c r="B270" s="15">
        <v>326.40699999999998</v>
      </c>
      <c r="C270" s="15">
        <v>322.61900000000003</v>
      </c>
      <c r="D270" s="15">
        <v>326.75900000000001</v>
      </c>
      <c r="E270" s="46" t="s">
        <v>81</v>
      </c>
    </row>
    <row r="271" spans="1:8" ht="16.5" thickBot="1">
      <c r="A271" s="36" t="s">
        <v>82</v>
      </c>
      <c r="B271" s="15">
        <v>731.32</v>
      </c>
      <c r="C271" s="15">
        <v>733.50800000000004</v>
      </c>
      <c r="D271" s="15">
        <v>734.024</v>
      </c>
      <c r="E271" s="46" t="s">
        <v>83</v>
      </c>
    </row>
    <row r="272" spans="1:8" ht="16.5" thickBot="1">
      <c r="A272" s="45" t="s">
        <v>182</v>
      </c>
      <c r="B272" s="47">
        <f t="shared" ref="B272" si="11">SUM(B250:B271)</f>
        <v>12606.316000000001</v>
      </c>
      <c r="C272" s="47">
        <f t="shared" ref="C272" si="12">SUM(C250:C271)</f>
        <v>12662.623000000001</v>
      </c>
      <c r="D272" s="47">
        <f>SUM(D250:D271)</f>
        <v>12275.545</v>
      </c>
      <c r="E272" s="45" t="s">
        <v>184</v>
      </c>
    </row>
    <row r="273" spans="1:11" ht="16.5" thickBot="1">
      <c r="A273" s="45" t="s">
        <v>183</v>
      </c>
      <c r="B273" s="47">
        <v>55865.533000000003</v>
      </c>
      <c r="C273" s="47">
        <v>55483.642999999996</v>
      </c>
      <c r="D273" s="47">
        <v>57910.188999999998</v>
      </c>
      <c r="E273" s="45" t="s">
        <v>185</v>
      </c>
    </row>
    <row r="277" spans="1:11">
      <c r="A277" s="34" t="s">
        <v>228</v>
      </c>
      <c r="E277" s="33" t="s">
        <v>235</v>
      </c>
    </row>
    <row r="278" spans="1:11" ht="15.75" customHeight="1">
      <c r="A278" s="34" t="s">
        <v>100</v>
      </c>
      <c r="B278" s="127" t="s">
        <v>164</v>
      </c>
      <c r="C278" s="127"/>
      <c r="D278" s="127"/>
      <c r="E278" s="127"/>
    </row>
    <row r="279" spans="1:11" ht="16.5" thickBot="1">
      <c r="A279" s="34" t="s">
        <v>35</v>
      </c>
      <c r="E279" s="32" t="s">
        <v>36</v>
      </c>
    </row>
    <row r="280" spans="1:11" ht="16.5" thickBot="1">
      <c r="A280" s="49" t="s">
        <v>37</v>
      </c>
      <c r="B280" s="56">
        <v>2016</v>
      </c>
      <c r="C280" s="41">
        <v>2017</v>
      </c>
      <c r="D280" s="56">
        <v>2018</v>
      </c>
      <c r="E280" s="44" t="s">
        <v>38</v>
      </c>
    </row>
    <row r="281" spans="1:11" ht="16.5" thickBot="1">
      <c r="A281" s="36" t="s">
        <v>42</v>
      </c>
      <c r="B281" s="15">
        <v>37</v>
      </c>
      <c r="C281" s="15">
        <v>35.625</v>
      </c>
      <c r="D281" s="15">
        <v>37</v>
      </c>
      <c r="E281" s="46" t="s">
        <v>43</v>
      </c>
    </row>
    <row r="282" spans="1:11" ht="16.5" thickBot="1">
      <c r="A282" s="36" t="s">
        <v>44</v>
      </c>
      <c r="B282" s="15">
        <v>74.275000000000006</v>
      </c>
      <c r="C282" s="15">
        <v>72.751000000000005</v>
      </c>
      <c r="D282" s="15">
        <v>72.075999999999993</v>
      </c>
      <c r="E282" s="46" t="s">
        <v>242</v>
      </c>
    </row>
    <row r="283" spans="1:11" ht="16.5" thickBot="1">
      <c r="A283" s="36" t="s">
        <v>45</v>
      </c>
      <c r="B283" s="15">
        <v>8.577</v>
      </c>
      <c r="C283" s="15">
        <v>8.9130000000000003</v>
      </c>
      <c r="D283" s="15">
        <v>6.2549999999999999</v>
      </c>
      <c r="E283" s="46" t="s">
        <v>46</v>
      </c>
    </row>
    <row r="284" spans="1:11" ht="16.5" thickBot="1">
      <c r="A284" s="36" t="s">
        <v>47</v>
      </c>
      <c r="B284" s="15">
        <v>247.387</v>
      </c>
      <c r="C284" s="15">
        <v>239.09100000000001</v>
      </c>
      <c r="D284" s="15">
        <v>144.012</v>
      </c>
      <c r="E284" s="46" t="s">
        <v>48</v>
      </c>
    </row>
    <row r="285" spans="1:11" s="79" customFormat="1" ht="16.5" thickBot="1">
      <c r="A285" s="36" t="s">
        <v>49</v>
      </c>
      <c r="B285" s="58">
        <v>686.98299999999995</v>
      </c>
      <c r="C285" s="58">
        <v>675.89200000000005</v>
      </c>
      <c r="D285" s="15">
        <f>(((C285-B285)/B285)*C285)+C285</f>
        <v>664.98005869723136</v>
      </c>
      <c r="E285" s="57" t="s">
        <v>50</v>
      </c>
      <c r="F285" s="64"/>
      <c r="G285" s="64"/>
      <c r="H285" s="64"/>
      <c r="I285" s="64"/>
      <c r="J285" s="64"/>
      <c r="K285" s="64"/>
    </row>
    <row r="286" spans="1:11" ht="16.5" thickBot="1">
      <c r="A286" s="36" t="s">
        <v>51</v>
      </c>
      <c r="B286" s="15">
        <v>12.24</v>
      </c>
      <c r="C286" s="15">
        <v>11.22</v>
      </c>
      <c r="D286" s="15">
        <v>11.051</v>
      </c>
      <c r="E286" s="46" t="s">
        <v>52</v>
      </c>
    </row>
    <row r="287" spans="1:11" ht="16.5" thickBot="1">
      <c r="A287" s="36" t="s">
        <v>53</v>
      </c>
      <c r="B287" s="15">
        <v>54.627000000000002</v>
      </c>
      <c r="C287" s="15">
        <v>55.037999999999997</v>
      </c>
      <c r="D287" s="15">
        <v>54.779000000000003</v>
      </c>
      <c r="E287" s="46" t="s">
        <v>54</v>
      </c>
    </row>
    <row r="288" spans="1:11" ht="28.5" thickBot="1">
      <c r="A288" s="36" t="s">
        <v>55</v>
      </c>
      <c r="B288" s="15">
        <v>219.42599999999999</v>
      </c>
      <c r="C288" s="15">
        <v>208</v>
      </c>
      <c r="D288" s="15">
        <v>271.45100000000002</v>
      </c>
      <c r="E288" s="46" t="s">
        <v>56</v>
      </c>
      <c r="J288" s="71"/>
    </row>
    <row r="289" spans="1:10" ht="24" thickBot="1">
      <c r="A289" s="36" t="s">
        <v>57</v>
      </c>
      <c r="B289" s="58">
        <v>3402</v>
      </c>
      <c r="C289" s="58">
        <v>3036.9389999999999</v>
      </c>
      <c r="D289" s="58">
        <v>3553</v>
      </c>
      <c r="E289" s="46" t="s">
        <v>58</v>
      </c>
      <c r="J289" s="72"/>
    </row>
    <row r="290" spans="1:10" ht="16.5" thickBot="1">
      <c r="A290" s="36" t="s">
        <v>59</v>
      </c>
      <c r="B290" s="15">
        <v>485.6</v>
      </c>
      <c r="C290" s="15">
        <v>451.37900000000002</v>
      </c>
      <c r="D290" s="15">
        <v>459.83800000000002</v>
      </c>
      <c r="E290" s="46" t="s">
        <v>244</v>
      </c>
    </row>
    <row r="291" spans="1:10" ht="16.5" thickBot="1">
      <c r="A291" s="36" t="s">
        <v>60</v>
      </c>
      <c r="B291" s="15">
        <v>414.488</v>
      </c>
      <c r="C291" s="15">
        <v>352.55799999999999</v>
      </c>
      <c r="D291" s="15">
        <v>508.53699999999998</v>
      </c>
      <c r="E291" s="46" t="s">
        <v>61</v>
      </c>
    </row>
    <row r="292" spans="1:10" ht="16.5" thickBot="1">
      <c r="A292" s="36" t="s">
        <v>62</v>
      </c>
      <c r="B292" s="15">
        <v>124.545</v>
      </c>
      <c r="C292" s="15">
        <v>113.005</v>
      </c>
      <c r="D292" s="18">
        <v>153.68</v>
      </c>
      <c r="E292" s="46" t="s">
        <v>63</v>
      </c>
    </row>
    <row r="293" spans="1:10" ht="16.5" thickBot="1">
      <c r="A293" s="36" t="s">
        <v>64</v>
      </c>
      <c r="B293" s="58">
        <v>108.96599999999999</v>
      </c>
      <c r="C293" s="58">
        <v>111.145</v>
      </c>
      <c r="D293" s="58">
        <v>74</v>
      </c>
      <c r="E293" s="46" t="s">
        <v>65</v>
      </c>
    </row>
    <row r="294" spans="1:10" ht="16.5" thickBot="1">
      <c r="A294" s="36" t="s">
        <v>66</v>
      </c>
      <c r="B294" s="15">
        <v>33.299999999999997</v>
      </c>
      <c r="C294" s="15">
        <v>33.454000000000001</v>
      </c>
      <c r="D294" s="15">
        <v>37</v>
      </c>
      <c r="E294" s="46" t="s">
        <v>67</v>
      </c>
    </row>
    <row r="295" spans="1:10" ht="16.5" thickBot="1">
      <c r="A295" s="36" t="s">
        <v>68</v>
      </c>
      <c r="B295" s="15">
        <v>4.3579999999999997</v>
      </c>
      <c r="C295" s="15">
        <v>6.9749999999999996</v>
      </c>
      <c r="D295" s="15">
        <v>12.509</v>
      </c>
      <c r="E295" s="46" t="s">
        <v>69</v>
      </c>
    </row>
    <row r="296" spans="1:10" ht="16.5" thickBot="1">
      <c r="A296" s="36" t="s">
        <v>70</v>
      </c>
      <c r="B296" s="15">
        <v>5.726</v>
      </c>
      <c r="C296" s="15">
        <v>7.2</v>
      </c>
      <c r="D296" s="15">
        <v>5.9790000000000001</v>
      </c>
      <c r="E296" s="46" t="s">
        <v>71</v>
      </c>
      <c r="H296" s="25"/>
    </row>
    <row r="297" spans="1:10" ht="16.5" thickBot="1">
      <c r="A297" s="36" t="s">
        <v>72</v>
      </c>
      <c r="B297" s="15">
        <v>266.8</v>
      </c>
      <c r="C297" s="15">
        <v>256.8</v>
      </c>
      <c r="D297" s="15">
        <v>231.75899999999999</v>
      </c>
      <c r="E297" s="46" t="s">
        <v>73</v>
      </c>
    </row>
    <row r="298" spans="1:10" ht="16.5" thickBot="1">
      <c r="A298" s="36" t="s">
        <v>74</v>
      </c>
      <c r="B298" s="15">
        <v>26.608000000000001</v>
      </c>
      <c r="C298" s="15">
        <v>19.628</v>
      </c>
      <c r="D298" s="15">
        <v>32.76</v>
      </c>
      <c r="E298" s="46" t="s">
        <v>75</v>
      </c>
    </row>
    <row r="299" spans="1:10" ht="16.5" thickBot="1">
      <c r="A299" s="36" t="s">
        <v>76</v>
      </c>
      <c r="B299" s="15">
        <v>2479</v>
      </c>
      <c r="C299" s="15">
        <v>2603</v>
      </c>
      <c r="D299" s="15">
        <v>2241</v>
      </c>
      <c r="E299" s="46" t="s">
        <v>77</v>
      </c>
    </row>
    <row r="300" spans="1:10" ht="16.5" thickBot="1">
      <c r="A300" s="36" t="s">
        <v>78</v>
      </c>
      <c r="B300" s="15">
        <v>1009.212</v>
      </c>
      <c r="C300" s="15">
        <v>1025.1420000000001</v>
      </c>
      <c r="D300" s="15">
        <v>1011.441</v>
      </c>
      <c r="E300" s="46" t="s">
        <v>79</v>
      </c>
    </row>
    <row r="301" spans="1:10" ht="16.5" thickBot="1">
      <c r="A301" s="36" t="s">
        <v>80</v>
      </c>
      <c r="B301" s="15">
        <v>248.179</v>
      </c>
      <c r="C301" s="15">
        <v>236.12799999999999</v>
      </c>
      <c r="D301" s="15">
        <v>229.40899999999999</v>
      </c>
      <c r="E301" s="46" t="s">
        <v>81</v>
      </c>
    </row>
    <row r="302" spans="1:10" ht="16.5" thickBot="1">
      <c r="A302" s="36" t="s">
        <v>82</v>
      </c>
      <c r="B302" s="15">
        <v>1477.1610000000001</v>
      </c>
      <c r="C302" s="15">
        <v>1369.4280000000001</v>
      </c>
      <c r="D302" s="15">
        <v>1039.883</v>
      </c>
      <c r="E302" s="46" t="s">
        <v>83</v>
      </c>
    </row>
    <row r="303" spans="1:10" ht="16.5" thickBot="1">
      <c r="A303" s="45" t="s">
        <v>182</v>
      </c>
      <c r="B303" s="47">
        <f t="shared" ref="B303" si="13">SUM(B281:B302)</f>
        <v>11426.458000000001</v>
      </c>
      <c r="C303" s="47">
        <f t="shared" ref="C303" si="14">SUM(C281:C302)</f>
        <v>10929.311000000002</v>
      </c>
      <c r="D303" s="47">
        <f>SUM(D281:D302)</f>
        <v>10852.399058697232</v>
      </c>
      <c r="E303" s="45" t="s">
        <v>184</v>
      </c>
    </row>
    <row r="304" spans="1:10" ht="16.5" thickBot="1">
      <c r="A304" s="45" t="s">
        <v>183</v>
      </c>
      <c r="B304" s="47">
        <v>328679.83600000001</v>
      </c>
      <c r="C304" s="47">
        <v>330850.755</v>
      </c>
      <c r="D304" s="47">
        <v>323152.30300000001</v>
      </c>
      <c r="E304" s="45" t="s">
        <v>185</v>
      </c>
    </row>
    <row r="305" spans="1:11">
      <c r="A305" s="13" t="s">
        <v>101</v>
      </c>
    </row>
    <row r="309" spans="1:11">
      <c r="A309" s="34" t="s">
        <v>229</v>
      </c>
      <c r="E309" s="33" t="s">
        <v>234</v>
      </c>
    </row>
    <row r="310" spans="1:11" ht="21" customHeight="1">
      <c r="A310" s="34" t="s">
        <v>102</v>
      </c>
      <c r="C310" s="127" t="s">
        <v>165</v>
      </c>
      <c r="D310" s="127"/>
      <c r="E310" s="127"/>
    </row>
    <row r="311" spans="1:11" ht="16.5" thickBot="1">
      <c r="A311" s="34" t="s">
        <v>35</v>
      </c>
      <c r="E311" s="32" t="s">
        <v>36</v>
      </c>
    </row>
    <row r="312" spans="1:11" ht="16.5" thickBot="1">
      <c r="A312" s="49" t="s">
        <v>37</v>
      </c>
      <c r="B312" s="56">
        <v>2016</v>
      </c>
      <c r="C312" s="41">
        <v>2017</v>
      </c>
      <c r="D312" s="56">
        <v>2018</v>
      </c>
      <c r="E312" s="44" t="s">
        <v>38</v>
      </c>
      <c r="G312" s="2" t="s">
        <v>243</v>
      </c>
    </row>
    <row r="313" spans="1:11" ht="16.5" thickBot="1">
      <c r="A313" s="36" t="s">
        <v>42</v>
      </c>
      <c r="B313" s="15">
        <v>770</v>
      </c>
      <c r="C313" s="15">
        <v>958.12800000000004</v>
      </c>
      <c r="D313" s="15">
        <v>770</v>
      </c>
      <c r="E313" s="46" t="s">
        <v>43</v>
      </c>
    </row>
    <row r="314" spans="1:11" ht="16.5" thickBot="1">
      <c r="A314" s="36" t="s">
        <v>44</v>
      </c>
      <c r="B314" s="15">
        <v>3618.66</v>
      </c>
      <c r="C314" s="15">
        <v>3655.7649999999999</v>
      </c>
      <c r="D314" s="15">
        <v>3868.962</v>
      </c>
      <c r="E314" s="46" t="s">
        <v>242</v>
      </c>
    </row>
    <row r="315" spans="1:11" ht="16.5" thickBot="1">
      <c r="A315" s="36" t="s">
        <v>45</v>
      </c>
      <c r="B315" s="15">
        <v>958.81200000000001</v>
      </c>
      <c r="C315" s="15">
        <v>972.30700000000002</v>
      </c>
      <c r="D315" s="15">
        <v>985.99193819956361</v>
      </c>
      <c r="E315" s="46" t="s">
        <v>46</v>
      </c>
    </row>
    <row r="316" spans="1:11" ht="16.5" thickBot="1">
      <c r="A316" s="36" t="s">
        <v>47</v>
      </c>
      <c r="B316" s="15">
        <v>4165.6719999999996</v>
      </c>
      <c r="C316" s="15">
        <v>4116.848</v>
      </c>
      <c r="D316" s="15">
        <v>4068.5962445204523</v>
      </c>
      <c r="E316" s="46" t="s">
        <v>48</v>
      </c>
    </row>
    <row r="317" spans="1:11" s="79" customFormat="1" ht="16.5" thickBot="1">
      <c r="A317" s="36" t="s">
        <v>49</v>
      </c>
      <c r="B317" s="15">
        <v>17632.728609999998</v>
      </c>
      <c r="C317" s="15">
        <v>18451.8838</v>
      </c>
      <c r="D317" s="15">
        <v>16651</v>
      </c>
      <c r="E317" s="57" t="s">
        <v>50</v>
      </c>
      <c r="F317" s="64"/>
      <c r="G317" s="64"/>
      <c r="H317" s="64"/>
      <c r="I317" s="64"/>
      <c r="J317" s="64"/>
      <c r="K317" s="64"/>
    </row>
    <row r="318" spans="1:11" ht="16.5" thickBot="1">
      <c r="A318" s="36" t="s">
        <v>51</v>
      </c>
      <c r="B318" s="15">
        <v>19.399999999999999</v>
      </c>
      <c r="C318" s="15">
        <v>21.074999999999999</v>
      </c>
      <c r="D318" s="15">
        <v>22.894619845360825</v>
      </c>
      <c r="E318" s="46" t="s">
        <v>52</v>
      </c>
    </row>
    <row r="319" spans="1:11" ht="16.5" thickBot="1">
      <c r="A319" s="36" t="s">
        <v>53</v>
      </c>
      <c r="B319" s="15">
        <v>398.40499999999997</v>
      </c>
      <c r="C319" s="15">
        <v>398.34699999999998</v>
      </c>
      <c r="D319" s="15">
        <v>397.68700000000001</v>
      </c>
      <c r="E319" s="46" t="s">
        <v>54</v>
      </c>
      <c r="F319" s="64"/>
    </row>
    <row r="320" spans="1:11" ht="16.5" thickBot="1">
      <c r="A320" s="36" t="s">
        <v>55</v>
      </c>
      <c r="B320" s="15">
        <v>6723.4790000000003</v>
      </c>
      <c r="C320" s="15">
        <v>6467.5659999999998</v>
      </c>
      <c r="D320" s="15">
        <v>6504.8950000000004</v>
      </c>
      <c r="E320" s="46" t="s">
        <v>56</v>
      </c>
    </row>
    <row r="321" spans="1:8" ht="16.5" thickBot="1">
      <c r="A321" s="36" t="s">
        <v>57</v>
      </c>
      <c r="B321" s="15">
        <v>28566</v>
      </c>
      <c r="C321" s="15">
        <v>27588.688999999998</v>
      </c>
      <c r="D321" s="15">
        <v>28743</v>
      </c>
      <c r="E321" s="46" t="s">
        <v>58</v>
      </c>
    </row>
    <row r="322" spans="1:8" ht="16.5" thickBot="1">
      <c r="A322" s="36" t="s">
        <v>59</v>
      </c>
      <c r="B322" s="15">
        <v>4219.7209999999995</v>
      </c>
      <c r="C322" s="15">
        <v>4073.7779999999998</v>
      </c>
      <c r="D322" s="15">
        <v>4574</v>
      </c>
      <c r="E322" s="46" t="s">
        <v>244</v>
      </c>
    </row>
    <row r="323" spans="1:8" ht="16.5" thickBot="1">
      <c r="A323" s="36" t="s">
        <v>60</v>
      </c>
      <c r="B323" s="15">
        <v>6115.0879999999997</v>
      </c>
      <c r="C323" s="15">
        <v>5871.9170000000004</v>
      </c>
      <c r="D323" s="15">
        <v>6092.02</v>
      </c>
      <c r="E323" s="46" t="s">
        <v>61</v>
      </c>
    </row>
    <row r="324" spans="1:8" ht="16.5" thickBot="1">
      <c r="A324" s="36" t="s">
        <v>62</v>
      </c>
      <c r="B324" s="15">
        <v>2344.3580000000002</v>
      </c>
      <c r="C324" s="15">
        <v>2370.5250000000001</v>
      </c>
      <c r="D324" s="15">
        <v>1330.973</v>
      </c>
      <c r="E324" s="46" t="s">
        <v>63</v>
      </c>
    </row>
    <row r="325" spans="1:8" ht="16.5" thickBot="1">
      <c r="A325" s="36" t="s">
        <v>64</v>
      </c>
      <c r="B325" s="15">
        <v>1647.41</v>
      </c>
      <c r="C325" s="15">
        <v>1680.3779999999999</v>
      </c>
      <c r="D325" s="15">
        <v>1713.3459999999998</v>
      </c>
      <c r="E325" s="46" t="s">
        <v>65</v>
      </c>
      <c r="H325" s="25"/>
    </row>
    <row r="326" spans="1:8" ht="16.5" thickBot="1">
      <c r="A326" s="36" t="s">
        <v>66</v>
      </c>
      <c r="B326" s="15">
        <v>538.54999999999995</v>
      </c>
      <c r="C326" s="15">
        <v>523.93899999999996</v>
      </c>
      <c r="D326" s="15">
        <v>509.32799999999997</v>
      </c>
      <c r="E326" s="46" t="s">
        <v>67</v>
      </c>
    </row>
    <row r="327" spans="1:8" ht="16.5" thickBot="1">
      <c r="A327" s="36" t="s">
        <v>68</v>
      </c>
      <c r="B327" s="15">
        <v>657.03499999999997</v>
      </c>
      <c r="C327" s="15">
        <v>731.49</v>
      </c>
      <c r="D327" s="15">
        <v>1042.865</v>
      </c>
      <c r="E327" s="46" t="s">
        <v>69</v>
      </c>
    </row>
    <row r="328" spans="1:8" ht="16.5" thickBot="1">
      <c r="A328" s="36" t="s">
        <v>70</v>
      </c>
      <c r="B328" s="15">
        <v>3190.192</v>
      </c>
      <c r="C328" s="15">
        <v>2991.4389999999999</v>
      </c>
      <c r="D328" s="15">
        <v>3024.12</v>
      </c>
      <c r="E328" s="46" t="s">
        <v>71</v>
      </c>
    </row>
    <row r="329" spans="1:8" ht="16.5" thickBot="1">
      <c r="A329" s="36" t="s">
        <v>72</v>
      </c>
      <c r="B329" s="15">
        <v>436</v>
      </c>
      <c r="C329" s="15">
        <v>367</v>
      </c>
      <c r="D329" s="15">
        <v>324.863</v>
      </c>
      <c r="E329" s="46" t="s">
        <v>73</v>
      </c>
    </row>
    <row r="330" spans="1:8" ht="16.5" thickBot="1">
      <c r="A330" s="36" t="s">
        <v>74</v>
      </c>
      <c r="B330" s="15">
        <v>2925.7179999999998</v>
      </c>
      <c r="C330" s="15">
        <v>2912.6979999999999</v>
      </c>
      <c r="D330" s="15">
        <v>2945.877</v>
      </c>
      <c r="E330" s="46" t="s">
        <v>75</v>
      </c>
    </row>
    <row r="331" spans="1:8" ht="16.5" thickBot="1">
      <c r="A331" s="36" t="s">
        <v>76</v>
      </c>
      <c r="B331" s="15">
        <v>4966</v>
      </c>
      <c r="C331" s="15">
        <v>4358</v>
      </c>
      <c r="D331" s="15">
        <v>2969</v>
      </c>
      <c r="E331" s="46" t="s">
        <v>77</v>
      </c>
    </row>
    <row r="332" spans="1:8" ht="16.5" thickBot="1">
      <c r="A332" s="36" t="s">
        <v>78</v>
      </c>
      <c r="B332" s="15">
        <v>13255.62</v>
      </c>
      <c r="C332" s="15">
        <v>13239.096</v>
      </c>
      <c r="D332" s="15">
        <v>13497.875</v>
      </c>
      <c r="E332" s="46" t="s">
        <v>79</v>
      </c>
    </row>
    <row r="333" spans="1:8" ht="16.5" thickBot="1">
      <c r="A333" s="36" t="s">
        <v>80</v>
      </c>
      <c r="B333" s="15">
        <v>3732.058</v>
      </c>
      <c r="C333" s="15">
        <v>3615.4430000000002</v>
      </c>
      <c r="D333" s="15">
        <v>3646.7089999999998</v>
      </c>
      <c r="E333" s="46" t="s">
        <v>81</v>
      </c>
    </row>
    <row r="334" spans="1:8" ht="16.5" thickBot="1">
      <c r="A334" s="36" t="s">
        <v>82</v>
      </c>
      <c r="B334" s="15">
        <v>10662</v>
      </c>
      <c r="C334" s="15">
        <v>10922.633</v>
      </c>
      <c r="D334" s="15">
        <v>11045.960999999999</v>
      </c>
      <c r="E334" s="46" t="s">
        <v>83</v>
      </c>
    </row>
    <row r="335" spans="1:8" ht="16.5" thickBot="1">
      <c r="A335" s="45" t="s">
        <v>182</v>
      </c>
      <c r="B335" s="47">
        <f t="shared" ref="B335" si="15">SUM(B313:B334)</f>
        <v>117542.90660999999</v>
      </c>
      <c r="C335" s="47">
        <f t="shared" ref="C335" si="16">SUM(C313:C334)</f>
        <v>116288.94480000001</v>
      </c>
      <c r="D335" s="47">
        <f>SUM(D313:D334)</f>
        <v>114729.96380256537</v>
      </c>
      <c r="E335" s="45" t="s">
        <v>184</v>
      </c>
    </row>
    <row r="336" spans="1:8" ht="16.5" thickBot="1">
      <c r="A336" s="45" t="s">
        <v>183</v>
      </c>
      <c r="B336" s="47">
        <v>1028984.795</v>
      </c>
      <c r="C336" s="47">
        <v>1032318.8689999999</v>
      </c>
      <c r="D336" s="47">
        <v>1085568.8940000001</v>
      </c>
      <c r="E336" s="45" t="s">
        <v>185</v>
      </c>
    </row>
    <row r="338" spans="1:11">
      <c r="A338" s="34" t="s">
        <v>230</v>
      </c>
      <c r="E338" s="33" t="s">
        <v>233</v>
      </c>
    </row>
    <row r="339" spans="1:11" ht="15.75" customHeight="1">
      <c r="A339" s="34" t="s">
        <v>103</v>
      </c>
      <c r="C339" s="127" t="s">
        <v>166</v>
      </c>
      <c r="D339" s="127"/>
      <c r="E339" s="127"/>
    </row>
    <row r="340" spans="1:11" ht="16.5" thickBot="1">
      <c r="A340" s="34" t="s">
        <v>35</v>
      </c>
      <c r="E340" s="33" t="s">
        <v>36</v>
      </c>
    </row>
    <row r="341" spans="1:11" ht="16.5" thickBot="1">
      <c r="A341" s="49" t="s">
        <v>37</v>
      </c>
      <c r="B341" s="56">
        <v>2016</v>
      </c>
      <c r="C341" s="41">
        <v>2017</v>
      </c>
      <c r="D341" s="56">
        <v>2018</v>
      </c>
      <c r="E341" s="44" t="s">
        <v>38</v>
      </c>
    </row>
    <row r="342" spans="1:11" ht="16.5" thickBot="1">
      <c r="A342" s="110" t="s">
        <v>42</v>
      </c>
      <c r="B342" s="111">
        <v>0.3</v>
      </c>
      <c r="C342" s="111">
        <v>0.28000000000000003</v>
      </c>
      <c r="D342" s="111">
        <v>0.3</v>
      </c>
      <c r="E342" s="46" t="s">
        <v>43</v>
      </c>
    </row>
    <row r="343" spans="1:11" ht="16.5" thickBot="1">
      <c r="A343" s="110" t="s">
        <v>44</v>
      </c>
      <c r="B343" s="111">
        <v>179.6</v>
      </c>
      <c r="C343" s="111">
        <v>188.12700000000001</v>
      </c>
      <c r="D343" s="111">
        <v>189.727</v>
      </c>
      <c r="E343" s="46" t="s">
        <v>242</v>
      </c>
    </row>
    <row r="344" spans="1:11" ht="16.5" thickBot="1">
      <c r="A344" s="110" t="s">
        <v>45</v>
      </c>
      <c r="B344" s="111">
        <v>0.44700000000000001</v>
      </c>
      <c r="C344" s="111">
        <v>0.44900000000000001</v>
      </c>
      <c r="D344" s="111">
        <v>0.442</v>
      </c>
      <c r="E344" s="46" t="s">
        <v>46</v>
      </c>
    </row>
    <row r="345" spans="1:11" ht="16.5" thickBot="1">
      <c r="A345" s="110" t="s">
        <v>47</v>
      </c>
      <c r="B345" s="111">
        <v>12.071</v>
      </c>
      <c r="C345" s="111">
        <v>12.042</v>
      </c>
      <c r="D345" s="111">
        <v>12.154999999999999</v>
      </c>
      <c r="E345" s="46" t="s">
        <v>48</v>
      </c>
    </row>
    <row r="346" spans="1:11" s="79" customFormat="1" ht="16.5" thickBot="1">
      <c r="A346" s="110" t="s">
        <v>49</v>
      </c>
      <c r="B346" s="112">
        <v>59.936</v>
      </c>
      <c r="C346" s="112">
        <v>55.915999999999997</v>
      </c>
      <c r="D346" s="112">
        <v>46.7</v>
      </c>
      <c r="E346" s="57" t="s">
        <v>50</v>
      </c>
      <c r="F346" s="64"/>
      <c r="G346" s="64"/>
      <c r="H346" s="64"/>
      <c r="I346" s="64"/>
      <c r="J346" s="64"/>
      <c r="K346" s="64"/>
    </row>
    <row r="347" spans="1:11" ht="16.5" thickBot="1">
      <c r="A347" s="110" t="s">
        <v>51</v>
      </c>
      <c r="B347" s="111">
        <v>0</v>
      </c>
      <c r="C347" s="111">
        <v>0</v>
      </c>
      <c r="D347" s="111">
        <v>0</v>
      </c>
      <c r="E347" s="46" t="s">
        <v>52</v>
      </c>
    </row>
    <row r="348" spans="1:11" ht="16.5" thickBot="1">
      <c r="A348" s="110" t="s">
        <v>53</v>
      </c>
      <c r="B348" s="111">
        <v>4.5860000000000003</v>
      </c>
      <c r="C348" s="111">
        <v>4.585</v>
      </c>
      <c r="D348" s="111">
        <v>4.54</v>
      </c>
      <c r="E348" s="46" t="s">
        <v>54</v>
      </c>
    </row>
    <row r="349" spans="1:11" ht="16.5" thickBot="1">
      <c r="A349" s="110" t="s">
        <v>55</v>
      </c>
      <c r="B349" s="111">
        <v>455.92500000000001</v>
      </c>
      <c r="C349" s="111">
        <v>468.62200000000001</v>
      </c>
      <c r="D349" s="111">
        <v>480.14600000000002</v>
      </c>
      <c r="E349" s="46" t="s">
        <v>56</v>
      </c>
    </row>
    <row r="350" spans="1:11" ht="16.5" thickBot="1">
      <c r="A350" s="110" t="s">
        <v>57</v>
      </c>
      <c r="B350" s="111">
        <v>527.41200000000003</v>
      </c>
      <c r="C350" s="111">
        <v>533.78</v>
      </c>
      <c r="D350" s="111">
        <v>535</v>
      </c>
      <c r="E350" s="46" t="s">
        <v>58</v>
      </c>
    </row>
    <row r="351" spans="1:11" ht="16.5" thickBot="1">
      <c r="A351" s="110" t="s">
        <v>59</v>
      </c>
      <c r="B351" s="111">
        <v>6.76</v>
      </c>
      <c r="C351" s="111">
        <v>6.36</v>
      </c>
      <c r="D351" s="111">
        <v>4.1929999999999996</v>
      </c>
      <c r="E351" s="46" t="s">
        <v>244</v>
      </c>
    </row>
    <row r="352" spans="1:11" ht="16.5" thickBot="1">
      <c r="A352" s="110" t="s">
        <v>60</v>
      </c>
      <c r="B352" s="111">
        <v>274.95699999999999</v>
      </c>
      <c r="C352" s="111">
        <v>276.089</v>
      </c>
      <c r="D352" s="111">
        <v>277.07400000000001</v>
      </c>
      <c r="E352" s="46" t="s">
        <v>61</v>
      </c>
    </row>
    <row r="353" spans="1:6" ht="18.75" customHeight="1" thickBot="1">
      <c r="A353" s="110" t="s">
        <v>62</v>
      </c>
      <c r="B353" s="111">
        <v>12.568</v>
      </c>
      <c r="C353" s="111">
        <v>14.003</v>
      </c>
      <c r="D353" s="111">
        <v>15.601846674092934</v>
      </c>
      <c r="E353" s="46" t="s">
        <v>63</v>
      </c>
      <c r="F353" s="68"/>
    </row>
    <row r="354" spans="1:6" ht="15.75" customHeight="1" thickBot="1">
      <c r="A354" s="110" t="s">
        <v>64</v>
      </c>
      <c r="B354" s="111">
        <v>64.953999999999994</v>
      </c>
      <c r="C354" s="111">
        <v>66.253</v>
      </c>
      <c r="D354" s="111">
        <v>67.577978400098544</v>
      </c>
      <c r="E354" s="125" t="s">
        <v>65</v>
      </c>
      <c r="F354" s="69"/>
    </row>
    <row r="355" spans="1:6" ht="16.5" thickBot="1">
      <c r="A355" s="110" t="s">
        <v>66</v>
      </c>
      <c r="B355" s="111">
        <v>22</v>
      </c>
      <c r="C355" s="111">
        <v>22</v>
      </c>
      <c r="D355" s="111">
        <v>22</v>
      </c>
      <c r="E355" s="46" t="s">
        <v>67</v>
      </c>
    </row>
    <row r="356" spans="1:6" ht="16.5" thickBot="1">
      <c r="A356" s="110" t="s">
        <v>68</v>
      </c>
      <c r="B356" s="111">
        <v>10.36</v>
      </c>
      <c r="C356" s="111">
        <v>7.0060000000000002</v>
      </c>
      <c r="D356" s="111">
        <v>4.7378413127413133</v>
      </c>
      <c r="E356" s="46" t="s">
        <v>69</v>
      </c>
    </row>
    <row r="357" spans="1:6" ht="16.5" thickBot="1">
      <c r="A357" s="110" t="s">
        <v>70</v>
      </c>
      <c r="B357" s="111">
        <v>2.65</v>
      </c>
      <c r="C357" s="111">
        <v>2.1800000000000002</v>
      </c>
      <c r="D357" s="111">
        <v>6.907</v>
      </c>
      <c r="E357" s="46" t="s">
        <v>71</v>
      </c>
    </row>
    <row r="358" spans="1:6" ht="16.5" thickBot="1">
      <c r="A358" s="110" t="s">
        <v>72</v>
      </c>
      <c r="B358" s="111">
        <v>0</v>
      </c>
      <c r="C358" s="111">
        <v>0</v>
      </c>
      <c r="D358" s="111">
        <v>0</v>
      </c>
      <c r="E358" s="46" t="s">
        <v>73</v>
      </c>
    </row>
    <row r="359" spans="1:6" ht="16.5" thickBot="1">
      <c r="A359" s="110" t="s">
        <v>74</v>
      </c>
      <c r="B359" s="111">
        <v>18.888999999999999</v>
      </c>
      <c r="C359" s="111">
        <v>19.326000000000001</v>
      </c>
      <c r="D359" s="111">
        <v>19.306999999999999</v>
      </c>
      <c r="E359" s="46" t="s">
        <v>75</v>
      </c>
    </row>
    <row r="360" spans="1:6" ht="16.5" thickBot="1">
      <c r="A360" s="110" t="s">
        <v>76</v>
      </c>
      <c r="B360" s="111">
        <v>128</v>
      </c>
      <c r="C360" s="111">
        <v>113</v>
      </c>
      <c r="D360" s="111">
        <v>114.886</v>
      </c>
      <c r="E360" s="46" t="s">
        <v>77</v>
      </c>
    </row>
    <row r="361" spans="1:6" ht="16.5" thickBot="1">
      <c r="A361" s="110" t="s">
        <v>78</v>
      </c>
      <c r="B361" s="111">
        <v>13.3</v>
      </c>
      <c r="C361" s="111">
        <v>13.15</v>
      </c>
      <c r="D361" s="111">
        <v>14.843999999999999</v>
      </c>
      <c r="E361" s="46" t="s">
        <v>79</v>
      </c>
    </row>
    <row r="362" spans="1:6" ht="16.5" thickBot="1">
      <c r="A362" s="110" t="s">
        <v>80</v>
      </c>
      <c r="B362" s="111">
        <v>133.24700000000001</v>
      </c>
      <c r="C362" s="111">
        <v>134.63200000000001</v>
      </c>
      <c r="D362" s="111">
        <v>135.33699999999999</v>
      </c>
      <c r="E362" s="46" t="s">
        <v>81</v>
      </c>
    </row>
    <row r="363" spans="1:6" ht="16.5" thickBot="1">
      <c r="A363" s="110" t="s">
        <v>82</v>
      </c>
      <c r="B363" s="111">
        <v>19.472000000000001</v>
      </c>
      <c r="C363" s="111">
        <v>17.858000000000001</v>
      </c>
      <c r="D363" s="111">
        <v>15.637</v>
      </c>
      <c r="E363" s="46" t="s">
        <v>83</v>
      </c>
    </row>
    <row r="364" spans="1:6" ht="16.5" thickBot="1">
      <c r="A364" s="113" t="s">
        <v>182</v>
      </c>
      <c r="B364" s="114">
        <f>SUM(B342:B363)</f>
        <v>1947.434</v>
      </c>
      <c r="C364" s="114">
        <f>SUM(C342:C363)</f>
        <v>1955.6579999999999</v>
      </c>
      <c r="D364" s="114">
        <f>SUM(D342:D363)</f>
        <v>1967.1126663869327</v>
      </c>
      <c r="E364" s="45" t="s">
        <v>184</v>
      </c>
    </row>
    <row r="365" spans="1:6" ht="16.5" thickBot="1">
      <c r="A365" s="113" t="s">
        <v>183</v>
      </c>
      <c r="B365" s="114">
        <v>2738.886</v>
      </c>
      <c r="C365" s="114">
        <v>2842.8510000000001</v>
      </c>
      <c r="D365" s="114">
        <v>2804.05</v>
      </c>
      <c r="E365" s="45" t="s">
        <v>185</v>
      </c>
    </row>
    <row r="367" spans="1:6">
      <c r="A367" s="34" t="s">
        <v>231</v>
      </c>
      <c r="E367" s="33" t="s">
        <v>232</v>
      </c>
    </row>
    <row r="368" spans="1:6" ht="15.75" customHeight="1">
      <c r="A368" s="31" t="s">
        <v>104</v>
      </c>
      <c r="C368" s="136" t="s">
        <v>105</v>
      </c>
      <c r="D368" s="136"/>
      <c r="E368" s="136"/>
    </row>
    <row r="369" spans="1:11" ht="16.5" thickBot="1">
      <c r="A369" s="34" t="s">
        <v>106</v>
      </c>
      <c r="E369" s="32" t="s">
        <v>107</v>
      </c>
    </row>
    <row r="370" spans="1:11" ht="16.5" thickBot="1">
      <c r="A370" s="49" t="s">
        <v>37</v>
      </c>
      <c r="B370" s="56">
        <v>2016</v>
      </c>
      <c r="C370" s="41">
        <v>2017</v>
      </c>
      <c r="D370" s="56">
        <v>2018</v>
      </c>
      <c r="E370" s="44" t="s">
        <v>38</v>
      </c>
    </row>
    <row r="371" spans="1:11" ht="16.5" thickBot="1">
      <c r="A371" s="36" t="s">
        <v>42</v>
      </c>
      <c r="B371" s="15">
        <f t="shared" ref="B371:D392" si="17">B461/B281*1000</f>
        <v>200</v>
      </c>
      <c r="C371" s="15">
        <f>C461/C281*1000</f>
        <v>200</v>
      </c>
      <c r="D371" s="15">
        <v>200</v>
      </c>
      <c r="E371" s="46" t="s">
        <v>43</v>
      </c>
    </row>
    <row r="372" spans="1:11" ht="16.5" thickBot="1">
      <c r="A372" s="36" t="s">
        <v>44</v>
      </c>
      <c r="B372" s="15">
        <f t="shared" si="17"/>
        <v>278.17569841804101</v>
      </c>
      <c r="C372" s="15">
        <f t="shared" si="17"/>
        <v>250.00343637888133</v>
      </c>
      <c r="D372" s="15">
        <f t="shared" si="17"/>
        <v>250</v>
      </c>
      <c r="E372" s="46" t="s">
        <v>242</v>
      </c>
    </row>
    <row r="373" spans="1:11" ht="16.5" thickBot="1">
      <c r="A373" s="36" t="s">
        <v>45</v>
      </c>
      <c r="B373" s="15">
        <f t="shared" si="17"/>
        <v>119.97201818817769</v>
      </c>
      <c r="C373" s="15">
        <f>C463/C283*1000</f>
        <v>120.04936609446875</v>
      </c>
      <c r="D373" s="15">
        <f t="shared" ref="D373:D394" si="18">D463/D283*1000</f>
        <v>120.06394884092727</v>
      </c>
      <c r="E373" s="46" t="s">
        <v>46</v>
      </c>
    </row>
    <row r="374" spans="1:11" ht="16.5" thickBot="1">
      <c r="A374" s="36" t="s">
        <v>47</v>
      </c>
      <c r="B374" s="15">
        <f t="shared" si="17"/>
        <v>240.1</v>
      </c>
      <c r="C374" s="15">
        <f t="shared" si="17"/>
        <v>250.11397334069451</v>
      </c>
      <c r="D374" s="15">
        <v>219.44</v>
      </c>
      <c r="E374" s="46" t="s">
        <v>48</v>
      </c>
    </row>
    <row r="375" spans="1:11" s="79" customFormat="1" ht="16.5" thickBot="1">
      <c r="A375" s="36" t="s">
        <v>49</v>
      </c>
      <c r="B375" s="58">
        <f t="shared" si="17"/>
        <v>239.11554733523249</v>
      </c>
      <c r="C375" s="58">
        <f t="shared" si="17"/>
        <v>246.03226177037158</v>
      </c>
      <c r="D375" s="58">
        <v>253</v>
      </c>
      <c r="E375" s="57" t="s">
        <v>50</v>
      </c>
      <c r="F375" s="64"/>
      <c r="G375" s="64"/>
      <c r="H375" s="64"/>
      <c r="I375" s="64"/>
      <c r="J375" s="64"/>
      <c r="K375" s="64"/>
    </row>
    <row r="376" spans="1:11" ht="16.5" thickBot="1">
      <c r="A376" s="36" t="s">
        <v>51</v>
      </c>
      <c r="B376" s="15">
        <f t="shared" si="17"/>
        <v>397.79411764705878</v>
      </c>
      <c r="C376" s="15">
        <f t="shared" si="17"/>
        <v>353.2085561497326</v>
      </c>
      <c r="D376" s="15">
        <f>(((C376-B376)/B376)*C376)+C376</f>
        <v>313.62023369100774</v>
      </c>
      <c r="E376" s="46" t="s">
        <v>52</v>
      </c>
    </row>
    <row r="377" spans="1:11" ht="16.5" thickBot="1">
      <c r="A377" s="36" t="s">
        <v>53</v>
      </c>
      <c r="B377" s="15">
        <f t="shared" si="17"/>
        <v>112.52677247514966</v>
      </c>
      <c r="C377" s="15">
        <f t="shared" si="17"/>
        <v>113.97579853919112</v>
      </c>
      <c r="D377" s="15">
        <f t="shared" si="18"/>
        <v>116.01161028861425</v>
      </c>
      <c r="E377" s="46" t="s">
        <v>54</v>
      </c>
    </row>
    <row r="378" spans="1:11" ht="16.5" thickBot="1">
      <c r="A378" s="36" t="s">
        <v>55</v>
      </c>
      <c r="B378" s="15">
        <f t="shared" si="17"/>
        <v>200.50000000000003</v>
      </c>
      <c r="C378" s="15">
        <f t="shared" si="17"/>
        <v>200</v>
      </c>
      <c r="D378" s="15">
        <f t="shared" si="18"/>
        <v>154.72405701213111</v>
      </c>
      <c r="E378" s="46" t="s">
        <v>56</v>
      </c>
    </row>
    <row r="379" spans="1:11" ht="16.5" thickBot="1">
      <c r="A379" s="36" t="s">
        <v>57</v>
      </c>
      <c r="B379" s="15">
        <f t="shared" si="17"/>
        <v>173.00117577895355</v>
      </c>
      <c r="C379" s="15">
        <f t="shared" si="17"/>
        <v>109.14015724385639</v>
      </c>
      <c r="D379" s="15">
        <f t="shared" si="18"/>
        <v>109.00647340275823</v>
      </c>
      <c r="E379" s="46" t="s">
        <v>58</v>
      </c>
    </row>
    <row r="380" spans="1:11" ht="16.5" thickBot="1">
      <c r="A380" s="36" t="s">
        <v>59</v>
      </c>
      <c r="B380" s="15">
        <f t="shared" si="17"/>
        <v>120.0473640856672</v>
      </c>
      <c r="C380" s="15">
        <f t="shared" si="17"/>
        <v>156.53142924238833</v>
      </c>
      <c r="D380" s="15">
        <f t="shared" si="18"/>
        <v>108.55562176244676</v>
      </c>
      <c r="E380" s="46" t="s">
        <v>244</v>
      </c>
    </row>
    <row r="381" spans="1:11" ht="16.5" thickBot="1">
      <c r="A381" s="36" t="s">
        <v>60</v>
      </c>
      <c r="B381" s="15">
        <f t="shared" si="17"/>
        <v>189.78390206712862</v>
      </c>
      <c r="C381" s="15">
        <f t="shared" si="17"/>
        <v>109.99892216316181</v>
      </c>
      <c r="D381" s="15">
        <f t="shared" si="18"/>
        <v>109.99986235023214</v>
      </c>
      <c r="E381" s="46" t="s">
        <v>61</v>
      </c>
    </row>
    <row r="382" spans="1:11" ht="16.5" thickBot="1">
      <c r="A382" s="36" t="s">
        <v>62</v>
      </c>
      <c r="B382" s="15">
        <f t="shared" si="17"/>
        <v>824.8160504235417</v>
      </c>
      <c r="C382" s="15">
        <f t="shared" si="17"/>
        <v>214.58342551214548</v>
      </c>
      <c r="D382" s="15">
        <f>D472/D292*1000</f>
        <v>1111.2701717855282</v>
      </c>
      <c r="E382" s="46" t="s">
        <v>63</v>
      </c>
    </row>
    <row r="383" spans="1:11" ht="16.5" thickBot="1">
      <c r="A383" s="36" t="s">
        <v>64</v>
      </c>
      <c r="B383" s="15">
        <f t="shared" si="17"/>
        <v>89.966870399941286</v>
      </c>
      <c r="C383" s="15">
        <f t="shared" si="17"/>
        <v>130.00134958837555</v>
      </c>
      <c r="D383" s="15">
        <v>149</v>
      </c>
      <c r="E383" s="46" t="s">
        <v>65</v>
      </c>
    </row>
    <row r="384" spans="1:11" ht="16.5" thickBot="1">
      <c r="A384" s="36" t="s">
        <v>66</v>
      </c>
      <c r="B384" s="15">
        <f t="shared" si="17"/>
        <v>254.2</v>
      </c>
      <c r="C384" s="15">
        <f t="shared" si="17"/>
        <v>253.63185269325038</v>
      </c>
      <c r="D384" s="15">
        <v>214</v>
      </c>
      <c r="E384" s="46" t="s">
        <v>67</v>
      </c>
    </row>
    <row r="385" spans="1:5" ht="16.5" thickBot="1">
      <c r="A385" s="36" t="s">
        <v>68</v>
      </c>
      <c r="B385" s="15">
        <f t="shared" si="17"/>
        <v>119.99999999999999</v>
      </c>
      <c r="C385" s="15">
        <f t="shared" si="17"/>
        <v>120</v>
      </c>
      <c r="D385" s="15">
        <f t="shared" si="18"/>
        <v>119.99360460468461</v>
      </c>
      <c r="E385" s="46" t="s">
        <v>69</v>
      </c>
    </row>
    <row r="386" spans="1:5" ht="16.5" thickBot="1">
      <c r="A386" s="36" t="s">
        <v>70</v>
      </c>
      <c r="B386" s="15">
        <f t="shared" si="17"/>
        <v>335.13796716730701</v>
      </c>
      <c r="C386" s="15">
        <f t="shared" si="17"/>
        <v>298.74999999999994</v>
      </c>
      <c r="D386" s="15">
        <f t="shared" si="18"/>
        <v>289.01154039136981</v>
      </c>
      <c r="E386" s="46" t="s">
        <v>71</v>
      </c>
    </row>
    <row r="387" spans="1:5" ht="16.5" thickBot="1">
      <c r="A387" s="36" t="s">
        <v>72</v>
      </c>
      <c r="B387" s="15">
        <f t="shared" si="17"/>
        <v>500</v>
      </c>
      <c r="C387" s="15">
        <f t="shared" si="17"/>
        <v>500</v>
      </c>
      <c r="D387" s="15">
        <f>D477/D297*1000</f>
        <v>533.25828251266</v>
      </c>
      <c r="E387" s="46" t="s">
        <v>73</v>
      </c>
    </row>
    <row r="388" spans="1:5" ht="16.5" thickBot="1">
      <c r="A388" s="36" t="s">
        <v>74</v>
      </c>
      <c r="B388" s="15">
        <f t="shared" si="17"/>
        <v>203.24714371617557</v>
      </c>
      <c r="C388" s="15">
        <f t="shared" si="17"/>
        <v>201.90544120643978</v>
      </c>
      <c r="D388" s="15">
        <f t="shared" si="18"/>
        <v>203.02197802197801</v>
      </c>
      <c r="E388" s="46" t="s">
        <v>75</v>
      </c>
    </row>
    <row r="389" spans="1:5" ht="16.5" thickBot="1">
      <c r="A389" s="36" t="s">
        <v>76</v>
      </c>
      <c r="B389" s="15">
        <f t="shared" si="17"/>
        <v>236.69503832190404</v>
      </c>
      <c r="C389" s="15">
        <f t="shared" si="17"/>
        <v>237.3534383403765</v>
      </c>
      <c r="D389" s="15">
        <v>238.01366978965291</v>
      </c>
      <c r="E389" s="46" t="s">
        <v>77</v>
      </c>
    </row>
    <row r="390" spans="1:5" ht="16.5" thickBot="1">
      <c r="A390" s="36" t="s">
        <v>78</v>
      </c>
      <c r="B390" s="15">
        <f t="shared" si="17"/>
        <v>255.48619576461641</v>
      </c>
      <c r="C390" s="15">
        <f t="shared" si="17"/>
        <v>254.30623269751896</v>
      </c>
      <c r="D390" s="15">
        <f t="shared" si="18"/>
        <v>278.41465789897779</v>
      </c>
      <c r="E390" s="46" t="s">
        <v>79</v>
      </c>
    </row>
    <row r="391" spans="1:5" ht="16.5" thickBot="1">
      <c r="A391" s="36" t="s">
        <v>80</v>
      </c>
      <c r="B391" s="15">
        <f t="shared" si="17"/>
        <v>118.56654148820004</v>
      </c>
      <c r="C391" s="15">
        <f t="shared" si="17"/>
        <v>126.0629827889958</v>
      </c>
      <c r="D391" s="15">
        <f t="shared" si="18"/>
        <v>119.70323744927182</v>
      </c>
      <c r="E391" s="46" t="s">
        <v>81</v>
      </c>
    </row>
    <row r="392" spans="1:5" ht="16.5" thickBot="1">
      <c r="A392" s="36" t="s">
        <v>82</v>
      </c>
      <c r="B392" s="15">
        <f t="shared" si="17"/>
        <v>91.000000000000014</v>
      </c>
      <c r="C392" s="15">
        <f t="shared" si="17"/>
        <v>90.955493826619573</v>
      </c>
      <c r="D392" s="15">
        <f t="shared" si="18"/>
        <v>60.000019232932928</v>
      </c>
      <c r="E392" s="46" t="s">
        <v>83</v>
      </c>
    </row>
    <row r="393" spans="1:5" ht="16.5" thickBot="1">
      <c r="A393" s="45" t="s">
        <v>182</v>
      </c>
      <c r="B393" s="47">
        <v>202.89620596905007</v>
      </c>
      <c r="C393" s="47">
        <f>C483/C303*1000</f>
        <v>179.38799961612398</v>
      </c>
      <c r="D393" s="47">
        <f>D483/D303*1000</f>
        <v>189.71611611996468</v>
      </c>
      <c r="E393" s="45" t="s">
        <v>184</v>
      </c>
    </row>
    <row r="394" spans="1:5" ht="16.5" thickBot="1">
      <c r="A394" s="45" t="s">
        <v>183</v>
      </c>
      <c r="B394" s="47">
        <f>B484/B304*1000</f>
        <v>211.3311477981874</v>
      </c>
      <c r="C394" s="47">
        <f>C484/C304*1000</f>
        <v>211.84475157084046</v>
      </c>
      <c r="D394" s="47">
        <f t="shared" si="18"/>
        <v>221.57708404139083</v>
      </c>
      <c r="E394" s="45" t="s">
        <v>185</v>
      </c>
    </row>
    <row r="399" spans="1:5">
      <c r="A399" s="34" t="s">
        <v>132</v>
      </c>
      <c r="E399" s="33" t="s">
        <v>133</v>
      </c>
    </row>
    <row r="400" spans="1:5" ht="30">
      <c r="A400" s="34" t="s">
        <v>108</v>
      </c>
      <c r="C400" s="127" t="s">
        <v>109</v>
      </c>
      <c r="D400" s="127"/>
      <c r="E400" s="127"/>
    </row>
    <row r="401" spans="1:11" ht="16.5" thickBot="1">
      <c r="A401" s="34" t="s">
        <v>106</v>
      </c>
      <c r="E401" s="32" t="s">
        <v>107</v>
      </c>
    </row>
    <row r="402" spans="1:11" ht="16.5" thickBot="1">
      <c r="A402" s="49" t="s">
        <v>37</v>
      </c>
      <c r="B402" s="56">
        <v>2016</v>
      </c>
      <c r="C402" s="41">
        <v>2017</v>
      </c>
      <c r="D402" s="56">
        <v>2018</v>
      </c>
      <c r="E402" s="44" t="s">
        <v>38</v>
      </c>
    </row>
    <row r="403" spans="1:11" ht="16.5" thickBot="1">
      <c r="A403" s="36" t="s">
        <v>42</v>
      </c>
      <c r="B403" s="15">
        <f t="shared" ref="B403:D426" si="19">B496/B313*1000</f>
        <v>21.896103896103895</v>
      </c>
      <c r="C403" s="15">
        <f t="shared" si="19"/>
        <v>21.899996660153967</v>
      </c>
      <c r="D403" s="15">
        <v>22</v>
      </c>
      <c r="E403" s="46" t="s">
        <v>43</v>
      </c>
    </row>
    <row r="404" spans="1:11" ht="16.5" thickBot="1">
      <c r="A404" s="36" t="s">
        <v>44</v>
      </c>
      <c r="B404" s="15">
        <f t="shared" si="19"/>
        <v>16.100000000000001</v>
      </c>
      <c r="C404" s="15">
        <f t="shared" si="19"/>
        <v>16.1760944699673</v>
      </c>
      <c r="D404" s="15">
        <f t="shared" ref="D404" si="20">D497/D314*1000</f>
        <v>16.149292756041543</v>
      </c>
      <c r="E404" s="46" t="s">
        <v>242</v>
      </c>
    </row>
    <row r="405" spans="1:11" ht="16.5" thickBot="1">
      <c r="A405" s="36" t="s">
        <v>45</v>
      </c>
      <c r="B405" s="15">
        <f t="shared" si="19"/>
        <v>15.852951360642129</v>
      </c>
      <c r="C405" s="15">
        <f t="shared" si="19"/>
        <v>17.969633047998215</v>
      </c>
      <c r="D405" s="15">
        <f t="shared" ref="D405" si="21">D498/D315*1000</f>
        <v>31.345083872019107</v>
      </c>
      <c r="E405" s="46" t="s">
        <v>46</v>
      </c>
    </row>
    <row r="406" spans="1:11" ht="16.5" thickBot="1">
      <c r="A406" s="36" t="s">
        <v>47</v>
      </c>
      <c r="B406" s="15">
        <f t="shared" si="19"/>
        <v>14.15857993620237</v>
      </c>
      <c r="C406" s="15">
        <f t="shared" si="19"/>
        <v>14.452804669980528</v>
      </c>
      <c r="D406" s="15">
        <v>31.35</v>
      </c>
      <c r="E406" s="46" t="s">
        <v>48</v>
      </c>
    </row>
    <row r="407" spans="1:11" s="79" customFormat="1" ht="16.5" thickBot="1">
      <c r="A407" s="36" t="s">
        <v>49</v>
      </c>
      <c r="B407" s="58">
        <f t="shared" si="19"/>
        <v>20.500507686522834</v>
      </c>
      <c r="C407" s="58">
        <f t="shared" si="19"/>
        <v>19.906771307097873</v>
      </c>
      <c r="D407" s="58">
        <v>21</v>
      </c>
      <c r="E407" s="57" t="s">
        <v>50</v>
      </c>
      <c r="F407" s="64"/>
      <c r="G407" s="64"/>
      <c r="H407" s="64"/>
      <c r="I407" s="64"/>
      <c r="J407" s="64"/>
      <c r="K407" s="64"/>
    </row>
    <row r="408" spans="1:11" ht="16.5" thickBot="1">
      <c r="A408" s="36" t="s">
        <v>51</v>
      </c>
      <c r="B408" s="15">
        <f t="shared" si="19"/>
        <v>47.319587628865982</v>
      </c>
      <c r="C408" s="15">
        <f t="shared" si="19"/>
        <v>56.459074733096088</v>
      </c>
      <c r="D408" s="15">
        <f t="shared" ref="D408" si="22">D501/D318*1000</f>
        <v>20.703554075218566</v>
      </c>
      <c r="E408" s="46" t="s">
        <v>52</v>
      </c>
    </row>
    <row r="409" spans="1:11" ht="16.5" thickBot="1">
      <c r="A409" s="36" t="s">
        <v>53</v>
      </c>
      <c r="B409" s="15">
        <f t="shared" si="19"/>
        <v>11.422948507172348</v>
      </c>
      <c r="C409" s="15">
        <f t="shared" si="19"/>
        <v>11.359442897775056</v>
      </c>
      <c r="D409" s="15">
        <f t="shared" ref="D409" si="23">D502/D319*1000</f>
        <v>11.34812050683075</v>
      </c>
      <c r="E409" s="46" t="s">
        <v>54</v>
      </c>
    </row>
    <row r="410" spans="1:11" ht="16.5" thickBot="1">
      <c r="A410" s="36" t="s">
        <v>55</v>
      </c>
      <c r="B410" s="15">
        <f t="shared" si="19"/>
        <v>19</v>
      </c>
      <c r="C410" s="15">
        <f t="shared" si="19"/>
        <v>18.552574492475223</v>
      </c>
      <c r="D410" s="15">
        <f t="shared" ref="D410" si="24">D503/D320*1000</f>
        <v>18.613367317996676</v>
      </c>
      <c r="E410" s="46" t="s">
        <v>56</v>
      </c>
    </row>
    <row r="411" spans="1:11" ht="16.5" thickBot="1">
      <c r="A411" s="36" t="s">
        <v>57</v>
      </c>
      <c r="B411" s="15">
        <f t="shared" si="19"/>
        <v>11.244486452425964</v>
      </c>
      <c r="C411" s="15">
        <f t="shared" si="19"/>
        <v>13.164670492316619</v>
      </c>
      <c r="D411" s="15">
        <f t="shared" ref="D411" si="25">D504/D321*1000</f>
        <v>13.324983474237206</v>
      </c>
      <c r="E411" s="46" t="s">
        <v>58</v>
      </c>
    </row>
    <row r="412" spans="1:11" ht="16.5" thickBot="1">
      <c r="A412" s="36" t="s">
        <v>59</v>
      </c>
      <c r="B412" s="15">
        <f t="shared" si="19"/>
        <v>35.062507687119606</v>
      </c>
      <c r="C412" s="15">
        <f t="shared" si="19"/>
        <v>40.921964819879733</v>
      </c>
      <c r="D412" s="15">
        <f t="shared" ref="D412" si="26">D505/D322*1000</f>
        <v>30.785964145168343</v>
      </c>
      <c r="E412" s="46" t="s">
        <v>244</v>
      </c>
    </row>
    <row r="413" spans="1:11" ht="16.5" thickBot="1">
      <c r="A413" s="36" t="s">
        <v>60</v>
      </c>
      <c r="B413" s="15">
        <f t="shared" si="19"/>
        <v>25.556194121818031</v>
      </c>
      <c r="C413" s="15">
        <f t="shared" si="19"/>
        <v>13.000183756003363</v>
      </c>
      <c r="D413" s="15">
        <f t="shared" ref="D413" si="27">D506/D323*1000</f>
        <v>13.005538392848347</v>
      </c>
      <c r="E413" s="46" t="s">
        <v>61</v>
      </c>
    </row>
    <row r="414" spans="1:11" ht="16.5" thickBot="1">
      <c r="A414" s="36" t="s">
        <v>62</v>
      </c>
      <c r="B414" s="15">
        <f t="shared" si="19"/>
        <v>19.355</v>
      </c>
      <c r="C414" s="15">
        <f t="shared" si="19"/>
        <v>23.655097499499057</v>
      </c>
      <c r="D414" s="15">
        <f t="shared" ref="D414" si="28">D507/D324*1000</f>
        <v>42.477195254899989</v>
      </c>
      <c r="E414" s="46" t="s">
        <v>63</v>
      </c>
    </row>
    <row r="415" spans="1:11" ht="16.5" thickBot="1">
      <c r="A415" s="36" t="s">
        <v>64</v>
      </c>
      <c r="B415" s="15">
        <f t="shared" si="19"/>
        <v>8.6133581804165313</v>
      </c>
      <c r="C415" s="15">
        <f t="shared" si="19"/>
        <v>28.02286152282403</v>
      </c>
      <c r="D415" s="15">
        <v>21</v>
      </c>
      <c r="E415" s="46" t="s">
        <v>65</v>
      </c>
    </row>
    <row r="416" spans="1:11" ht="16.5" thickBot="1">
      <c r="A416" s="36" t="s">
        <v>66</v>
      </c>
      <c r="B416" s="15">
        <f t="shared" si="19"/>
        <v>24.6</v>
      </c>
      <c r="C416" s="15">
        <f t="shared" si="19"/>
        <v>27.039407259242012</v>
      </c>
      <c r="D416" s="15">
        <v>25</v>
      </c>
      <c r="E416" s="46" t="s">
        <v>67</v>
      </c>
    </row>
    <row r="417" spans="1:5" ht="16.5" thickBot="1">
      <c r="A417" s="36" t="s">
        <v>68</v>
      </c>
      <c r="B417" s="15">
        <f t="shared" si="19"/>
        <v>23.935202538677547</v>
      </c>
      <c r="C417" s="15">
        <f t="shared" si="19"/>
        <v>14.820435002529083</v>
      </c>
      <c r="D417" s="15">
        <f t="shared" ref="D417" si="29">D510/D327*1000</f>
        <v>14.697012556754709</v>
      </c>
      <c r="E417" s="46" t="s">
        <v>69</v>
      </c>
    </row>
    <row r="418" spans="1:5" ht="16.5" thickBot="1">
      <c r="A418" s="36" t="s">
        <v>70</v>
      </c>
      <c r="B418" s="15">
        <f t="shared" si="19"/>
        <v>14.418609287466083</v>
      </c>
      <c r="C418" s="15">
        <f t="shared" si="19"/>
        <v>17.279977963782649</v>
      </c>
      <c r="D418" s="15">
        <f t="shared" ref="D418" si="30">D511/D328*1000</f>
        <v>17.27047868470828</v>
      </c>
      <c r="E418" s="46" t="s">
        <v>71</v>
      </c>
    </row>
    <row r="419" spans="1:5" ht="16.5" thickBot="1">
      <c r="A419" s="36" t="s">
        <v>72</v>
      </c>
      <c r="B419" s="15">
        <f t="shared" si="19"/>
        <v>65</v>
      </c>
      <c r="C419" s="15">
        <f t="shared" si="19"/>
        <v>65</v>
      </c>
      <c r="D419" s="15">
        <f t="shared" ref="D419" si="31">D512/D329*1000</f>
        <v>24.514949378661161</v>
      </c>
      <c r="E419" s="46" t="s">
        <v>73</v>
      </c>
    </row>
    <row r="420" spans="1:5" ht="16.5" thickBot="1">
      <c r="A420" s="36" t="s">
        <v>74</v>
      </c>
      <c r="B420" s="15">
        <f t="shared" si="19"/>
        <v>14.915735419476521</v>
      </c>
      <c r="C420" s="15">
        <f t="shared" si="19"/>
        <v>14.89855796927797</v>
      </c>
      <c r="D420" s="15">
        <f t="shared" ref="D420" si="32">D513/D330*1000</f>
        <v>14.933074259380144</v>
      </c>
      <c r="E420" s="46" t="s">
        <v>75</v>
      </c>
    </row>
    <row r="421" spans="1:5" ht="16.5" thickBot="1">
      <c r="A421" s="36" t="s">
        <v>76</v>
      </c>
      <c r="B421" s="15">
        <f t="shared" si="19"/>
        <v>23.630084575110754</v>
      </c>
      <c r="C421" s="15">
        <f t="shared" si="19"/>
        <v>23.637448370812301</v>
      </c>
      <c r="D421" s="15">
        <v>49.633000000000003</v>
      </c>
      <c r="E421" s="46" t="s">
        <v>77</v>
      </c>
    </row>
    <row r="422" spans="1:5" ht="16.5" thickBot="1">
      <c r="A422" s="36" t="s">
        <v>78</v>
      </c>
      <c r="B422" s="15">
        <f t="shared" si="19"/>
        <v>14.371058343555413</v>
      </c>
      <c r="C422" s="15">
        <f t="shared" si="19"/>
        <v>14.415636838043927</v>
      </c>
      <c r="D422" s="15">
        <f t="shared" ref="D422" si="33">D515/D332*1000</f>
        <v>15.54644712593649</v>
      </c>
      <c r="E422" s="46" t="s">
        <v>79</v>
      </c>
    </row>
    <row r="423" spans="1:5" ht="16.5" thickBot="1">
      <c r="A423" s="36" t="s">
        <v>80</v>
      </c>
      <c r="B423" s="15">
        <f t="shared" si="19"/>
        <v>12.466341627059386</v>
      </c>
      <c r="C423" s="15">
        <f t="shared" si="19"/>
        <v>15.000374781181725</v>
      </c>
      <c r="D423" s="15">
        <f t="shared" ref="D423" si="34">D516/D333*1000</f>
        <v>15.004761827719186</v>
      </c>
      <c r="E423" s="46" t="s">
        <v>81</v>
      </c>
    </row>
    <row r="424" spans="1:5" ht="16.5" thickBot="1">
      <c r="A424" s="36" t="s">
        <v>82</v>
      </c>
      <c r="B424" s="15">
        <f t="shared" si="19"/>
        <v>11.438721750140687</v>
      </c>
      <c r="C424" s="15">
        <f t="shared" si="19"/>
        <v>10.63012920053251</v>
      </c>
      <c r="D424" s="15">
        <f t="shared" ref="D424" si="35">D517/D334*1000</f>
        <v>10.506645822848734</v>
      </c>
      <c r="E424" s="46" t="s">
        <v>83</v>
      </c>
    </row>
    <row r="425" spans="1:5" ht="16.5" thickBot="1">
      <c r="A425" s="45" t="s">
        <v>182</v>
      </c>
      <c r="B425" s="47">
        <f t="shared" si="19"/>
        <v>16.609114085218518</v>
      </c>
      <c r="C425" s="47">
        <f t="shared" si="19"/>
        <v>16.920527650980485</v>
      </c>
      <c r="D425" s="47">
        <f t="shared" si="19"/>
        <v>16.934564743204049</v>
      </c>
      <c r="E425" s="45" t="s">
        <v>184</v>
      </c>
    </row>
    <row r="426" spans="1:5" ht="16.5" thickBot="1">
      <c r="A426" s="45" t="s">
        <v>183</v>
      </c>
      <c r="B426" s="47">
        <f t="shared" si="19"/>
        <v>14.717717962003512</v>
      </c>
      <c r="C426" s="47">
        <f t="shared" si="19"/>
        <v>14.871075654047742</v>
      </c>
      <c r="D426" s="47">
        <f t="shared" ref="D426" si="36">D519/D336*1000</f>
        <v>14.680358923401501</v>
      </c>
      <c r="E426" s="45" t="s">
        <v>185</v>
      </c>
    </row>
    <row r="428" spans="1:5">
      <c r="A428" s="34" t="s">
        <v>135</v>
      </c>
      <c r="E428" s="33" t="s">
        <v>134</v>
      </c>
    </row>
    <row r="429" spans="1:5">
      <c r="A429" s="34" t="s">
        <v>110</v>
      </c>
      <c r="E429" s="2" t="s">
        <v>111</v>
      </c>
    </row>
    <row r="430" spans="1:5" ht="16.5" thickBot="1">
      <c r="A430" s="34" t="s">
        <v>106</v>
      </c>
      <c r="E430" s="32" t="s">
        <v>107</v>
      </c>
    </row>
    <row r="431" spans="1:5" ht="16.5" thickBot="1">
      <c r="A431" s="49" t="s">
        <v>37</v>
      </c>
      <c r="B431" s="56">
        <v>2016</v>
      </c>
      <c r="C431" s="41">
        <v>2017</v>
      </c>
      <c r="D431" s="56">
        <v>2018</v>
      </c>
      <c r="E431" s="44" t="s">
        <v>38</v>
      </c>
    </row>
    <row r="432" spans="1:5" ht="16.5" thickBot="1">
      <c r="A432" s="36" t="s">
        <v>42</v>
      </c>
      <c r="B432" s="15">
        <f>B528/B342*1000</f>
        <v>150</v>
      </c>
      <c r="C432" s="15">
        <f>C528/C342*1000</f>
        <v>150</v>
      </c>
      <c r="D432" s="15">
        <v>150</v>
      </c>
      <c r="E432" s="46" t="s">
        <v>43</v>
      </c>
    </row>
    <row r="433" spans="1:11" ht="16.5" thickBot="1">
      <c r="A433" s="36" t="s">
        <v>44</v>
      </c>
      <c r="B433" s="15">
        <v>180</v>
      </c>
      <c r="C433" s="15">
        <f>C529/C343*1000</f>
        <v>180.00074417813497</v>
      </c>
      <c r="D433" s="15">
        <f t="shared" ref="D433:D455" si="37">D529/D343*1000</f>
        <v>180.00073790235447</v>
      </c>
      <c r="E433" s="46" t="s">
        <v>242</v>
      </c>
    </row>
    <row r="434" spans="1:11" ht="16.5" thickBot="1">
      <c r="A434" s="36" t="s">
        <v>45</v>
      </c>
      <c r="B434" s="15">
        <v>198.5</v>
      </c>
      <c r="C434" s="15">
        <f>C530/C344*1000</f>
        <v>198.21826280623605</v>
      </c>
      <c r="D434" s="15">
        <f t="shared" si="37"/>
        <v>196.83257918552036</v>
      </c>
      <c r="E434" s="46" t="s">
        <v>46</v>
      </c>
    </row>
    <row r="435" spans="1:11" ht="16.5" thickBot="1">
      <c r="A435" s="36" t="s">
        <v>47</v>
      </c>
      <c r="B435" s="15">
        <v>120</v>
      </c>
      <c r="C435" s="15">
        <f>C531/C345*1000</f>
        <v>119.99667829264241</v>
      </c>
      <c r="D435" s="15">
        <f t="shared" si="37"/>
        <v>120.03290826820241</v>
      </c>
      <c r="E435" s="46" t="s">
        <v>48</v>
      </c>
    </row>
    <row r="436" spans="1:11" s="79" customFormat="1" ht="16.5" thickBot="1">
      <c r="A436" s="36" t="s">
        <v>49</v>
      </c>
      <c r="B436" s="58">
        <v>200</v>
      </c>
      <c r="C436" s="58">
        <f>C532/C346*1000</f>
        <v>183.8410294012447</v>
      </c>
      <c r="D436" s="58">
        <v>233</v>
      </c>
      <c r="E436" s="57" t="s">
        <v>50</v>
      </c>
      <c r="F436" s="64"/>
      <c r="G436" s="64"/>
      <c r="H436" s="64"/>
      <c r="I436" s="64"/>
      <c r="J436" s="64"/>
      <c r="K436" s="64"/>
    </row>
    <row r="437" spans="1:11" ht="16.5" thickBot="1">
      <c r="A437" s="36" t="s">
        <v>51</v>
      </c>
      <c r="B437" s="15"/>
      <c r="C437" s="15"/>
      <c r="D437" s="15"/>
      <c r="E437" s="46" t="s">
        <v>52</v>
      </c>
    </row>
    <row r="438" spans="1:11" ht="16.5" thickBot="1">
      <c r="A438" s="36" t="s">
        <v>53</v>
      </c>
      <c r="B438" s="15">
        <v>150</v>
      </c>
      <c r="C438" s="15">
        <f t="shared" ref="C438:C447" si="38">C534/C348*1000</f>
        <v>150.05452562704468</v>
      </c>
      <c r="D438" s="15">
        <f t="shared" si="37"/>
        <v>150.00000000000003</v>
      </c>
      <c r="E438" s="46" t="s">
        <v>54</v>
      </c>
    </row>
    <row r="439" spans="1:11" ht="16.5" thickBot="1">
      <c r="A439" s="36" t="s">
        <v>55</v>
      </c>
      <c r="B439" s="15">
        <v>219.9</v>
      </c>
      <c r="C439" s="15">
        <f t="shared" si="38"/>
        <v>219.52661206686838</v>
      </c>
      <c r="D439" s="15">
        <f t="shared" si="37"/>
        <v>220.22051625963769</v>
      </c>
      <c r="E439" s="46" t="s">
        <v>56</v>
      </c>
    </row>
    <row r="440" spans="1:11" ht="16.5" thickBot="1">
      <c r="A440" s="36" t="s">
        <v>57</v>
      </c>
      <c r="B440" s="15">
        <v>274.39999999999998</v>
      </c>
      <c r="C440" s="15">
        <f t="shared" si="38"/>
        <v>274.32650155494775</v>
      </c>
      <c r="D440" s="15">
        <f t="shared" si="37"/>
        <v>271.02803738317755</v>
      </c>
      <c r="E440" s="46" t="s">
        <v>58</v>
      </c>
    </row>
    <row r="441" spans="1:11" ht="16.5" thickBot="1">
      <c r="A441" s="36" t="s">
        <v>59</v>
      </c>
      <c r="B441" s="15">
        <v>162.19999999999999</v>
      </c>
      <c r="C441" s="15">
        <f t="shared" si="38"/>
        <v>163.67924528301887</v>
      </c>
      <c r="D441" s="15">
        <f t="shared" si="37"/>
        <v>159.79012640114479</v>
      </c>
      <c r="E441" s="46" t="s">
        <v>244</v>
      </c>
    </row>
    <row r="442" spans="1:11" ht="16.5" thickBot="1">
      <c r="A442" s="36" t="s">
        <v>60</v>
      </c>
      <c r="B442" s="15">
        <v>170</v>
      </c>
      <c r="C442" s="15">
        <f t="shared" si="38"/>
        <v>169.99952913734339</v>
      </c>
      <c r="D442" s="15">
        <f t="shared" si="37"/>
        <v>170.00151584053359</v>
      </c>
      <c r="E442" s="46" t="s">
        <v>61</v>
      </c>
    </row>
    <row r="443" spans="1:11" ht="16.5" thickBot="1">
      <c r="A443" s="36" t="s">
        <v>62</v>
      </c>
      <c r="B443" s="15">
        <v>179.6</v>
      </c>
      <c r="C443" s="15">
        <f t="shared" si="38"/>
        <v>180.74698278940227</v>
      </c>
      <c r="D443" s="15">
        <f t="shared" si="37"/>
        <v>2718.7166292586362</v>
      </c>
      <c r="E443" s="46" t="s">
        <v>63</v>
      </c>
    </row>
    <row r="444" spans="1:11" ht="16.5" thickBot="1">
      <c r="A444" s="36" t="s">
        <v>64</v>
      </c>
      <c r="B444" s="15">
        <v>209.9</v>
      </c>
      <c r="C444" s="15">
        <f t="shared" si="38"/>
        <v>209.86219491947534</v>
      </c>
      <c r="D444" s="15">
        <v>200</v>
      </c>
      <c r="E444" s="46" t="s">
        <v>65</v>
      </c>
    </row>
    <row r="445" spans="1:11" ht="16.5" thickBot="1">
      <c r="A445" s="36" t="s">
        <v>66</v>
      </c>
      <c r="B445" s="15">
        <v>214.16666666666669</v>
      </c>
      <c r="C445" s="15">
        <f t="shared" si="38"/>
        <v>214.16666666666669</v>
      </c>
      <c r="D445" s="15">
        <v>197</v>
      </c>
      <c r="E445" s="46" t="s">
        <v>67</v>
      </c>
    </row>
    <row r="446" spans="1:11" ht="16.5" thickBot="1">
      <c r="A446" s="36" t="s">
        <v>68</v>
      </c>
      <c r="B446" s="15">
        <v>169.8</v>
      </c>
      <c r="C446" s="15">
        <f t="shared" si="38"/>
        <v>169.99714530402514</v>
      </c>
      <c r="D446" s="15">
        <f t="shared" si="37"/>
        <v>767.01598051146391</v>
      </c>
      <c r="E446" s="46" t="s">
        <v>69</v>
      </c>
    </row>
    <row r="447" spans="1:11" ht="16.5" thickBot="1">
      <c r="A447" s="36" t="s">
        <v>70</v>
      </c>
      <c r="B447" s="15">
        <v>350</v>
      </c>
      <c r="C447" s="15">
        <f t="shared" si="38"/>
        <v>350</v>
      </c>
      <c r="D447" s="15">
        <f t="shared" si="37"/>
        <v>350.07962936151733</v>
      </c>
      <c r="E447" s="46" t="s">
        <v>71</v>
      </c>
    </row>
    <row r="448" spans="1:11" ht="16.5" thickBot="1">
      <c r="A448" s="36" t="s">
        <v>72</v>
      </c>
      <c r="B448" s="15"/>
      <c r="C448" s="15"/>
      <c r="D448" s="15"/>
      <c r="E448" s="46" t="s">
        <v>73</v>
      </c>
    </row>
    <row r="449" spans="1:7" ht="16.5" thickBot="1">
      <c r="A449" s="36" t="s">
        <v>74</v>
      </c>
      <c r="B449" s="15">
        <v>303.7</v>
      </c>
      <c r="C449" s="15">
        <f t="shared" ref="C449:C455" si="39">C545/C359*1000</f>
        <v>305.54693159474283</v>
      </c>
      <c r="D449" s="15">
        <f t="shared" si="37"/>
        <v>299.94302584554828</v>
      </c>
      <c r="E449" s="46" t="s">
        <v>75</v>
      </c>
    </row>
    <row r="450" spans="1:7" ht="16.5" thickBot="1">
      <c r="A450" s="36" t="s">
        <v>76</v>
      </c>
      <c r="B450" s="15">
        <f>B546/B360*1000</f>
        <v>260.6953125</v>
      </c>
      <c r="C450" s="15">
        <f t="shared" si="39"/>
        <v>259.77876106194691</v>
      </c>
      <c r="D450" s="15">
        <v>495</v>
      </c>
      <c r="E450" s="46" t="s">
        <v>77</v>
      </c>
    </row>
    <row r="451" spans="1:7" ht="16.5" thickBot="1">
      <c r="A451" s="36" t="s">
        <v>78</v>
      </c>
      <c r="B451" s="15">
        <v>197.4</v>
      </c>
      <c r="C451" s="15">
        <f t="shared" si="39"/>
        <v>228.13688212927758</v>
      </c>
      <c r="D451" s="15">
        <f t="shared" si="37"/>
        <v>222.3120452708165</v>
      </c>
      <c r="E451" s="46" t="s">
        <v>79</v>
      </c>
    </row>
    <row r="452" spans="1:7" ht="16.5" thickBot="1">
      <c r="A452" s="36" t="s">
        <v>80</v>
      </c>
      <c r="B452" s="15">
        <v>180.2</v>
      </c>
      <c r="C452" s="15">
        <f t="shared" si="39"/>
        <v>180.25432289500267</v>
      </c>
      <c r="D452" s="15">
        <f t="shared" si="37"/>
        <v>188.44809623384589</v>
      </c>
      <c r="E452" s="46" t="s">
        <v>81</v>
      </c>
    </row>
    <row r="453" spans="1:7" ht="16.5" thickBot="1">
      <c r="A453" s="36" t="s">
        <v>82</v>
      </c>
      <c r="B453" s="15">
        <v>157.80000000000001</v>
      </c>
      <c r="C453" s="15">
        <f t="shared" si="39"/>
        <v>157.46444170679806</v>
      </c>
      <c r="D453" s="15">
        <f t="shared" si="37"/>
        <v>157.89473684210526</v>
      </c>
      <c r="E453" s="46" t="s">
        <v>83</v>
      </c>
    </row>
    <row r="454" spans="1:7" ht="16.5" thickBot="1">
      <c r="A454" s="45" t="s">
        <v>182</v>
      </c>
      <c r="B454" s="47">
        <v>201.12333333333331</v>
      </c>
      <c r="C454" s="47">
        <f t="shared" si="39"/>
        <v>220.96313448806825</v>
      </c>
      <c r="D454" s="47">
        <f t="shared" si="37"/>
        <v>208.20058098260472</v>
      </c>
      <c r="E454" s="45" t="s">
        <v>184</v>
      </c>
    </row>
    <row r="455" spans="1:7" ht="16.5" thickBot="1">
      <c r="A455" s="45" t="s">
        <v>183</v>
      </c>
      <c r="B455" s="47">
        <f>B551/B365*1000</f>
        <v>231.82052849224101</v>
      </c>
      <c r="C455" s="47">
        <f t="shared" si="39"/>
        <v>232.10221007010216</v>
      </c>
      <c r="D455" s="47">
        <f t="shared" si="37"/>
        <v>216.49079010716642</v>
      </c>
      <c r="E455" s="45" t="s">
        <v>185</v>
      </c>
    </row>
    <row r="457" spans="1:7">
      <c r="A457" s="34" t="s">
        <v>136</v>
      </c>
      <c r="E457" s="33" t="s">
        <v>137</v>
      </c>
    </row>
    <row r="458" spans="1:7">
      <c r="A458" s="34" t="s">
        <v>112</v>
      </c>
      <c r="C458" s="127" t="s">
        <v>202</v>
      </c>
      <c r="D458" s="127"/>
      <c r="E458" s="127"/>
    </row>
    <row r="459" spans="1:7" ht="16.5" thickBot="1">
      <c r="A459" s="34" t="s">
        <v>113</v>
      </c>
      <c r="E459" s="33" t="s">
        <v>114</v>
      </c>
    </row>
    <row r="460" spans="1:7" ht="16.5" thickBot="1">
      <c r="A460" s="49" t="s">
        <v>37</v>
      </c>
      <c r="B460" s="56">
        <v>2016</v>
      </c>
      <c r="C460" s="41">
        <v>2017</v>
      </c>
      <c r="D460" s="56">
        <v>2018</v>
      </c>
      <c r="E460" s="44" t="s">
        <v>38</v>
      </c>
    </row>
    <row r="461" spans="1:7" ht="16.5" thickBot="1">
      <c r="A461" s="36" t="s">
        <v>42</v>
      </c>
      <c r="B461" s="15">
        <v>7.4</v>
      </c>
      <c r="C461" s="15">
        <v>7.125</v>
      </c>
      <c r="D461" s="15">
        <v>7.4</v>
      </c>
      <c r="E461" s="46" t="s">
        <v>43</v>
      </c>
    </row>
    <row r="462" spans="1:7" ht="16.5" thickBot="1">
      <c r="A462" s="36" t="s">
        <v>44</v>
      </c>
      <c r="B462" s="15">
        <v>20.6615</v>
      </c>
      <c r="C462" s="15">
        <v>18.187999999999999</v>
      </c>
      <c r="D462" s="15">
        <v>18.018999999999998</v>
      </c>
      <c r="E462" s="46" t="s">
        <v>242</v>
      </c>
      <c r="G462" s="77"/>
    </row>
    <row r="463" spans="1:7" ht="16.5" thickBot="1">
      <c r="A463" s="36" t="s">
        <v>45</v>
      </c>
      <c r="B463" s="15">
        <v>1.0289999999999999</v>
      </c>
      <c r="C463" s="15">
        <v>1.07</v>
      </c>
      <c r="D463" s="15">
        <v>0.751</v>
      </c>
      <c r="E463" s="46" t="s">
        <v>46</v>
      </c>
      <c r="G463" s="77"/>
    </row>
    <row r="464" spans="1:7" ht="22.5" thickBot="1">
      <c r="A464" s="36" t="s">
        <v>47</v>
      </c>
      <c r="B464" s="15">
        <v>59.397618700000002</v>
      </c>
      <c r="C464" s="15">
        <v>59.8</v>
      </c>
      <c r="D464" s="15">
        <v>42.1</v>
      </c>
      <c r="E464" s="46" t="s">
        <v>48</v>
      </c>
      <c r="G464" s="86"/>
    </row>
    <row r="465" spans="1:11" s="79" customFormat="1" ht="22.5" thickBot="1">
      <c r="A465" s="36" t="s">
        <v>49</v>
      </c>
      <c r="B465" s="15">
        <v>164.26831605500001</v>
      </c>
      <c r="C465" s="15">
        <v>166.2912374725</v>
      </c>
      <c r="D465" s="15">
        <v>89.36</v>
      </c>
      <c r="E465" s="57" t="s">
        <v>50</v>
      </c>
      <c r="F465" s="64"/>
      <c r="G465" s="86"/>
      <c r="H465" s="64"/>
      <c r="I465" s="64"/>
      <c r="J465" s="64"/>
      <c r="K465" s="64"/>
    </row>
    <row r="466" spans="1:11" ht="16.5" thickBot="1">
      <c r="A466" s="36" t="s">
        <v>51</v>
      </c>
      <c r="B466" s="15">
        <v>4.8689999999999998</v>
      </c>
      <c r="C466" s="15">
        <v>3.9630000000000001</v>
      </c>
      <c r="D466" s="15">
        <v>1.216</v>
      </c>
      <c r="E466" s="46" t="s">
        <v>52</v>
      </c>
      <c r="G466" s="77"/>
    </row>
    <row r="467" spans="1:11" ht="16.5" thickBot="1">
      <c r="A467" s="36" t="s">
        <v>53</v>
      </c>
      <c r="B467" s="15">
        <v>6.1470000000000002</v>
      </c>
      <c r="C467" s="15">
        <v>6.2729999999999997</v>
      </c>
      <c r="D467" s="15">
        <v>6.3550000000000004</v>
      </c>
      <c r="E467" s="46" t="s">
        <v>54</v>
      </c>
      <c r="G467" s="77"/>
    </row>
    <row r="468" spans="1:11" ht="16.5" thickBot="1">
      <c r="A468" s="36" t="s">
        <v>55</v>
      </c>
      <c r="B468" s="15">
        <v>43.994913000000004</v>
      </c>
      <c r="C468" s="15">
        <v>41.6</v>
      </c>
      <c r="D468" s="15">
        <v>42</v>
      </c>
      <c r="E468" s="46" t="s">
        <v>56</v>
      </c>
      <c r="G468" s="77"/>
    </row>
    <row r="469" spans="1:11" ht="16.5" thickBot="1">
      <c r="A469" s="36" t="s">
        <v>57</v>
      </c>
      <c r="B469" s="15">
        <v>588.54999999999995</v>
      </c>
      <c r="C469" s="15">
        <v>331.452</v>
      </c>
      <c r="D469" s="15">
        <v>387.3</v>
      </c>
      <c r="E469" s="46" t="s">
        <v>58</v>
      </c>
      <c r="G469" s="77"/>
    </row>
    <row r="470" spans="1:11" ht="16.5" thickBot="1">
      <c r="A470" s="36" t="s">
        <v>59</v>
      </c>
      <c r="B470" s="15">
        <v>58.294999999999995</v>
      </c>
      <c r="C470" s="15">
        <v>70.655000000000001</v>
      </c>
      <c r="D470" s="15">
        <v>49.917999999999999</v>
      </c>
      <c r="E470" s="46" t="s">
        <v>244</v>
      </c>
      <c r="G470" s="77"/>
    </row>
    <row r="471" spans="1:11" ht="16.5" thickBot="1">
      <c r="A471" s="36" t="s">
        <v>60</v>
      </c>
      <c r="B471" s="15">
        <v>78.663150000000002</v>
      </c>
      <c r="C471" s="15">
        <v>38.780999999999999</v>
      </c>
      <c r="D471" s="15">
        <v>55.939</v>
      </c>
      <c r="E471" s="46" t="s">
        <v>61</v>
      </c>
      <c r="G471" s="77"/>
    </row>
    <row r="472" spans="1:11" ht="16.5" thickBot="1">
      <c r="A472" s="36" t="s">
        <v>62</v>
      </c>
      <c r="B472" s="15">
        <v>102.726715</v>
      </c>
      <c r="C472" s="15">
        <v>24.248999999999999</v>
      </c>
      <c r="D472" s="15">
        <v>170.78</v>
      </c>
      <c r="E472" s="46" t="s">
        <v>63</v>
      </c>
    </row>
    <row r="473" spans="1:11" ht="17.25" thickBot="1">
      <c r="A473" s="36" t="s">
        <v>64</v>
      </c>
      <c r="B473" s="15">
        <v>9.8033300000000008</v>
      </c>
      <c r="C473" s="15">
        <v>14.449</v>
      </c>
      <c r="D473" s="76">
        <v>11.26</v>
      </c>
      <c r="E473" s="46" t="s">
        <v>65</v>
      </c>
    </row>
    <row r="474" spans="1:11" ht="16.5" thickBot="1">
      <c r="A474" s="36" t="s">
        <v>66</v>
      </c>
      <c r="B474" s="15">
        <v>8.4648599999999981</v>
      </c>
      <c r="C474" s="15">
        <v>8.4849999999999994</v>
      </c>
      <c r="D474" s="15">
        <v>11</v>
      </c>
      <c r="E474" s="46" t="s">
        <v>67</v>
      </c>
    </row>
    <row r="475" spans="1:11" ht="16.5" thickBot="1">
      <c r="A475" s="36" t="s">
        <v>68</v>
      </c>
      <c r="B475" s="15">
        <v>0.52295999999999987</v>
      </c>
      <c r="C475" s="15">
        <v>0.83699999999999997</v>
      </c>
      <c r="D475" s="15">
        <v>1.5009999999999999</v>
      </c>
      <c r="E475" s="46" t="s">
        <v>69</v>
      </c>
    </row>
    <row r="476" spans="1:11" ht="16.5" thickBot="1">
      <c r="A476" s="36" t="s">
        <v>70</v>
      </c>
      <c r="B476" s="15">
        <v>1.919</v>
      </c>
      <c r="C476" s="15">
        <v>2.1509999999999998</v>
      </c>
      <c r="D476" s="15">
        <v>1.728</v>
      </c>
      <c r="E476" s="46" t="s">
        <v>71</v>
      </c>
    </row>
    <row r="477" spans="1:11" ht="16.5" thickBot="1">
      <c r="A477" s="36" t="s">
        <v>72</v>
      </c>
      <c r="B477" s="15">
        <v>133.4</v>
      </c>
      <c r="C477" s="15">
        <v>128.4</v>
      </c>
      <c r="D477" s="15">
        <v>123.58740629685158</v>
      </c>
      <c r="E477" s="46" t="s">
        <v>73</v>
      </c>
    </row>
    <row r="478" spans="1:11" ht="16.5" thickBot="1">
      <c r="A478" s="36" t="s">
        <v>74</v>
      </c>
      <c r="B478" s="15">
        <v>5.4080000000000004</v>
      </c>
      <c r="C478" s="15">
        <v>3.9630000000000001</v>
      </c>
      <c r="D478" s="15">
        <v>6.6509999999999998</v>
      </c>
      <c r="E478" s="46" t="s">
        <v>75</v>
      </c>
    </row>
    <row r="479" spans="1:11" ht="16.5" thickBot="1">
      <c r="A479" s="36" t="s">
        <v>76</v>
      </c>
      <c r="B479" s="15">
        <v>586.76700000000005</v>
      </c>
      <c r="C479" s="15">
        <v>617.83100000000002</v>
      </c>
      <c r="D479" s="15">
        <v>584</v>
      </c>
      <c r="E479" s="46" t="s">
        <v>77</v>
      </c>
    </row>
    <row r="480" spans="1:11" ht="16.5" thickBot="1">
      <c r="A480" s="36" t="s">
        <v>78</v>
      </c>
      <c r="B480" s="15">
        <v>257.83973460000004</v>
      </c>
      <c r="C480" s="15">
        <v>260.7</v>
      </c>
      <c r="D480" s="15">
        <v>281.60000000000002</v>
      </c>
      <c r="E480" s="46" t="s">
        <v>79</v>
      </c>
    </row>
    <row r="481" spans="1:7" ht="16.5" thickBot="1">
      <c r="A481" s="36" t="s">
        <v>80</v>
      </c>
      <c r="B481" s="15">
        <v>29.425725700000001</v>
      </c>
      <c r="C481" s="15">
        <v>29.766999999999999</v>
      </c>
      <c r="D481" s="15">
        <v>27.460999999999999</v>
      </c>
      <c r="E481" s="46" t="s">
        <v>81</v>
      </c>
    </row>
    <row r="482" spans="1:7" ht="16.5" thickBot="1">
      <c r="A482" s="36" t="s">
        <v>82</v>
      </c>
      <c r="B482" s="15">
        <v>134.42165100000003</v>
      </c>
      <c r="C482" s="15">
        <v>124.557</v>
      </c>
      <c r="D482" s="15">
        <v>62.393000000000001</v>
      </c>
      <c r="E482" s="46" t="s">
        <v>83</v>
      </c>
    </row>
    <row r="483" spans="1:7" ht="16.5" thickBot="1">
      <c r="A483" s="45" t="s">
        <v>182</v>
      </c>
      <c r="B483" s="47">
        <f t="shared" ref="B483" si="40">SUM(B461:B482)</f>
        <v>2303.974474055</v>
      </c>
      <c r="C483" s="47">
        <f t="shared" ref="C483" si="41">SUM(C461:C482)</f>
        <v>1960.5872374725</v>
      </c>
      <c r="D483" s="47">
        <v>2058.8749999999995</v>
      </c>
      <c r="E483" s="45" t="s">
        <v>184</v>
      </c>
    </row>
    <row r="484" spans="1:7" ht="19.5" thickBot="1">
      <c r="A484" s="45" t="s">
        <v>183</v>
      </c>
      <c r="B484" s="47">
        <v>69460.286999999997</v>
      </c>
      <c r="C484" s="47">
        <v>70088.995999999999</v>
      </c>
      <c r="D484" s="47">
        <v>71603.145000000004</v>
      </c>
      <c r="E484" s="45" t="s">
        <v>185</v>
      </c>
      <c r="G484" s="70"/>
    </row>
    <row r="485" spans="1:7" ht="18.75">
      <c r="G485" s="70"/>
    </row>
    <row r="492" spans="1:7">
      <c r="A492" s="34" t="s">
        <v>139</v>
      </c>
      <c r="E492" s="33" t="s">
        <v>138</v>
      </c>
    </row>
    <row r="493" spans="1:7">
      <c r="A493" s="34" t="s">
        <v>115</v>
      </c>
      <c r="C493" s="127" t="s">
        <v>167</v>
      </c>
      <c r="D493" s="127"/>
      <c r="E493" s="127"/>
    </row>
    <row r="494" spans="1:7" ht="16.5" thickBot="1">
      <c r="A494" s="34" t="s">
        <v>113</v>
      </c>
      <c r="E494" s="33" t="s">
        <v>114</v>
      </c>
    </row>
    <row r="495" spans="1:7" ht="16.5" thickBot="1">
      <c r="A495" s="49" t="s">
        <v>37</v>
      </c>
      <c r="B495" s="56">
        <v>2016</v>
      </c>
      <c r="C495" s="41">
        <v>2017</v>
      </c>
      <c r="D495" s="56">
        <v>2018</v>
      </c>
      <c r="E495" s="44" t="s">
        <v>38</v>
      </c>
    </row>
    <row r="496" spans="1:7" ht="16.5" thickBot="1">
      <c r="A496" s="36" t="s">
        <v>42</v>
      </c>
      <c r="B496" s="15">
        <v>16.86</v>
      </c>
      <c r="C496" s="15">
        <v>20.983000000000001</v>
      </c>
      <c r="D496" s="15">
        <v>16.940000000000001</v>
      </c>
      <c r="E496" s="46" t="s">
        <v>43</v>
      </c>
    </row>
    <row r="497" spans="1:11" ht="16.5" thickBot="1">
      <c r="A497" s="36" t="s">
        <v>44</v>
      </c>
      <c r="B497" s="15">
        <v>58.260426000000002</v>
      </c>
      <c r="C497" s="15">
        <v>59.136000000000003</v>
      </c>
      <c r="D497" s="15">
        <v>62.481000000000002</v>
      </c>
      <c r="E497" s="46" t="s">
        <v>242</v>
      </c>
    </row>
    <row r="498" spans="1:11" ht="16.5" thickBot="1">
      <c r="A498" s="36" t="s">
        <v>45</v>
      </c>
      <c r="B498" s="15">
        <v>15.2</v>
      </c>
      <c r="C498" s="15">
        <v>17.472000000000001</v>
      </c>
      <c r="D498" s="15">
        <v>30.905999999999999</v>
      </c>
      <c r="E498" s="46" t="s">
        <v>46</v>
      </c>
    </row>
    <row r="499" spans="1:11" ht="24" thickBot="1">
      <c r="A499" s="36" t="s">
        <v>47</v>
      </c>
      <c r="B499" s="15">
        <v>58.98</v>
      </c>
      <c r="C499" s="15">
        <v>59.5</v>
      </c>
      <c r="D499" s="75">
        <v>31.35</v>
      </c>
      <c r="E499" s="46" t="s">
        <v>48</v>
      </c>
    </row>
    <row r="500" spans="1:11" s="79" customFormat="1" ht="16.5" thickBot="1">
      <c r="A500" s="36" t="s">
        <v>49</v>
      </c>
      <c r="B500" s="58">
        <v>361.479888403676</v>
      </c>
      <c r="C500" s="58">
        <v>367.31743099174406</v>
      </c>
      <c r="D500" s="58">
        <v>35</v>
      </c>
      <c r="E500" s="57" t="s">
        <v>50</v>
      </c>
      <c r="F500" s="64"/>
      <c r="G500" s="64"/>
      <c r="H500" s="64"/>
      <c r="I500" s="64"/>
      <c r="J500" s="64"/>
      <c r="K500" s="64"/>
    </row>
    <row r="501" spans="1:11" ht="16.5" thickBot="1">
      <c r="A501" s="36" t="s">
        <v>51</v>
      </c>
      <c r="B501" s="15">
        <v>0.91800000000000004</v>
      </c>
      <c r="C501" s="15">
        <v>1.189875</v>
      </c>
      <c r="D501" s="15">
        <v>0.47399999999999998</v>
      </c>
      <c r="E501" s="46" t="s">
        <v>52</v>
      </c>
    </row>
    <row r="502" spans="1:11" ht="16.5" thickBot="1">
      <c r="A502" s="36" t="s">
        <v>53</v>
      </c>
      <c r="B502" s="15">
        <v>4.5509597999999993</v>
      </c>
      <c r="C502" s="15">
        <v>4.5250000000000004</v>
      </c>
      <c r="D502" s="15">
        <v>4.5129999999999999</v>
      </c>
      <c r="E502" s="46" t="s">
        <v>54</v>
      </c>
    </row>
    <row r="503" spans="1:11" ht="16.5" thickBot="1">
      <c r="A503" s="36" t="s">
        <v>55</v>
      </c>
      <c r="B503" s="15">
        <v>127.74610100000001</v>
      </c>
      <c r="C503" s="15">
        <v>119.99</v>
      </c>
      <c r="D503" s="15">
        <v>121.078</v>
      </c>
      <c r="E503" s="46" t="s">
        <v>56</v>
      </c>
    </row>
    <row r="504" spans="1:11" ht="16.5" thickBot="1">
      <c r="A504" s="36" t="s">
        <v>57</v>
      </c>
      <c r="B504" s="15">
        <v>321.21000000000004</v>
      </c>
      <c r="C504" s="15">
        <v>363.19600000000003</v>
      </c>
      <c r="D504" s="15">
        <v>383</v>
      </c>
      <c r="E504" s="46" t="s">
        <v>58</v>
      </c>
    </row>
    <row r="505" spans="1:11" ht="16.5" thickBot="1">
      <c r="A505" s="36" t="s">
        <v>59</v>
      </c>
      <c r="B505" s="15">
        <v>147.95400000000001</v>
      </c>
      <c r="C505" s="15">
        <v>166.70699999999999</v>
      </c>
      <c r="D505" s="15">
        <v>140.815</v>
      </c>
      <c r="E505" s="46" t="s">
        <v>244</v>
      </c>
    </row>
    <row r="506" spans="1:11" ht="16.5" thickBot="1">
      <c r="A506" s="36" t="s">
        <v>60</v>
      </c>
      <c r="B506" s="15">
        <v>156.27837599999998</v>
      </c>
      <c r="C506" s="15">
        <v>76.335999999999999</v>
      </c>
      <c r="D506" s="15">
        <v>79.23</v>
      </c>
      <c r="E506" s="46" t="s">
        <v>61</v>
      </c>
    </row>
    <row r="507" spans="1:11" ht="16.5" thickBot="1">
      <c r="A507" s="36" t="s">
        <v>62</v>
      </c>
      <c r="B507" s="15">
        <v>45.375049090000005</v>
      </c>
      <c r="C507" s="15">
        <v>56.075000000000003</v>
      </c>
      <c r="D507" s="15">
        <v>56.536000000000001</v>
      </c>
      <c r="E507" s="46" t="s">
        <v>63</v>
      </c>
      <c r="G507" s="77"/>
    </row>
    <row r="508" spans="1:11" ht="16.5" thickBot="1">
      <c r="A508" s="36" t="s">
        <v>64</v>
      </c>
      <c r="B508" s="15">
        <v>14.189732399999999</v>
      </c>
      <c r="C508" s="15">
        <v>47.088999999999999</v>
      </c>
      <c r="D508" s="15">
        <v>14.847</v>
      </c>
      <c r="E508" s="46" t="s">
        <v>65</v>
      </c>
      <c r="G508" s="77"/>
    </row>
    <row r="509" spans="1:11" ht="16.5" thickBot="1">
      <c r="A509" s="36" t="s">
        <v>66</v>
      </c>
      <c r="B509" s="15">
        <v>13.248329999999999</v>
      </c>
      <c r="C509" s="15">
        <v>14.167</v>
      </c>
      <c r="D509" s="15">
        <v>2</v>
      </c>
      <c r="E509" s="46" t="s">
        <v>67</v>
      </c>
      <c r="G509" s="77"/>
    </row>
    <row r="510" spans="1:11" ht="17.25" thickBot="1">
      <c r="A510" s="36" t="s">
        <v>68</v>
      </c>
      <c r="B510" s="15">
        <v>15.7262658</v>
      </c>
      <c r="C510" s="15">
        <v>10.840999999999999</v>
      </c>
      <c r="D510" s="15">
        <v>15.327</v>
      </c>
      <c r="E510" s="46" t="s">
        <v>69</v>
      </c>
      <c r="G510" s="87"/>
    </row>
    <row r="511" spans="1:11" ht="16.5" thickBot="1">
      <c r="A511" s="36" t="s">
        <v>70</v>
      </c>
      <c r="B511" s="15">
        <v>45.998131999999998</v>
      </c>
      <c r="C511" s="15">
        <v>51.692</v>
      </c>
      <c r="D511" s="15">
        <v>52.228000000000002</v>
      </c>
      <c r="E511" s="46" t="s">
        <v>71</v>
      </c>
      <c r="G511" s="77"/>
    </row>
    <row r="512" spans="1:11" ht="16.5" thickBot="1">
      <c r="A512" s="36" t="s">
        <v>72</v>
      </c>
      <c r="B512" s="15">
        <v>28.34</v>
      </c>
      <c r="C512" s="15">
        <v>23.855</v>
      </c>
      <c r="D512" s="15">
        <v>7.9640000000000004</v>
      </c>
      <c r="E512" s="46" t="s">
        <v>73</v>
      </c>
      <c r="G512" s="77"/>
    </row>
    <row r="513" spans="1:7" ht="16.5" thickBot="1">
      <c r="A513" s="36" t="s">
        <v>74</v>
      </c>
      <c r="B513" s="15">
        <v>43.639235600000006</v>
      </c>
      <c r="C513" s="15">
        <v>43.395000000000003</v>
      </c>
      <c r="D513" s="15">
        <v>43.991</v>
      </c>
      <c r="E513" s="46" t="s">
        <v>75</v>
      </c>
      <c r="G513" s="77"/>
    </row>
    <row r="514" spans="1:7" ht="16.5" thickBot="1">
      <c r="A514" s="36" t="s">
        <v>76</v>
      </c>
      <c r="B514" s="15">
        <v>117.34699999999999</v>
      </c>
      <c r="C514" s="15">
        <v>103.012</v>
      </c>
      <c r="D514" s="15">
        <v>73.641000000000005</v>
      </c>
      <c r="E514" s="46" t="s">
        <v>77</v>
      </c>
      <c r="G514" s="77"/>
    </row>
    <row r="515" spans="1:7" ht="16.5" thickBot="1">
      <c r="A515" s="36" t="s">
        <v>78</v>
      </c>
      <c r="B515" s="15">
        <v>190.4972884</v>
      </c>
      <c r="C515" s="15">
        <v>190.85</v>
      </c>
      <c r="D515" s="15">
        <v>209.84399999999999</v>
      </c>
      <c r="E515" s="46" t="s">
        <v>79</v>
      </c>
    </row>
    <row r="516" spans="1:7" ht="16.5" thickBot="1">
      <c r="A516" s="36" t="s">
        <v>80</v>
      </c>
      <c r="B516" s="15">
        <v>46.525109999999998</v>
      </c>
      <c r="C516" s="15">
        <v>54.232999999999997</v>
      </c>
      <c r="D516" s="15">
        <v>54.718000000000004</v>
      </c>
      <c r="E516" s="46" t="s">
        <v>81</v>
      </c>
    </row>
    <row r="517" spans="1:7" ht="16.5" thickBot="1">
      <c r="A517" s="36" t="s">
        <v>82</v>
      </c>
      <c r="B517" s="15">
        <v>121.9596513</v>
      </c>
      <c r="C517" s="15">
        <v>116.10899999999999</v>
      </c>
      <c r="D517" s="15">
        <v>116.05600000000001</v>
      </c>
      <c r="E517" s="46" t="s">
        <v>83</v>
      </c>
    </row>
    <row r="518" spans="1:7" ht="16.5" thickBot="1">
      <c r="A518" s="45" t="s">
        <v>182</v>
      </c>
      <c r="B518" s="47">
        <f t="shared" ref="B518" si="42">SUM(B496:B517)</f>
        <v>1952.2835457936756</v>
      </c>
      <c r="C518" s="47">
        <f t="shared" ref="C518" si="43">SUM(C496:C517)</f>
        <v>1967.6703059917436</v>
      </c>
      <c r="D518" s="47">
        <v>1942.9020000000003</v>
      </c>
      <c r="E518" s="45" t="s">
        <v>184</v>
      </c>
    </row>
    <row r="519" spans="1:7" ht="16.5" thickBot="1">
      <c r="A519" s="45" t="s">
        <v>183</v>
      </c>
      <c r="B519" s="47">
        <v>15144.308000000001</v>
      </c>
      <c r="C519" s="47">
        <v>15351.691999999999</v>
      </c>
      <c r="D519" s="47">
        <v>15936.540999999999</v>
      </c>
      <c r="E519" s="45" t="s">
        <v>185</v>
      </c>
    </row>
    <row r="524" spans="1:7">
      <c r="A524" s="34" t="s">
        <v>141</v>
      </c>
      <c r="E524" s="33" t="s">
        <v>140</v>
      </c>
    </row>
    <row r="525" spans="1:7">
      <c r="A525" s="34" t="s">
        <v>116</v>
      </c>
      <c r="C525" s="127" t="s">
        <v>168</v>
      </c>
      <c r="D525" s="127"/>
      <c r="E525" s="127"/>
    </row>
    <row r="526" spans="1:7" ht="16.5" thickBot="1">
      <c r="A526" s="34" t="s">
        <v>113</v>
      </c>
      <c r="E526" s="33" t="s">
        <v>114</v>
      </c>
    </row>
    <row r="527" spans="1:7" ht="16.5" thickBot="1">
      <c r="A527" s="49" t="s">
        <v>37</v>
      </c>
      <c r="B527" s="56">
        <v>2016</v>
      </c>
      <c r="C527" s="41">
        <v>2017</v>
      </c>
      <c r="D527" s="56">
        <v>2018</v>
      </c>
      <c r="E527" s="44" t="s">
        <v>38</v>
      </c>
    </row>
    <row r="528" spans="1:7" ht="16.5" thickBot="1">
      <c r="A528" s="36" t="s">
        <v>42</v>
      </c>
      <c r="B528" s="15">
        <v>4.4999999999999998E-2</v>
      </c>
      <c r="C528" s="15">
        <v>4.2000000000000003E-2</v>
      </c>
      <c r="D528" s="15">
        <v>4.5</v>
      </c>
      <c r="E528" s="46" t="s">
        <v>43</v>
      </c>
    </row>
    <row r="529" spans="1:11" ht="16.5" thickBot="1">
      <c r="A529" s="36" t="s">
        <v>44</v>
      </c>
      <c r="B529" s="15">
        <v>32.328000000000003</v>
      </c>
      <c r="C529" s="15">
        <v>33.863</v>
      </c>
      <c r="D529" s="15">
        <v>34.151000000000003</v>
      </c>
      <c r="E529" s="46" t="s">
        <v>242</v>
      </c>
    </row>
    <row r="530" spans="1:11" ht="16.5" thickBot="1">
      <c r="A530" s="36" t="s">
        <v>45</v>
      </c>
      <c r="B530" s="15">
        <v>8.9126500000000011E-2</v>
      </c>
      <c r="C530" s="15">
        <v>8.8999999999999996E-2</v>
      </c>
      <c r="D530" s="15">
        <v>8.6999999999999994E-2</v>
      </c>
      <c r="E530" s="46" t="s">
        <v>46</v>
      </c>
    </row>
    <row r="531" spans="1:11" ht="16.5" thickBot="1">
      <c r="A531" s="36" t="s">
        <v>47</v>
      </c>
      <c r="B531" s="15">
        <v>1.4490000000000001</v>
      </c>
      <c r="C531" s="15">
        <v>1.4450000000000001</v>
      </c>
      <c r="D531" s="15">
        <v>1.4590000000000001</v>
      </c>
      <c r="E531" s="46" t="s">
        <v>48</v>
      </c>
    </row>
    <row r="532" spans="1:11" s="79" customFormat="1" ht="16.5" thickBot="1">
      <c r="A532" s="36" t="s">
        <v>49</v>
      </c>
      <c r="B532" s="58">
        <v>11.99069338</v>
      </c>
      <c r="C532" s="58">
        <v>10.279654999999998</v>
      </c>
      <c r="D532" s="58">
        <v>11</v>
      </c>
      <c r="E532" s="57" t="s">
        <v>50</v>
      </c>
      <c r="F532" s="64"/>
      <c r="G532" s="64"/>
      <c r="H532" s="64"/>
      <c r="I532" s="64"/>
      <c r="J532" s="64"/>
      <c r="K532" s="64"/>
    </row>
    <row r="533" spans="1:11" ht="16.5" thickBot="1">
      <c r="A533" s="36" t="s">
        <v>51</v>
      </c>
      <c r="B533" s="15">
        <v>0</v>
      </c>
      <c r="C533" s="15">
        <v>0</v>
      </c>
      <c r="D533" s="15">
        <v>0</v>
      </c>
      <c r="E533" s="46" t="s">
        <v>52</v>
      </c>
    </row>
    <row r="534" spans="1:11" ht="16.5" thickBot="1">
      <c r="A534" s="36" t="s">
        <v>53</v>
      </c>
      <c r="B534" s="15">
        <v>0.68774999999999997</v>
      </c>
      <c r="C534" s="15">
        <v>0.68799999999999994</v>
      </c>
      <c r="D534" s="15">
        <v>0.68100000000000005</v>
      </c>
      <c r="E534" s="46" t="s">
        <v>54</v>
      </c>
    </row>
    <row r="535" spans="1:11" ht="16.5" thickBot="1">
      <c r="A535" s="36" t="s">
        <v>55</v>
      </c>
      <c r="B535" s="15">
        <v>63.014763899999998</v>
      </c>
      <c r="C535" s="15">
        <v>102.875</v>
      </c>
      <c r="D535" s="15">
        <v>105.738</v>
      </c>
      <c r="E535" s="46" t="s">
        <v>56</v>
      </c>
    </row>
    <row r="536" spans="1:11" ht="16.5" thickBot="1">
      <c r="A536" s="36" t="s">
        <v>57</v>
      </c>
      <c r="B536" s="15">
        <v>145.43199999999999</v>
      </c>
      <c r="C536" s="15">
        <v>146.43</v>
      </c>
      <c r="D536" s="15">
        <v>145</v>
      </c>
      <c r="E536" s="46" t="s">
        <v>58</v>
      </c>
    </row>
    <row r="537" spans="1:11" ht="16.5" thickBot="1">
      <c r="A537" s="36" t="s">
        <v>59</v>
      </c>
      <c r="B537" s="15">
        <v>1.0964719999999999</v>
      </c>
      <c r="C537" s="15">
        <v>1.0409999999999999</v>
      </c>
      <c r="D537" s="15">
        <v>0.67</v>
      </c>
      <c r="E537" s="46" t="s">
        <v>244</v>
      </c>
    </row>
    <row r="538" spans="1:11" ht="16.5" thickBot="1">
      <c r="A538" s="36" t="s">
        <v>60</v>
      </c>
      <c r="B538" s="15">
        <v>46.73283</v>
      </c>
      <c r="C538" s="15">
        <v>46.935000000000002</v>
      </c>
      <c r="D538" s="15">
        <v>47.103000000000002</v>
      </c>
      <c r="E538" s="46" t="s">
        <v>61</v>
      </c>
    </row>
    <row r="539" spans="1:11" ht="16.5" thickBot="1">
      <c r="A539" s="36" t="s">
        <v>62</v>
      </c>
      <c r="B539" s="15">
        <v>2.2570000000000001</v>
      </c>
      <c r="C539" s="15">
        <v>2.5310000000000001</v>
      </c>
      <c r="D539" s="15">
        <f>42417/1000</f>
        <v>42.417000000000002</v>
      </c>
      <c r="E539" s="46" t="s">
        <v>63</v>
      </c>
    </row>
    <row r="540" spans="1:11" ht="16.5" thickBot="1">
      <c r="A540" s="36" t="s">
        <v>64</v>
      </c>
      <c r="B540" s="15">
        <v>13.634</v>
      </c>
      <c r="C540" s="15">
        <v>13.904</v>
      </c>
      <c r="D540" s="15">
        <v>3.2</v>
      </c>
      <c r="E540" s="46" t="s">
        <v>65</v>
      </c>
    </row>
    <row r="541" spans="1:11" ht="16.5" thickBot="1">
      <c r="A541" s="36" t="s">
        <v>66</v>
      </c>
      <c r="B541" s="15">
        <v>4.7116666666666669</v>
      </c>
      <c r="C541" s="15">
        <v>4.7116666666666669</v>
      </c>
      <c r="D541" s="15">
        <v>0</v>
      </c>
      <c r="E541" s="46" t="s">
        <v>67</v>
      </c>
    </row>
    <row r="542" spans="1:11" ht="16.5" thickBot="1">
      <c r="A542" s="36" t="s">
        <v>68</v>
      </c>
      <c r="B542" s="15">
        <v>1.759128</v>
      </c>
      <c r="C542" s="15">
        <v>1.1910000000000001</v>
      </c>
      <c r="D542" s="15">
        <v>3.6339999999999999</v>
      </c>
      <c r="E542" s="46" t="s">
        <v>69</v>
      </c>
    </row>
    <row r="543" spans="1:11" ht="16.5" thickBot="1">
      <c r="A543" s="36" t="s">
        <v>70</v>
      </c>
      <c r="B543" s="15">
        <v>1.2866000000000002</v>
      </c>
      <c r="C543" s="15">
        <v>0.76300000000000001</v>
      </c>
      <c r="D543" s="15">
        <v>2.4180000000000001</v>
      </c>
      <c r="E543" s="46" t="s">
        <v>71</v>
      </c>
    </row>
    <row r="544" spans="1:11" ht="16.5" thickBot="1">
      <c r="A544" s="36" t="s">
        <v>72</v>
      </c>
      <c r="B544" s="15">
        <v>0</v>
      </c>
      <c r="C544" s="15">
        <v>0</v>
      </c>
      <c r="D544" s="15">
        <v>0</v>
      </c>
      <c r="E544" s="46" t="s">
        <v>73</v>
      </c>
    </row>
    <row r="545" spans="1:5" ht="16.5" thickBot="1">
      <c r="A545" s="36" t="s">
        <v>74</v>
      </c>
      <c r="B545" s="15">
        <v>5.6576272999999997</v>
      </c>
      <c r="C545" s="15">
        <v>5.9050000000000002</v>
      </c>
      <c r="D545" s="15">
        <v>5.7910000000000004</v>
      </c>
      <c r="E545" s="46" t="s">
        <v>75</v>
      </c>
    </row>
    <row r="546" spans="1:5" ht="16.5" thickBot="1">
      <c r="A546" s="36" t="s">
        <v>76</v>
      </c>
      <c r="B546" s="15">
        <v>33.369</v>
      </c>
      <c r="C546" s="15">
        <v>29.355</v>
      </c>
      <c r="D546" s="15">
        <v>28.617000000000001</v>
      </c>
      <c r="E546" s="46" t="s">
        <v>77</v>
      </c>
    </row>
    <row r="547" spans="1:5" ht="16.5" thickBot="1">
      <c r="A547" s="36" t="s">
        <v>78</v>
      </c>
      <c r="B547" s="15">
        <v>3.0270000000000001</v>
      </c>
      <c r="C547" s="15">
        <v>3</v>
      </c>
      <c r="D547" s="15">
        <v>3.3</v>
      </c>
      <c r="E547" s="46" t="s">
        <v>79</v>
      </c>
    </row>
    <row r="548" spans="1:5" ht="16.5" thickBot="1">
      <c r="A548" s="36" t="s">
        <v>80</v>
      </c>
      <c r="B548" s="15">
        <v>24.240684199999997</v>
      </c>
      <c r="C548" s="15">
        <v>24.268000000000001</v>
      </c>
      <c r="D548" s="15">
        <v>25.504000000000001</v>
      </c>
      <c r="E548" s="46" t="s">
        <v>81</v>
      </c>
    </row>
    <row r="549" spans="1:5" ht="16.5" thickBot="1">
      <c r="A549" s="36" t="s">
        <v>82</v>
      </c>
      <c r="B549" s="15">
        <v>3.0726816000000001</v>
      </c>
      <c r="C549" s="15">
        <v>2.8119999999999998</v>
      </c>
      <c r="D549" s="15">
        <v>2.4689999999999999</v>
      </c>
      <c r="E549" s="46" t="s">
        <v>83</v>
      </c>
    </row>
    <row r="550" spans="1:5" ht="16.5" thickBot="1">
      <c r="A550" s="45" t="s">
        <v>182</v>
      </c>
      <c r="B550" s="47">
        <f t="shared" ref="B550" si="44">SUM(B528:B549)</f>
        <v>395.8810235466666</v>
      </c>
      <c r="C550" s="47">
        <f t="shared" ref="C550" si="45">SUM(C528:C549)</f>
        <v>432.12832166666658</v>
      </c>
      <c r="D550" s="47">
        <v>409.55400000000009</v>
      </c>
      <c r="E550" s="45" t="s">
        <v>184</v>
      </c>
    </row>
    <row r="551" spans="1:5" ht="16.5" thickBot="1">
      <c r="A551" s="45" t="s">
        <v>183</v>
      </c>
      <c r="B551" s="47">
        <v>634.92999999999995</v>
      </c>
      <c r="C551" s="47">
        <v>659.83199999999999</v>
      </c>
      <c r="D551" s="47">
        <v>607.05100000000004</v>
      </c>
      <c r="E551" s="45" t="s">
        <v>185</v>
      </c>
    </row>
    <row r="552" spans="1:5">
      <c r="B552" s="14"/>
      <c r="C552" s="25"/>
      <c r="D552" s="14"/>
    </row>
    <row r="557" spans="1:5">
      <c r="A557" s="34" t="s">
        <v>142</v>
      </c>
      <c r="E557" s="33" t="s">
        <v>143</v>
      </c>
    </row>
    <row r="558" spans="1:5">
      <c r="A558" s="34" t="s">
        <v>117</v>
      </c>
      <c r="C558" s="127" t="s">
        <v>169</v>
      </c>
      <c r="D558" s="127"/>
      <c r="E558" s="127"/>
    </row>
    <row r="559" spans="1:5" ht="16.5" thickBot="1">
      <c r="A559" s="34" t="s">
        <v>113</v>
      </c>
      <c r="E559" s="33" t="s">
        <v>114</v>
      </c>
    </row>
    <row r="560" spans="1:5" ht="16.5" thickBot="1">
      <c r="A560" s="49" t="s">
        <v>37</v>
      </c>
      <c r="B560" s="56">
        <v>2016</v>
      </c>
      <c r="C560" s="41">
        <v>2017</v>
      </c>
      <c r="D560" s="56">
        <v>2018</v>
      </c>
      <c r="E560" s="44" t="s">
        <v>38</v>
      </c>
    </row>
    <row r="561" spans="1:9" ht="16.5" thickBot="1">
      <c r="A561" s="36" t="s">
        <v>42</v>
      </c>
      <c r="B561" s="15">
        <f t="shared" ref="B561:D582" si="46">B461+B496+B528</f>
        <v>24.305</v>
      </c>
      <c r="C561" s="15">
        <f>C461+C496+C528</f>
        <v>28.150000000000002</v>
      </c>
      <c r="D561" s="15">
        <f>D461+D496+D528</f>
        <v>28.840000000000003</v>
      </c>
      <c r="E561" s="46" t="s">
        <v>43</v>
      </c>
    </row>
    <row r="562" spans="1:9" ht="16.5" thickBot="1">
      <c r="A562" s="36" t="s">
        <v>44</v>
      </c>
      <c r="B562" s="15">
        <f t="shared" si="46"/>
        <v>111.249926</v>
      </c>
      <c r="C562" s="15">
        <f t="shared" si="46"/>
        <v>111.187</v>
      </c>
      <c r="D562" s="15">
        <f t="shared" si="46"/>
        <v>114.65100000000001</v>
      </c>
      <c r="E562" s="46" t="s">
        <v>242</v>
      </c>
    </row>
    <row r="563" spans="1:9" ht="16.5" thickBot="1">
      <c r="A563" s="36" t="s">
        <v>45</v>
      </c>
      <c r="B563" s="15">
        <f t="shared" si="46"/>
        <v>16.318126499999998</v>
      </c>
      <c r="C563" s="15">
        <f t="shared" si="46"/>
        <v>18.631</v>
      </c>
      <c r="D563" s="15">
        <f t="shared" si="46"/>
        <v>31.744</v>
      </c>
      <c r="E563" s="46" t="s">
        <v>46</v>
      </c>
    </row>
    <row r="564" spans="1:9" ht="16.5" thickBot="1">
      <c r="A564" s="36" t="s">
        <v>47</v>
      </c>
      <c r="B564" s="15">
        <f t="shared" si="46"/>
        <v>119.8266187</v>
      </c>
      <c r="C564" s="15">
        <f t="shared" si="46"/>
        <v>120.74499999999999</v>
      </c>
      <c r="D564" s="15">
        <v>106.1</v>
      </c>
      <c r="E564" s="46" t="s">
        <v>48</v>
      </c>
    </row>
    <row r="565" spans="1:9" ht="16.5" thickBot="1">
      <c r="A565" s="36" t="s">
        <v>49</v>
      </c>
      <c r="B565" s="15">
        <f t="shared" si="46"/>
        <v>537.73889783867605</v>
      </c>
      <c r="C565" s="15">
        <f t="shared" si="46"/>
        <v>543.88832346424408</v>
      </c>
      <c r="D565" s="15">
        <v>528.99599999999998</v>
      </c>
      <c r="E565" s="46" t="s">
        <v>50</v>
      </c>
    </row>
    <row r="566" spans="1:9" ht="16.5" thickBot="1">
      <c r="A566" s="36" t="s">
        <v>51</v>
      </c>
      <c r="B566" s="15">
        <f t="shared" si="46"/>
        <v>5.7869999999999999</v>
      </c>
      <c r="C566" s="15">
        <f>C466+C501+C533</f>
        <v>5.1528749999999999</v>
      </c>
      <c r="D566" s="15">
        <f>D466+D501+D533</f>
        <v>1.69</v>
      </c>
      <c r="E566" s="46" t="s">
        <v>52</v>
      </c>
    </row>
    <row r="567" spans="1:9" ht="16.5" thickBot="1">
      <c r="A567" s="36" t="s">
        <v>53</v>
      </c>
      <c r="B567" s="15">
        <f t="shared" si="46"/>
        <v>11.385709799999999</v>
      </c>
      <c r="C567" s="15">
        <f t="shared" si="46"/>
        <v>11.486000000000001</v>
      </c>
      <c r="D567" s="15">
        <f t="shared" si="46"/>
        <v>11.548999999999999</v>
      </c>
      <c r="E567" s="46" t="s">
        <v>54</v>
      </c>
    </row>
    <row r="568" spans="1:9" ht="16.5" thickBot="1">
      <c r="A568" s="36" t="s">
        <v>55</v>
      </c>
      <c r="B568" s="15">
        <f t="shared" si="46"/>
        <v>234.7557779</v>
      </c>
      <c r="C568" s="15">
        <f t="shared" si="46"/>
        <v>264.46500000000003</v>
      </c>
      <c r="D568" s="15">
        <f t="shared" si="46"/>
        <v>268.81600000000003</v>
      </c>
      <c r="E568" s="46" t="s">
        <v>56</v>
      </c>
    </row>
    <row r="569" spans="1:9" ht="16.5" thickBot="1">
      <c r="A569" s="36" t="s">
        <v>57</v>
      </c>
      <c r="B569" s="15">
        <f t="shared" si="46"/>
        <v>1055.192</v>
      </c>
      <c r="C569" s="15">
        <f t="shared" si="46"/>
        <v>841.07799999999997</v>
      </c>
      <c r="D569" s="15">
        <f t="shared" si="46"/>
        <v>915.3</v>
      </c>
      <c r="E569" s="46" t="s">
        <v>58</v>
      </c>
      <c r="G569" s="77"/>
      <c r="H569" s="77"/>
      <c r="I569" s="77"/>
    </row>
    <row r="570" spans="1:9" ht="16.5" thickBot="1">
      <c r="A570" s="36" t="s">
        <v>59</v>
      </c>
      <c r="B570" s="15">
        <f t="shared" si="46"/>
        <v>207.345472</v>
      </c>
      <c r="C570" s="15">
        <f t="shared" si="46"/>
        <v>238.40299999999999</v>
      </c>
      <c r="D570" s="15">
        <f t="shared" si="46"/>
        <v>191.40299999999999</v>
      </c>
      <c r="E570" s="46" t="s">
        <v>244</v>
      </c>
      <c r="G570" s="77"/>
      <c r="H570" s="77"/>
      <c r="I570" s="77"/>
    </row>
    <row r="571" spans="1:9" ht="16.5" thickBot="1">
      <c r="A571" s="36" t="s">
        <v>60</v>
      </c>
      <c r="B571" s="15">
        <f t="shared" si="46"/>
        <v>281.67435599999999</v>
      </c>
      <c r="C571" s="15">
        <f t="shared" si="46"/>
        <v>162.05199999999999</v>
      </c>
      <c r="D571" s="15">
        <f t="shared" si="46"/>
        <v>182.27200000000002</v>
      </c>
      <c r="E571" s="46" t="s">
        <v>61</v>
      </c>
      <c r="G571" s="77"/>
      <c r="H571" s="77"/>
      <c r="I571" s="77"/>
    </row>
    <row r="572" spans="1:9" ht="24" thickBot="1">
      <c r="A572" s="36" t="s">
        <v>62</v>
      </c>
      <c r="B572" s="15">
        <f t="shared" si="46"/>
        <v>150.35876409000002</v>
      </c>
      <c r="C572" s="15">
        <f t="shared" si="46"/>
        <v>82.855000000000004</v>
      </c>
      <c r="D572" s="15">
        <v>103.98</v>
      </c>
      <c r="E572" s="46" t="s">
        <v>63</v>
      </c>
      <c r="G572" s="77"/>
      <c r="H572" s="77"/>
      <c r="I572" s="88"/>
    </row>
    <row r="573" spans="1:9" ht="16.5" thickBot="1">
      <c r="A573" s="36" t="s">
        <v>64</v>
      </c>
      <c r="B573" s="15">
        <f t="shared" si="46"/>
        <v>37.6270624</v>
      </c>
      <c r="C573" s="15">
        <f t="shared" si="46"/>
        <v>75.441999999999993</v>
      </c>
      <c r="D573" s="15">
        <v>29.073</v>
      </c>
      <c r="E573" s="46" t="s">
        <v>65</v>
      </c>
      <c r="G573" s="77"/>
      <c r="H573" s="77"/>
      <c r="I573" s="77"/>
    </row>
    <row r="574" spans="1:9" ht="16.5" thickBot="1">
      <c r="A574" s="36" t="s">
        <v>66</v>
      </c>
      <c r="B574" s="15">
        <f t="shared" si="46"/>
        <v>26.424856666666663</v>
      </c>
      <c r="C574" s="15">
        <f t="shared" si="46"/>
        <v>27.363666666666667</v>
      </c>
      <c r="D574" s="15">
        <v>9.8279999999999994</v>
      </c>
      <c r="E574" s="46" t="s">
        <v>67</v>
      </c>
      <c r="G574" s="77"/>
      <c r="H574" s="77"/>
      <c r="I574" s="77"/>
    </row>
    <row r="575" spans="1:9" ht="16.5" thickBot="1">
      <c r="A575" s="36" t="s">
        <v>68</v>
      </c>
      <c r="B575" s="15">
        <f t="shared" si="46"/>
        <v>18.008353800000002</v>
      </c>
      <c r="C575" s="15">
        <f t="shared" si="46"/>
        <v>12.869</v>
      </c>
      <c r="D575" s="15">
        <f t="shared" si="46"/>
        <v>20.462</v>
      </c>
      <c r="E575" s="46" t="s">
        <v>69</v>
      </c>
      <c r="G575" s="77"/>
      <c r="H575" s="77"/>
      <c r="I575" s="77"/>
    </row>
    <row r="576" spans="1:9" ht="16.5" thickBot="1">
      <c r="A576" s="36" t="s">
        <v>70</v>
      </c>
      <c r="B576" s="15">
        <f t="shared" si="46"/>
        <v>49.203731999999995</v>
      </c>
      <c r="C576" s="15">
        <f t="shared" si="46"/>
        <v>54.606000000000002</v>
      </c>
      <c r="D576" s="15">
        <f t="shared" si="46"/>
        <v>56.374000000000002</v>
      </c>
      <c r="E576" s="46" t="s">
        <v>71</v>
      </c>
      <c r="G576" s="77"/>
      <c r="H576" s="77"/>
      <c r="I576" s="77"/>
    </row>
    <row r="577" spans="1:9" ht="16.5" thickBot="1">
      <c r="A577" s="36" t="s">
        <v>72</v>
      </c>
      <c r="B577" s="15">
        <f t="shared" si="46"/>
        <v>161.74</v>
      </c>
      <c r="C577" s="15">
        <f t="shared" si="46"/>
        <v>152.255</v>
      </c>
      <c r="D577" s="15">
        <f t="shared" si="46"/>
        <v>131.55140629685158</v>
      </c>
      <c r="E577" s="46" t="s">
        <v>73</v>
      </c>
      <c r="G577" s="77"/>
      <c r="H577" s="77"/>
      <c r="I577" s="77"/>
    </row>
    <row r="578" spans="1:9" ht="16.5" thickBot="1">
      <c r="A578" s="36" t="s">
        <v>74</v>
      </c>
      <c r="B578" s="15">
        <f t="shared" si="46"/>
        <v>54.704862900000009</v>
      </c>
      <c r="C578" s="15">
        <f>C478+C513+C545</f>
        <v>53.263000000000005</v>
      </c>
      <c r="D578" s="15">
        <f t="shared" ref="D578:D581" si="47">D478+D513+D545</f>
        <v>56.432999999999993</v>
      </c>
      <c r="E578" s="46" t="s">
        <v>75</v>
      </c>
      <c r="G578" s="77"/>
      <c r="H578" s="77"/>
      <c r="I578" s="77"/>
    </row>
    <row r="579" spans="1:9" ht="16.5" thickBot="1">
      <c r="A579" s="36" t="s">
        <v>76</v>
      </c>
      <c r="B579" s="15">
        <f t="shared" si="46"/>
        <v>737.48300000000006</v>
      </c>
      <c r="C579" s="15">
        <f t="shared" si="46"/>
        <v>750.19800000000009</v>
      </c>
      <c r="D579" s="15">
        <f t="shared" si="47"/>
        <v>686.25799999999992</v>
      </c>
      <c r="E579" s="46" t="s">
        <v>77</v>
      </c>
      <c r="G579" s="77"/>
      <c r="H579" s="77"/>
      <c r="I579" s="77"/>
    </row>
    <row r="580" spans="1:9" ht="16.5" thickBot="1">
      <c r="A580" s="36" t="s">
        <v>78</v>
      </c>
      <c r="B580" s="15">
        <f t="shared" si="46"/>
        <v>451.36402300000003</v>
      </c>
      <c r="C580" s="15">
        <f t="shared" si="46"/>
        <v>454.54999999999995</v>
      </c>
      <c r="D580" s="15">
        <f t="shared" si="47"/>
        <v>494.74400000000003</v>
      </c>
      <c r="E580" s="46" t="s">
        <v>79</v>
      </c>
      <c r="G580" s="77"/>
      <c r="H580" s="77"/>
      <c r="I580" s="77"/>
    </row>
    <row r="581" spans="1:9" ht="16.5" thickBot="1">
      <c r="A581" s="36" t="s">
        <v>80</v>
      </c>
      <c r="B581" s="15">
        <f t="shared" si="46"/>
        <v>100.1915199</v>
      </c>
      <c r="C581" s="15">
        <f t="shared" si="46"/>
        <v>108.268</v>
      </c>
      <c r="D581" s="15">
        <f t="shared" si="47"/>
        <v>107.68300000000001</v>
      </c>
      <c r="E581" s="46" t="s">
        <v>81</v>
      </c>
      <c r="G581" s="77"/>
      <c r="H581" s="77"/>
      <c r="I581" s="77"/>
    </row>
    <row r="582" spans="1:9" ht="24" thickBot="1">
      <c r="A582" s="36" t="s">
        <v>82</v>
      </c>
      <c r="B582" s="15">
        <f t="shared" si="46"/>
        <v>259.45398390000003</v>
      </c>
      <c r="C582" s="15">
        <f t="shared" si="46"/>
        <v>243.47800000000001</v>
      </c>
      <c r="D582" s="73">
        <f>209756/1000</f>
        <v>209.756</v>
      </c>
      <c r="E582" s="46" t="s">
        <v>83</v>
      </c>
      <c r="G582" s="89"/>
      <c r="H582" s="77"/>
      <c r="I582" s="77"/>
    </row>
    <row r="583" spans="1:9" ht="16.5" thickBot="1">
      <c r="A583" s="45" t="s">
        <v>182</v>
      </c>
      <c r="B583" s="47">
        <f>SUM(B561:B582)</f>
        <v>4652.1390433953429</v>
      </c>
      <c r="C583" s="47">
        <f t="shared" ref="C583:D583" si="48">SUM(C561:C582)</f>
        <v>4360.385865130911</v>
      </c>
      <c r="D583" s="47">
        <f t="shared" si="48"/>
        <v>4287.5034062968507</v>
      </c>
      <c r="E583" s="45" t="s">
        <v>184</v>
      </c>
      <c r="G583" s="77"/>
      <c r="H583" s="77"/>
      <c r="I583" s="77"/>
    </row>
    <row r="584" spans="1:9" ht="16.5" thickBot="1">
      <c r="A584" s="45" t="s">
        <v>183</v>
      </c>
      <c r="B584" s="47">
        <f>B484+B519+B551</f>
        <v>85239.524999999994</v>
      </c>
      <c r="C584" s="47">
        <f>C484+C519+C551</f>
        <v>86100.51999999999</v>
      </c>
      <c r="D584" s="47">
        <f>D484+D519+D551</f>
        <v>88146.737000000008</v>
      </c>
      <c r="E584" s="45" t="s">
        <v>185</v>
      </c>
      <c r="G584" s="77"/>
      <c r="H584" s="77"/>
      <c r="I584" s="77"/>
    </row>
    <row r="585" spans="1:9">
      <c r="G585" s="77"/>
      <c r="H585" s="77"/>
      <c r="I585" s="77"/>
    </row>
    <row r="586" spans="1:9">
      <c r="G586" s="77"/>
      <c r="H586" s="77"/>
      <c r="I586" s="77"/>
    </row>
    <row r="587" spans="1:9">
      <c r="G587" s="77"/>
      <c r="H587" s="77"/>
      <c r="I587" s="77"/>
    </row>
    <row r="588" spans="1:9">
      <c r="A588" s="34" t="s">
        <v>144</v>
      </c>
      <c r="E588" s="33" t="s">
        <v>145</v>
      </c>
      <c r="G588" s="77"/>
      <c r="H588" s="77"/>
      <c r="I588" s="77"/>
    </row>
    <row r="589" spans="1:9">
      <c r="A589" s="34" t="s">
        <v>213</v>
      </c>
      <c r="D589" s="127" t="s">
        <v>170</v>
      </c>
      <c r="E589" s="127"/>
      <c r="G589" s="77"/>
      <c r="H589" s="77"/>
      <c r="I589" s="77"/>
    </row>
    <row r="590" spans="1:9" ht="16.5" thickBot="1">
      <c r="A590" s="34" t="s">
        <v>113</v>
      </c>
      <c r="E590" s="33" t="s">
        <v>114</v>
      </c>
      <c r="G590" s="77"/>
      <c r="H590" s="77"/>
      <c r="I590" s="77"/>
    </row>
    <row r="591" spans="1:9" ht="16.5" thickBot="1">
      <c r="A591" s="49" t="s">
        <v>37</v>
      </c>
      <c r="B591" s="56">
        <v>2016</v>
      </c>
      <c r="C591" s="41">
        <v>2017</v>
      </c>
      <c r="D591" s="56">
        <v>2018</v>
      </c>
      <c r="E591" s="44" t="s">
        <v>38</v>
      </c>
      <c r="G591" s="77"/>
      <c r="H591" s="77"/>
      <c r="I591" s="77"/>
    </row>
    <row r="592" spans="1:9" ht="16.5" thickBot="1">
      <c r="A592" s="36" t="s">
        <v>42</v>
      </c>
      <c r="B592" s="15">
        <v>5.032</v>
      </c>
      <c r="C592" s="15">
        <v>4.332163776459196</v>
      </c>
      <c r="D592" s="15">
        <v>12.968</v>
      </c>
      <c r="E592" s="46" t="s">
        <v>43</v>
      </c>
      <c r="G592" s="77"/>
      <c r="H592" s="77"/>
      <c r="I592" s="77"/>
    </row>
    <row r="593" spans="1:9" ht="16.5" thickBot="1">
      <c r="A593" s="36" t="s">
        <v>44</v>
      </c>
      <c r="B593" s="15">
        <v>5.79823441297318</v>
      </c>
      <c r="C593" s="15">
        <v>5.9923822091263892</v>
      </c>
      <c r="D593" s="15">
        <v>19.879000000000001</v>
      </c>
      <c r="E593" s="46" t="s">
        <v>242</v>
      </c>
      <c r="G593" s="77"/>
      <c r="H593" s="77"/>
      <c r="I593" s="77"/>
    </row>
    <row r="594" spans="1:9" ht="16.5" thickBot="1">
      <c r="A594" s="36" t="s">
        <v>45</v>
      </c>
      <c r="B594" s="15">
        <v>6.9463945491645154E-2</v>
      </c>
      <c r="C594" s="15">
        <v>7.3884618890942527E-2</v>
      </c>
      <c r="D594" s="15">
        <v>5.3150000000000004</v>
      </c>
      <c r="E594" s="46" t="s">
        <v>46</v>
      </c>
      <c r="G594" s="77"/>
      <c r="H594" s="77"/>
      <c r="I594" s="77"/>
    </row>
    <row r="595" spans="1:9" ht="24" thickBot="1">
      <c r="A595" s="36" t="s">
        <v>47</v>
      </c>
      <c r="B595" s="15">
        <v>18.567</v>
      </c>
      <c r="C595" s="15">
        <v>18.810955814357836</v>
      </c>
      <c r="D595" s="15">
        <v>15.712999999999999</v>
      </c>
      <c r="E595" s="46" t="s">
        <v>48</v>
      </c>
      <c r="G595" s="90"/>
      <c r="H595" s="77"/>
      <c r="I595" s="77"/>
    </row>
    <row r="596" spans="1:9" ht="16.5" thickBot="1">
      <c r="A596" s="36" t="s">
        <v>49</v>
      </c>
      <c r="B596" s="15">
        <v>72.572801892283167</v>
      </c>
      <c r="C596" s="15">
        <v>74.364307682927958</v>
      </c>
      <c r="D596" s="15">
        <v>68.787000000000006</v>
      </c>
      <c r="E596" s="46" t="s">
        <v>50</v>
      </c>
      <c r="G596" s="77"/>
      <c r="H596" s="77"/>
      <c r="I596" s="77"/>
    </row>
    <row r="597" spans="1:9" ht="16.5" thickBot="1">
      <c r="A597" s="36" t="s">
        <v>51</v>
      </c>
      <c r="B597" s="15">
        <v>7.8868221264792089</v>
      </c>
      <c r="C597" s="15">
        <v>15.091139703782501</v>
      </c>
      <c r="D597" s="15">
        <v>0.317</v>
      </c>
      <c r="E597" s="46" t="s">
        <v>52</v>
      </c>
      <c r="G597" s="77"/>
      <c r="H597" s="77"/>
      <c r="I597" s="77"/>
    </row>
    <row r="598" spans="1:9" ht="16.5" thickBot="1">
      <c r="A598" s="36" t="s">
        <v>53</v>
      </c>
      <c r="B598" s="15">
        <v>13.341385352133321</v>
      </c>
      <c r="C598" s="15">
        <v>13.575921684808725</v>
      </c>
      <c r="D598" s="15">
        <v>2.181</v>
      </c>
      <c r="E598" s="46" t="s">
        <v>54</v>
      </c>
      <c r="G598" s="77"/>
      <c r="H598" s="77"/>
      <c r="I598" s="77"/>
    </row>
    <row r="599" spans="1:9" ht="16.5" thickBot="1">
      <c r="A599" s="36" t="s">
        <v>55</v>
      </c>
      <c r="B599" s="15">
        <v>18.091393646260503</v>
      </c>
      <c r="C599" s="15">
        <v>21.666280212016542</v>
      </c>
      <c r="D599" s="15">
        <v>53.826999999999998</v>
      </c>
      <c r="E599" s="46" t="s">
        <v>56</v>
      </c>
      <c r="G599" s="77"/>
      <c r="H599" s="77"/>
      <c r="I599" s="77"/>
    </row>
    <row r="600" spans="1:9" ht="16.5" thickBot="1">
      <c r="A600" s="36" t="s">
        <v>57</v>
      </c>
      <c r="B600" s="15">
        <v>1058.0406391814136</v>
      </c>
      <c r="C600" s="15">
        <v>849.43829293829651</v>
      </c>
      <c r="D600" s="15">
        <f>AVERAGE(B600:C600)</f>
        <v>953.73946605985498</v>
      </c>
      <c r="E600" s="46" t="s">
        <v>58</v>
      </c>
      <c r="G600" s="77"/>
      <c r="H600" s="77"/>
      <c r="I600" s="77"/>
    </row>
    <row r="601" spans="1:9" ht="16.5" thickBot="1">
      <c r="A601" s="36" t="s">
        <v>59</v>
      </c>
      <c r="B601" s="15">
        <v>163.29961834133104</v>
      </c>
      <c r="C601" s="15">
        <v>190.09382615708498</v>
      </c>
      <c r="D601" s="15">
        <v>41.037999999999997</v>
      </c>
      <c r="E601" s="46" t="s">
        <v>244</v>
      </c>
      <c r="G601" s="77"/>
      <c r="H601" s="77"/>
      <c r="I601" s="77"/>
    </row>
    <row r="602" spans="1:9" ht="16.5" thickBot="1">
      <c r="A602" s="36" t="s">
        <v>60</v>
      </c>
      <c r="B602" s="15">
        <v>383.65101509065249</v>
      </c>
      <c r="C602" s="15">
        <v>219.63236983837504</v>
      </c>
      <c r="D602" s="15">
        <f>AVERAGE(B602:C602)</f>
        <v>301.64169246451377</v>
      </c>
      <c r="E602" s="46" t="s">
        <v>61</v>
      </c>
      <c r="G602" s="77"/>
      <c r="H602" s="77"/>
      <c r="I602" s="77"/>
    </row>
    <row r="603" spans="1:9" ht="16.5" thickBot="1">
      <c r="A603" s="36" t="s">
        <v>62</v>
      </c>
      <c r="B603" s="15">
        <v>114.38702573010531</v>
      </c>
      <c r="C603" s="15">
        <v>62.256373009348195</v>
      </c>
      <c r="D603" s="15">
        <v>14.169</v>
      </c>
      <c r="E603" s="46" t="s">
        <v>63</v>
      </c>
      <c r="G603" s="77"/>
      <c r="H603" s="77"/>
      <c r="I603" s="77"/>
    </row>
    <row r="604" spans="1:9" ht="16.5" thickBot="1">
      <c r="A604" s="36" t="s">
        <v>64</v>
      </c>
      <c r="B604" s="15">
        <v>13.690284036895761</v>
      </c>
      <c r="C604" s="15">
        <v>28.415006531597562</v>
      </c>
      <c r="D604" s="15">
        <v>12.941000000000001</v>
      </c>
      <c r="E604" s="46" t="s">
        <v>65</v>
      </c>
      <c r="G604" s="77"/>
      <c r="H604" s="77"/>
      <c r="I604" s="77"/>
    </row>
    <row r="605" spans="1:9" ht="16.5" thickBot="1">
      <c r="A605" s="36" t="s">
        <v>66</v>
      </c>
      <c r="B605" s="15">
        <v>3.0052633582473685</v>
      </c>
      <c r="C605" s="15">
        <v>3.4007613369396767</v>
      </c>
      <c r="D605" s="15">
        <v>4.8780000000000001</v>
      </c>
      <c r="E605" s="46" t="s">
        <v>67</v>
      </c>
      <c r="G605" s="77"/>
      <c r="H605" s="77"/>
      <c r="I605" s="77"/>
    </row>
    <row r="606" spans="1:9" ht="16.5" thickBot="1">
      <c r="A606" s="36" t="s">
        <v>68</v>
      </c>
      <c r="B606" s="15">
        <v>5.2049201560422755</v>
      </c>
      <c r="C606" s="15">
        <v>3.3113495013290009</v>
      </c>
      <c r="D606" s="15">
        <v>3.7469999999999999</v>
      </c>
      <c r="E606" s="46" t="s">
        <v>69</v>
      </c>
      <c r="G606" s="77"/>
      <c r="H606" s="77"/>
      <c r="I606" s="77"/>
    </row>
    <row r="607" spans="1:9" ht="16.5" thickBot="1">
      <c r="A607" s="36" t="s">
        <v>70</v>
      </c>
      <c r="B607" s="15">
        <v>3.6006920976867187</v>
      </c>
      <c r="C607" s="15">
        <v>3.7534345339003425</v>
      </c>
      <c r="D607" s="15">
        <v>10.242000000000001</v>
      </c>
      <c r="E607" s="46" t="s">
        <v>71</v>
      </c>
      <c r="G607" s="77"/>
      <c r="H607" s="77"/>
      <c r="I607" s="77"/>
    </row>
    <row r="608" spans="1:9" ht="16.5" thickBot="1">
      <c r="A608" s="36" t="s">
        <v>72</v>
      </c>
      <c r="B608" s="15">
        <v>4.1795113790320837</v>
      </c>
      <c r="C608" s="15">
        <v>6.2395759966215207</v>
      </c>
      <c r="D608" s="15">
        <v>6.1120000000000001</v>
      </c>
      <c r="E608" s="46" t="s">
        <v>73</v>
      </c>
      <c r="G608" s="77"/>
      <c r="H608" s="77"/>
      <c r="I608" s="77"/>
    </row>
    <row r="609" spans="1:9" ht="16.5" thickBot="1">
      <c r="A609" s="36" t="s">
        <v>74</v>
      </c>
      <c r="B609" s="15">
        <v>40.873898863005358</v>
      </c>
      <c r="C609" s="15">
        <v>39.299728110886051</v>
      </c>
      <c r="D609" s="15">
        <v>7.4080000000000004</v>
      </c>
      <c r="E609" s="46" t="s">
        <v>75</v>
      </c>
      <c r="G609" s="77"/>
      <c r="H609" s="77"/>
      <c r="I609" s="77"/>
    </row>
    <row r="610" spans="1:9" ht="16.5" thickBot="1">
      <c r="A610" s="36" t="s">
        <v>76</v>
      </c>
      <c r="B610" s="15">
        <v>208.447</v>
      </c>
      <c r="C610" s="15">
        <v>206.952</v>
      </c>
      <c r="D610" s="15">
        <v>125.032</v>
      </c>
      <c r="E610" s="46" t="s">
        <v>77</v>
      </c>
      <c r="G610" s="77"/>
      <c r="H610" s="77"/>
      <c r="I610" s="77"/>
    </row>
    <row r="611" spans="1:9" ht="16.5" thickBot="1">
      <c r="A611" s="36" t="s">
        <v>78</v>
      </c>
      <c r="B611" s="15">
        <v>58.881630071698304</v>
      </c>
      <c r="C611" s="15">
        <v>59.626041770983555</v>
      </c>
      <c r="D611" s="15">
        <v>108.843</v>
      </c>
      <c r="E611" s="46" t="s">
        <v>79</v>
      </c>
      <c r="G611" s="77"/>
      <c r="H611" s="77"/>
      <c r="I611" s="77"/>
    </row>
    <row r="612" spans="1:9" ht="16.5" thickBot="1">
      <c r="A612" s="36" t="s">
        <v>80</v>
      </c>
      <c r="B612" s="15">
        <v>22.643430748853472</v>
      </c>
      <c r="C612" s="15">
        <v>26.780327807528757</v>
      </c>
      <c r="D612" s="15">
        <v>16.962</v>
      </c>
      <c r="E612" s="46" t="s">
        <v>81</v>
      </c>
      <c r="G612" s="77"/>
      <c r="H612" s="77"/>
      <c r="I612" s="77"/>
    </row>
    <row r="613" spans="1:9" ht="16.5" thickBot="1">
      <c r="A613" s="36" t="s">
        <v>82</v>
      </c>
      <c r="B613" s="15">
        <v>27.617843960685889</v>
      </c>
      <c r="C613" s="15">
        <v>25.319439575246093</v>
      </c>
      <c r="D613" s="15">
        <v>35.246000000000002</v>
      </c>
      <c r="E613" s="46" t="s">
        <v>83</v>
      </c>
      <c r="G613" s="77"/>
      <c r="H613" s="77"/>
      <c r="I613" s="77"/>
    </row>
    <row r="614" spans="1:9" ht="16.5" thickBot="1">
      <c r="A614" s="45" t="s">
        <v>182</v>
      </c>
      <c r="B614" s="47">
        <f t="shared" ref="B614" si="49">SUM(B592:B613)</f>
        <v>2248.8818743912711</v>
      </c>
      <c r="C614" s="47">
        <f t="shared" ref="C614:D614" si="50">SUM(C592:C613)</f>
        <v>1878.4255628105077</v>
      </c>
      <c r="D614" s="47">
        <f t="shared" si="50"/>
        <v>1820.9861585243691</v>
      </c>
      <c r="E614" s="45" t="s">
        <v>184</v>
      </c>
      <c r="G614" s="77"/>
      <c r="H614" s="77"/>
      <c r="I614" s="77"/>
    </row>
    <row r="615" spans="1:9">
      <c r="A615" s="20" t="s">
        <v>214</v>
      </c>
      <c r="B615" s="20"/>
      <c r="C615" s="20"/>
      <c r="D615" s="20"/>
      <c r="E615" s="20"/>
      <c r="G615" s="77"/>
      <c r="H615" s="77"/>
      <c r="I615" s="77"/>
    </row>
    <row r="616" spans="1:9">
      <c r="A616" s="20"/>
      <c r="B616" s="20"/>
      <c r="C616" s="20"/>
      <c r="D616" s="20"/>
      <c r="E616" s="20"/>
      <c r="G616" s="77"/>
      <c r="H616" s="77"/>
      <c r="I616" s="77"/>
    </row>
    <row r="617" spans="1:9">
      <c r="A617" s="34" t="s">
        <v>146</v>
      </c>
      <c r="E617" s="33" t="s">
        <v>147</v>
      </c>
      <c r="G617" s="77"/>
      <c r="H617" s="77"/>
      <c r="I617" s="77"/>
    </row>
    <row r="618" spans="1:9">
      <c r="A618" s="34" t="s">
        <v>239</v>
      </c>
      <c r="E618" s="33" t="s">
        <v>240</v>
      </c>
      <c r="G618" s="77"/>
      <c r="H618" s="77"/>
      <c r="I618" s="77"/>
    </row>
    <row r="619" spans="1:9" ht="16.5" thickBot="1">
      <c r="A619" s="34" t="s">
        <v>197</v>
      </c>
      <c r="E619" s="33" t="s">
        <v>196</v>
      </c>
      <c r="G619" s="77"/>
      <c r="H619" s="77"/>
      <c r="I619" s="77"/>
    </row>
    <row r="620" spans="1:9" ht="16.5" thickBot="1">
      <c r="A620" s="49" t="s">
        <v>37</v>
      </c>
      <c r="B620" s="56">
        <v>2016</v>
      </c>
      <c r="C620" s="41">
        <v>2017</v>
      </c>
      <c r="D620" s="56">
        <v>2018</v>
      </c>
      <c r="E620" s="44" t="s">
        <v>38</v>
      </c>
      <c r="G620" s="77"/>
      <c r="H620" s="77"/>
      <c r="I620" s="77"/>
    </row>
    <row r="621" spans="1:9" ht="16.5" thickBot="1">
      <c r="A621" s="36" t="s">
        <v>42</v>
      </c>
      <c r="B621" s="15">
        <v>29.048999999999999</v>
      </c>
      <c r="C621" s="15">
        <v>28.853000000000002</v>
      </c>
      <c r="D621" s="15">
        <v>29.491</v>
      </c>
      <c r="E621" s="46" t="s">
        <v>43</v>
      </c>
      <c r="G621" s="77"/>
      <c r="H621" s="77"/>
      <c r="I621" s="77"/>
    </row>
    <row r="622" spans="1:9" ht="16.5" thickBot="1">
      <c r="A622" s="36" t="s">
        <v>44</v>
      </c>
      <c r="B622" s="15">
        <v>23.603999999999999</v>
      </c>
      <c r="C622" s="15">
        <v>23.734999999999999</v>
      </c>
      <c r="D622" s="15">
        <v>24.13</v>
      </c>
      <c r="E622" s="46" t="s">
        <v>242</v>
      </c>
      <c r="G622" s="77"/>
      <c r="H622" s="77"/>
      <c r="I622" s="77"/>
    </row>
    <row r="623" spans="1:9" ht="16.5" thickBot="1">
      <c r="A623" s="36" t="s">
        <v>45</v>
      </c>
      <c r="B623" s="15">
        <v>0.54200000000000004</v>
      </c>
      <c r="C623" s="15">
        <v>0.55800000000000005</v>
      </c>
      <c r="D623" s="15">
        <v>9.7390000000000008</v>
      </c>
      <c r="E623" s="46" t="s">
        <v>46</v>
      </c>
      <c r="G623" s="77"/>
      <c r="H623" s="77"/>
      <c r="I623" s="77"/>
    </row>
    <row r="624" spans="1:9" ht="16.5" thickBot="1">
      <c r="A624" s="36" t="s">
        <v>47</v>
      </c>
      <c r="B624" s="15">
        <v>91.495999999999995</v>
      </c>
      <c r="C624" s="15">
        <v>91.215000000000003</v>
      </c>
      <c r="D624" s="15">
        <v>91.584000000000003</v>
      </c>
      <c r="E624" s="46" t="s">
        <v>48</v>
      </c>
    </row>
    <row r="625" spans="1:5" ht="16.5" thickBot="1">
      <c r="A625" s="36" t="s">
        <v>49</v>
      </c>
      <c r="B625" s="15">
        <v>133.62799999999999</v>
      </c>
      <c r="C625" s="15">
        <v>131.43600000000001</v>
      </c>
      <c r="D625" s="15">
        <v>137.393</v>
      </c>
      <c r="E625" s="46" t="s">
        <v>50</v>
      </c>
    </row>
    <row r="626" spans="1:5" ht="16.5" thickBot="1">
      <c r="A626" s="36" t="s">
        <v>51</v>
      </c>
      <c r="B626" s="15">
        <v>0.55300000000000005</v>
      </c>
      <c r="C626" s="15">
        <v>0.55400000000000005</v>
      </c>
      <c r="D626" s="15">
        <v>0.54700000000000004</v>
      </c>
      <c r="E626" s="46" t="s">
        <v>52</v>
      </c>
    </row>
    <row r="627" spans="1:5" ht="16.5" thickBot="1">
      <c r="A627" s="36" t="s">
        <v>53</v>
      </c>
      <c r="B627" s="15"/>
      <c r="C627" s="15"/>
      <c r="D627" s="15"/>
      <c r="E627" s="46" t="s">
        <v>54</v>
      </c>
    </row>
    <row r="628" spans="1:5" ht="16.5" thickBot="1">
      <c r="A628" s="36" t="s">
        <v>55</v>
      </c>
      <c r="B628" s="15">
        <v>191.38399999999999</v>
      </c>
      <c r="C628" s="15">
        <v>190.21</v>
      </c>
      <c r="D628" s="15">
        <v>193.74600000000001</v>
      </c>
      <c r="E628" s="46" t="s">
        <v>56</v>
      </c>
    </row>
    <row r="629" spans="1:5" ht="16.5" thickBot="1">
      <c r="A629" s="36" t="s">
        <v>57</v>
      </c>
      <c r="B629" s="15">
        <v>47.746000000000002</v>
      </c>
      <c r="C629" s="15">
        <v>48.298999999999999</v>
      </c>
      <c r="D629" s="15">
        <v>49.293999999999997</v>
      </c>
      <c r="E629" s="46" t="s">
        <v>58</v>
      </c>
    </row>
    <row r="630" spans="1:5" ht="16.5" thickBot="1">
      <c r="A630" s="36" t="s">
        <v>59</v>
      </c>
      <c r="B630" s="15">
        <v>18.786000000000001</v>
      </c>
      <c r="C630" s="15">
        <v>17.63</v>
      </c>
      <c r="D630" s="15">
        <v>16.477</v>
      </c>
      <c r="E630" s="46" t="s">
        <v>244</v>
      </c>
    </row>
    <row r="631" spans="1:5" ht="16.5" thickBot="1">
      <c r="A631" s="36" t="s">
        <v>60</v>
      </c>
      <c r="B631" s="15">
        <v>3.6320000000000001</v>
      </c>
      <c r="C631" s="15">
        <v>3.569</v>
      </c>
      <c r="D631" s="15">
        <v>3.694</v>
      </c>
      <c r="E631" s="46" t="s">
        <v>61</v>
      </c>
    </row>
    <row r="632" spans="1:5" ht="16.5" thickBot="1">
      <c r="A632" s="36" t="s">
        <v>62</v>
      </c>
      <c r="B632" s="15">
        <v>44.753</v>
      </c>
      <c r="C632" s="15">
        <v>50.073</v>
      </c>
      <c r="D632" s="15">
        <v>54.161000000000001</v>
      </c>
      <c r="E632" s="46" t="s">
        <v>63</v>
      </c>
    </row>
    <row r="633" spans="1:5" ht="16.5" thickBot="1">
      <c r="A633" s="36" t="s">
        <v>64</v>
      </c>
      <c r="B633" s="15">
        <v>4.7549999999999999</v>
      </c>
      <c r="C633" s="15">
        <v>4.7759999999999998</v>
      </c>
      <c r="D633" s="15">
        <v>4.8570000000000002</v>
      </c>
      <c r="E633" s="46" t="s">
        <v>65</v>
      </c>
    </row>
    <row r="634" spans="1:5" ht="16.5" thickBot="1">
      <c r="A634" s="36" t="s">
        <v>66</v>
      </c>
      <c r="B634" s="15">
        <v>7.9340000000000002</v>
      </c>
      <c r="C634" s="15">
        <v>8.02</v>
      </c>
      <c r="D634" s="15">
        <v>10.837999999999999</v>
      </c>
      <c r="E634" s="46" t="s">
        <v>67</v>
      </c>
    </row>
    <row r="635" spans="1:5" ht="16.5" thickBot="1">
      <c r="A635" s="36" t="s">
        <v>68</v>
      </c>
      <c r="B635" s="15">
        <v>9.1129999999999995</v>
      </c>
      <c r="C635" s="15">
        <v>9.4580000000000002</v>
      </c>
      <c r="D635" s="15">
        <v>9.4649999999999999</v>
      </c>
      <c r="E635" s="46" t="s">
        <v>69</v>
      </c>
    </row>
    <row r="636" spans="1:5" ht="16.5" thickBot="1">
      <c r="A636" s="36" t="s">
        <v>70</v>
      </c>
      <c r="B636" s="15">
        <v>49.581000000000003</v>
      </c>
      <c r="C636" s="15">
        <v>53.012</v>
      </c>
      <c r="D636" s="15">
        <v>53.561999999999998</v>
      </c>
      <c r="E636" s="46" t="s">
        <v>71</v>
      </c>
    </row>
    <row r="637" spans="1:5" ht="16.5" thickBot="1">
      <c r="A637" s="36" t="s">
        <v>72</v>
      </c>
      <c r="B637" s="15">
        <v>65.891000000000005</v>
      </c>
      <c r="C637" s="15">
        <v>67.849000000000004</v>
      </c>
      <c r="D637" s="15">
        <v>70.489999999999995</v>
      </c>
      <c r="E637" s="46" t="s">
        <v>73</v>
      </c>
    </row>
    <row r="638" spans="1:5" ht="16.5" thickBot="1">
      <c r="A638" s="36" t="s">
        <v>74</v>
      </c>
      <c r="B638" s="15">
        <v>36.737000000000002</v>
      </c>
      <c r="C638" s="15">
        <v>36.927999999999997</v>
      </c>
      <c r="D638" s="15">
        <v>36.167999999999999</v>
      </c>
      <c r="E638" s="46" t="s">
        <v>75</v>
      </c>
    </row>
    <row r="639" spans="1:5" ht="16.5" thickBot="1">
      <c r="A639" s="36" t="s">
        <v>76</v>
      </c>
      <c r="B639" s="15">
        <v>150.102</v>
      </c>
      <c r="C639" s="15">
        <v>156.453</v>
      </c>
      <c r="D639" s="15">
        <v>162.988</v>
      </c>
      <c r="E639" s="46" t="s">
        <v>77</v>
      </c>
    </row>
    <row r="640" spans="1:5" ht="16.5" thickBot="1">
      <c r="A640" s="36" t="s">
        <v>78</v>
      </c>
      <c r="B640" s="15">
        <v>197.98699999999999</v>
      </c>
      <c r="C640" s="15">
        <v>199.18600000000001</v>
      </c>
      <c r="D640" s="15">
        <v>204.54599999999999</v>
      </c>
      <c r="E640" s="46" t="s">
        <v>79</v>
      </c>
    </row>
    <row r="641" spans="1:5" ht="16.5" thickBot="1">
      <c r="A641" s="36" t="s">
        <v>80</v>
      </c>
      <c r="B641" s="15">
        <v>4.6029999999999998</v>
      </c>
      <c r="C641" s="15">
        <v>4.6269999999999998</v>
      </c>
      <c r="D641" s="15">
        <v>4.6550000000000002</v>
      </c>
      <c r="E641" s="46" t="s">
        <v>81</v>
      </c>
    </row>
    <row r="642" spans="1:5" ht="16.5" thickBot="1">
      <c r="A642" s="36" t="s">
        <v>82</v>
      </c>
      <c r="B642" s="15">
        <v>65</v>
      </c>
      <c r="C642" s="15">
        <v>65</v>
      </c>
      <c r="D642" s="15">
        <v>66.430999999999997</v>
      </c>
      <c r="E642" s="46" t="s">
        <v>83</v>
      </c>
    </row>
    <row r="643" spans="1:5" ht="16.5" thickBot="1">
      <c r="A643" s="45" t="s">
        <v>182</v>
      </c>
      <c r="B643" s="47">
        <f t="shared" ref="B643" si="51">SUM(B621:B642)</f>
        <v>1176.876</v>
      </c>
      <c r="C643" s="47">
        <f t="shared" ref="C643" si="52">SUM(C621:C642)</f>
        <v>1191.4409999999998</v>
      </c>
      <c r="D643" s="47">
        <v>1234.2559999999999</v>
      </c>
      <c r="E643" s="45" t="s">
        <v>184</v>
      </c>
    </row>
    <row r="644" spans="1:5" ht="16.5" thickBot="1">
      <c r="A644" s="45" t="s">
        <v>183</v>
      </c>
      <c r="B644" s="47">
        <v>22562.531999999999</v>
      </c>
      <c r="C644" s="47">
        <v>22847.062000000002</v>
      </c>
      <c r="D644" s="47">
        <v>25414.434000000001</v>
      </c>
      <c r="E644" s="45" t="s">
        <v>185</v>
      </c>
    </row>
    <row r="645" spans="1:5">
      <c r="A645" s="28"/>
    </row>
    <row r="646" spans="1:5">
      <c r="A646" s="34" t="s">
        <v>149</v>
      </c>
      <c r="E646" s="33" t="s">
        <v>148</v>
      </c>
    </row>
    <row r="647" spans="1:5" ht="19.5" customHeight="1">
      <c r="A647" s="34" t="s">
        <v>194</v>
      </c>
      <c r="E647" s="33" t="s">
        <v>186</v>
      </c>
    </row>
    <row r="648" spans="1:5" ht="16.5" thickBot="1">
      <c r="A648" s="34" t="s">
        <v>197</v>
      </c>
      <c r="E648" s="33" t="s">
        <v>196</v>
      </c>
    </row>
    <row r="649" spans="1:5" ht="16.5" thickBot="1">
      <c r="A649" s="49" t="s">
        <v>37</v>
      </c>
      <c r="B649" s="56">
        <v>2016</v>
      </c>
      <c r="C649" s="41">
        <v>2017</v>
      </c>
      <c r="D649" s="56">
        <v>2018</v>
      </c>
      <c r="E649" s="44" t="s">
        <v>38</v>
      </c>
    </row>
    <row r="650" spans="1:5" ht="16.5" thickBot="1">
      <c r="A650" s="36" t="s">
        <v>42</v>
      </c>
      <c r="B650" s="15">
        <v>7.0000000000000001E-3</v>
      </c>
      <c r="C650" s="15">
        <v>6.0000000000000001E-3</v>
      </c>
      <c r="D650" s="15">
        <v>6.0000000000000001E-3</v>
      </c>
      <c r="E650" s="46" t="s">
        <v>43</v>
      </c>
    </row>
    <row r="651" spans="1:5" ht="16.5" thickBot="1">
      <c r="A651" s="36" t="s">
        <v>44</v>
      </c>
      <c r="B651" s="15"/>
      <c r="C651" s="15"/>
      <c r="D651" s="15"/>
      <c r="E651" s="46" t="s">
        <v>242</v>
      </c>
    </row>
    <row r="652" spans="1:5" ht="16.5" thickBot="1">
      <c r="A652" s="36" t="s">
        <v>45</v>
      </c>
      <c r="B652" s="15"/>
      <c r="C652" s="15"/>
      <c r="D652" s="15"/>
      <c r="E652" s="46" t="s">
        <v>46</v>
      </c>
    </row>
    <row r="653" spans="1:5" ht="16.5" thickBot="1">
      <c r="A653" s="36" t="s">
        <v>47</v>
      </c>
      <c r="B653" s="15"/>
      <c r="C653" s="15"/>
      <c r="D653" s="15"/>
      <c r="E653" s="46" t="s">
        <v>48</v>
      </c>
    </row>
    <row r="654" spans="1:5" ht="16.5" thickBot="1">
      <c r="A654" s="36" t="s">
        <v>49</v>
      </c>
      <c r="B654" s="15">
        <v>5.8000000000000003E-2</v>
      </c>
      <c r="C654" s="15">
        <v>5.8000000000000003E-2</v>
      </c>
      <c r="D654" s="15">
        <v>5.3999999999999999E-2</v>
      </c>
      <c r="E654" s="46" t="s">
        <v>50</v>
      </c>
    </row>
    <row r="655" spans="1:5" ht="16.5" thickBot="1">
      <c r="A655" s="36" t="s">
        <v>51</v>
      </c>
      <c r="B655" s="15"/>
      <c r="C655" s="15"/>
      <c r="D655" s="15"/>
      <c r="E655" s="46" t="s">
        <v>52</v>
      </c>
    </row>
    <row r="656" spans="1:5" ht="16.5" thickBot="1">
      <c r="A656" s="36" t="s">
        <v>53</v>
      </c>
      <c r="B656" s="15"/>
      <c r="C656" s="15"/>
      <c r="D656" s="15"/>
      <c r="E656" s="46" t="s">
        <v>54</v>
      </c>
    </row>
    <row r="657" spans="1:5" ht="16.5" thickBot="1">
      <c r="A657" s="36" t="s">
        <v>55</v>
      </c>
      <c r="B657" s="15"/>
      <c r="C657" s="15"/>
      <c r="D657" s="15"/>
      <c r="E657" s="46" t="s">
        <v>56</v>
      </c>
    </row>
    <row r="658" spans="1:5" ht="16.5" thickBot="1">
      <c r="A658" s="36" t="s">
        <v>57</v>
      </c>
      <c r="B658" s="15"/>
      <c r="C658" s="15"/>
      <c r="D658" s="15"/>
      <c r="E658" s="46" t="s">
        <v>58</v>
      </c>
    </row>
    <row r="659" spans="1:5" ht="16.5" thickBot="1">
      <c r="A659" s="36" t="s">
        <v>59</v>
      </c>
      <c r="B659" s="15">
        <v>4.7E-2</v>
      </c>
      <c r="C659" s="15">
        <v>4.9000000000000002E-2</v>
      </c>
      <c r="D659" s="15">
        <v>4.3999999999999997E-2</v>
      </c>
      <c r="E659" s="46" t="s">
        <v>244</v>
      </c>
    </row>
    <row r="660" spans="1:5" ht="16.5" thickBot="1">
      <c r="A660" s="36" t="s">
        <v>60</v>
      </c>
      <c r="B660" s="15"/>
      <c r="C660" s="15"/>
      <c r="D660" s="15"/>
      <c r="E660" s="46" t="s">
        <v>61</v>
      </c>
    </row>
    <row r="661" spans="1:5" ht="16.5" thickBot="1">
      <c r="A661" s="36" t="s">
        <v>62</v>
      </c>
      <c r="B661" s="15"/>
      <c r="C661" s="15"/>
      <c r="D661" s="15"/>
      <c r="E661" s="46" t="s">
        <v>63</v>
      </c>
    </row>
    <row r="662" spans="1:5" ht="16.5" thickBot="1">
      <c r="A662" s="36" t="s">
        <v>64</v>
      </c>
      <c r="B662" s="15"/>
      <c r="C662" s="15"/>
      <c r="D662" s="15"/>
      <c r="E662" s="46" t="s">
        <v>65</v>
      </c>
    </row>
    <row r="663" spans="1:5" ht="16.5" thickBot="1">
      <c r="A663" s="36" t="s">
        <v>66</v>
      </c>
      <c r="B663" s="15"/>
      <c r="C663" s="15"/>
      <c r="D663" s="15"/>
      <c r="E663" s="46" t="s">
        <v>67</v>
      </c>
    </row>
    <row r="664" spans="1:5" ht="16.5" thickBot="1">
      <c r="A664" s="36" t="s">
        <v>68</v>
      </c>
      <c r="B664" s="15"/>
      <c r="C664" s="15"/>
      <c r="D664" s="15"/>
      <c r="E664" s="46" t="s">
        <v>69</v>
      </c>
    </row>
    <row r="665" spans="1:5" ht="16.5" thickBot="1">
      <c r="A665" s="36" t="s">
        <v>70</v>
      </c>
      <c r="B665" s="15"/>
      <c r="C665" s="15"/>
      <c r="D665" s="15"/>
      <c r="E665" s="46" t="s">
        <v>71</v>
      </c>
    </row>
    <row r="666" spans="1:5" ht="16.5" thickBot="1">
      <c r="A666" s="36" t="s">
        <v>72</v>
      </c>
      <c r="B666" s="15"/>
      <c r="C666" s="15"/>
      <c r="D666" s="15"/>
      <c r="E666" s="46" t="s">
        <v>73</v>
      </c>
    </row>
    <row r="667" spans="1:5" ht="16.5" thickBot="1">
      <c r="A667" s="36" t="s">
        <v>74</v>
      </c>
      <c r="B667" s="15"/>
      <c r="C667" s="15"/>
      <c r="D667" s="15"/>
      <c r="E667" s="46" t="s">
        <v>75</v>
      </c>
    </row>
    <row r="668" spans="1:5" ht="16.5" thickBot="1">
      <c r="A668" s="36" t="s">
        <v>76</v>
      </c>
      <c r="B668" s="15">
        <v>11.074</v>
      </c>
      <c r="C668" s="15">
        <v>8.5589999999999993</v>
      </c>
      <c r="D668" s="15">
        <v>6.516</v>
      </c>
      <c r="E668" s="46" t="s">
        <v>77</v>
      </c>
    </row>
    <row r="669" spans="1:5" ht="16.5" thickBot="1">
      <c r="A669" s="36" t="s">
        <v>78</v>
      </c>
      <c r="B669" s="15"/>
      <c r="C669" s="15"/>
      <c r="D669" s="15"/>
      <c r="E669" s="46" t="s">
        <v>79</v>
      </c>
    </row>
    <row r="670" spans="1:5" ht="16.5" thickBot="1">
      <c r="A670" s="36" t="s">
        <v>80</v>
      </c>
      <c r="B670" s="15"/>
      <c r="C670" s="15"/>
      <c r="D670" s="15"/>
      <c r="E670" s="46" t="s">
        <v>81</v>
      </c>
    </row>
    <row r="671" spans="1:5" ht="16.5" thickBot="1">
      <c r="A671" s="36" t="s">
        <v>82</v>
      </c>
      <c r="B671" s="15"/>
      <c r="C671" s="15"/>
      <c r="D671" s="15"/>
      <c r="E671" s="46" t="s">
        <v>83</v>
      </c>
    </row>
    <row r="672" spans="1:5" ht="16.5" thickBot="1">
      <c r="A672" s="45" t="s">
        <v>182</v>
      </c>
      <c r="B672" s="47">
        <f t="shared" ref="B672" si="53">SUM(B650:B671)</f>
        <v>11.186</v>
      </c>
      <c r="C672" s="47">
        <f t="shared" ref="C672:D672" si="54">SUM(C650:C671)</f>
        <v>8.6719999999999988</v>
      </c>
      <c r="D672" s="47">
        <f t="shared" si="54"/>
        <v>6.62</v>
      </c>
      <c r="E672" s="45" t="s">
        <v>184</v>
      </c>
    </row>
    <row r="673" spans="1:5" ht="16.5" thickBot="1">
      <c r="A673" s="45" t="s">
        <v>183</v>
      </c>
      <c r="B673" s="47">
        <v>1159.623</v>
      </c>
      <c r="C673" s="47">
        <v>1150.9010000000001</v>
      </c>
      <c r="D673" s="47">
        <v>1160.684</v>
      </c>
      <c r="E673" s="45" t="s">
        <v>185</v>
      </c>
    </row>
    <row r="674" spans="1:5">
      <c r="A674" s="23"/>
      <c r="B674" s="29"/>
      <c r="C674" s="29"/>
      <c r="D674" s="29"/>
      <c r="E674" s="29"/>
    </row>
    <row r="675" spans="1:5">
      <c r="A675" s="20"/>
      <c r="B675" s="21"/>
      <c r="C675" s="21"/>
      <c r="D675" s="21"/>
      <c r="E675" s="20"/>
    </row>
    <row r="676" spans="1:5">
      <c r="A676" s="20"/>
      <c r="B676" s="21"/>
      <c r="C676" s="21"/>
      <c r="D676" s="21"/>
      <c r="E676" s="20"/>
    </row>
    <row r="677" spans="1:5">
      <c r="A677" s="34" t="s">
        <v>151</v>
      </c>
      <c r="E677" s="33" t="s">
        <v>150</v>
      </c>
    </row>
    <row r="678" spans="1:5">
      <c r="A678" s="34" t="s">
        <v>195</v>
      </c>
      <c r="D678" s="127" t="s">
        <v>187</v>
      </c>
      <c r="E678" s="127"/>
    </row>
    <row r="679" spans="1:5" ht="16.5" thickBot="1">
      <c r="A679" s="34" t="s">
        <v>197</v>
      </c>
      <c r="E679" s="33" t="s">
        <v>196</v>
      </c>
    </row>
    <row r="680" spans="1:5" ht="16.5" thickBot="1">
      <c r="A680" s="49" t="s">
        <v>37</v>
      </c>
      <c r="B680" s="56">
        <v>2016</v>
      </c>
      <c r="C680" s="41">
        <v>2017</v>
      </c>
      <c r="D680" s="56">
        <v>2018</v>
      </c>
      <c r="E680" s="44" t="s">
        <v>38</v>
      </c>
    </row>
    <row r="681" spans="1:5" ht="16.5" thickBot="1">
      <c r="A681" s="36" t="s">
        <v>42</v>
      </c>
      <c r="B681" s="15">
        <v>6.0000000000000001E-3</v>
      </c>
      <c r="C681" s="15">
        <v>6.0000000000000001E-3</v>
      </c>
      <c r="D681" s="15">
        <v>6.0000000000000001E-3</v>
      </c>
      <c r="E681" s="46" t="s">
        <v>43</v>
      </c>
    </row>
    <row r="682" spans="1:5" ht="16.5" thickBot="1">
      <c r="A682" s="36" t="s">
        <v>44</v>
      </c>
      <c r="B682" s="15"/>
      <c r="C682" s="15"/>
      <c r="D682" s="15"/>
      <c r="E682" s="46" t="s">
        <v>242</v>
      </c>
    </row>
    <row r="683" spans="1:5" ht="16.5" thickBot="1">
      <c r="A683" s="36" t="s">
        <v>45</v>
      </c>
      <c r="B683" s="15"/>
      <c r="C683" s="15"/>
      <c r="D683" s="15"/>
      <c r="E683" s="46" t="s">
        <v>46</v>
      </c>
    </row>
    <row r="684" spans="1:5" ht="16.5" thickBot="1">
      <c r="A684" s="36" t="s">
        <v>47</v>
      </c>
      <c r="B684" s="15">
        <v>11.532999999999999</v>
      </c>
      <c r="C684" s="15">
        <v>11.483000000000001</v>
      </c>
      <c r="D684" s="15">
        <v>11.949</v>
      </c>
      <c r="E684" s="46" t="s">
        <v>48</v>
      </c>
    </row>
    <row r="685" spans="1:5" ht="16.5" thickBot="1">
      <c r="A685" s="36" t="s">
        <v>49</v>
      </c>
      <c r="B685" s="15">
        <v>9.2999999999999999E-2</v>
      </c>
      <c r="C685" s="15">
        <v>9.4E-2</v>
      </c>
      <c r="D685" s="15">
        <v>9.6000000000000002E-2</v>
      </c>
      <c r="E685" s="46" t="s">
        <v>50</v>
      </c>
    </row>
    <row r="686" spans="1:5" ht="16.5" thickBot="1">
      <c r="A686" s="36" t="s">
        <v>51</v>
      </c>
      <c r="B686" s="15"/>
      <c r="C686" s="15"/>
      <c r="D686" s="15"/>
      <c r="E686" s="46" t="s">
        <v>52</v>
      </c>
    </row>
    <row r="687" spans="1:5" ht="16.5" thickBot="1">
      <c r="A687" s="36" t="s">
        <v>53</v>
      </c>
      <c r="B687" s="15"/>
      <c r="C687" s="15"/>
      <c r="D687" s="15"/>
      <c r="E687" s="46" t="s">
        <v>54</v>
      </c>
    </row>
    <row r="688" spans="1:5" ht="16.5" thickBot="1">
      <c r="A688" s="36" t="s">
        <v>55</v>
      </c>
      <c r="B688" s="15"/>
      <c r="C688" s="15"/>
      <c r="D688" s="15"/>
      <c r="E688" s="46" t="s">
        <v>56</v>
      </c>
    </row>
    <row r="689" spans="1:5" ht="16.5" thickBot="1">
      <c r="A689" s="36" t="s">
        <v>57</v>
      </c>
      <c r="B689" s="15"/>
      <c r="C689" s="15"/>
      <c r="D689" s="15"/>
      <c r="E689" s="46" t="s">
        <v>58</v>
      </c>
    </row>
    <row r="690" spans="1:5" ht="16.5" thickBot="1">
      <c r="A690" s="36" t="s">
        <v>59</v>
      </c>
      <c r="B690" s="15">
        <v>0.19500000000000001</v>
      </c>
      <c r="C690" s="15">
        <v>0.193</v>
      </c>
      <c r="D690" s="15">
        <v>0.16300000000000001</v>
      </c>
      <c r="E690" s="46" t="s">
        <v>244</v>
      </c>
    </row>
    <row r="691" spans="1:5" ht="16.5" thickBot="1">
      <c r="A691" s="36" t="s">
        <v>60</v>
      </c>
      <c r="B691" s="15"/>
      <c r="C691" s="15"/>
      <c r="D691" s="15"/>
      <c r="E691" s="46" t="s">
        <v>61</v>
      </c>
    </row>
    <row r="692" spans="1:5" ht="16.5" thickBot="1">
      <c r="A692" s="36" t="s">
        <v>62</v>
      </c>
      <c r="B692" s="15"/>
      <c r="C692" s="15"/>
      <c r="D692" s="15"/>
      <c r="E692" s="46" t="s">
        <v>63</v>
      </c>
    </row>
    <row r="693" spans="1:5" ht="16.5" thickBot="1">
      <c r="A693" s="36" t="s">
        <v>64</v>
      </c>
      <c r="B693" s="15"/>
      <c r="C693" s="15"/>
      <c r="D693" s="15"/>
      <c r="E693" s="46" t="s">
        <v>65</v>
      </c>
    </row>
    <row r="694" spans="1:5" ht="16.5" thickBot="1">
      <c r="A694" s="36" t="s">
        <v>66</v>
      </c>
      <c r="B694" s="15"/>
      <c r="C694" s="15"/>
      <c r="D694" s="15"/>
      <c r="E694" s="46" t="s">
        <v>67</v>
      </c>
    </row>
    <row r="695" spans="1:5" ht="16.5" thickBot="1">
      <c r="A695" s="36" t="s">
        <v>68</v>
      </c>
      <c r="B695" s="15"/>
      <c r="C695" s="15"/>
      <c r="D695" s="15"/>
      <c r="E695" s="46" t="s">
        <v>69</v>
      </c>
    </row>
    <row r="696" spans="1:5" ht="16.5" thickBot="1">
      <c r="A696" s="36" t="s">
        <v>70</v>
      </c>
      <c r="B696" s="15"/>
      <c r="C696" s="15"/>
      <c r="D696" s="15"/>
      <c r="E696" s="46" t="s">
        <v>71</v>
      </c>
    </row>
    <row r="697" spans="1:5" ht="16.5" thickBot="1">
      <c r="A697" s="36" t="s">
        <v>72</v>
      </c>
      <c r="B697" s="15"/>
      <c r="C697" s="15"/>
      <c r="D697" s="15"/>
      <c r="E697" s="46" t="s">
        <v>73</v>
      </c>
    </row>
    <row r="698" spans="1:5" ht="16.5" thickBot="1">
      <c r="A698" s="36" t="s">
        <v>74</v>
      </c>
      <c r="B698" s="15"/>
      <c r="C698" s="15"/>
      <c r="D698" s="15"/>
      <c r="E698" s="46" t="s">
        <v>75</v>
      </c>
    </row>
    <row r="699" spans="1:5" ht="16.5" thickBot="1">
      <c r="A699" s="36" t="s">
        <v>76</v>
      </c>
      <c r="B699" s="15">
        <v>1.9470000000000001</v>
      </c>
      <c r="C699" s="15">
        <v>1.95</v>
      </c>
      <c r="D699" s="15">
        <v>3.35</v>
      </c>
      <c r="E699" s="46" t="s">
        <v>77</v>
      </c>
    </row>
    <row r="700" spans="1:5" ht="16.5" thickBot="1">
      <c r="A700" s="36" t="s">
        <v>78</v>
      </c>
      <c r="B700" s="15">
        <v>12.41</v>
      </c>
      <c r="C700" s="15">
        <v>13.249000000000001</v>
      </c>
      <c r="D700" s="15">
        <v>13.657</v>
      </c>
      <c r="E700" s="46" t="s">
        <v>79</v>
      </c>
    </row>
    <row r="701" spans="1:5" ht="16.5" thickBot="1">
      <c r="A701" s="36" t="s">
        <v>80</v>
      </c>
      <c r="B701" s="15"/>
      <c r="C701" s="15"/>
      <c r="D701" s="15"/>
      <c r="E701" s="46" t="s">
        <v>81</v>
      </c>
    </row>
    <row r="702" spans="1:5" ht="16.5" thickBot="1">
      <c r="A702" s="36" t="s">
        <v>82</v>
      </c>
      <c r="B702" s="15"/>
      <c r="C702" s="15"/>
      <c r="D702" s="15"/>
      <c r="E702" s="46" t="s">
        <v>83</v>
      </c>
    </row>
    <row r="703" spans="1:5" ht="16.5" thickBot="1">
      <c r="A703" s="45" t="s">
        <v>182</v>
      </c>
      <c r="B703" s="47">
        <f t="shared" ref="B703" si="55">SUM(B681:B702)</f>
        <v>26.184000000000001</v>
      </c>
      <c r="C703" s="47">
        <f t="shared" ref="C703:D703" si="56">SUM(C681:C702)</f>
        <v>26.975000000000001</v>
      </c>
      <c r="D703" s="47">
        <f t="shared" si="56"/>
        <v>29.221</v>
      </c>
      <c r="E703" s="45" t="s">
        <v>184</v>
      </c>
    </row>
    <row r="704" spans="1:5" ht="16.5" thickBot="1">
      <c r="A704" s="45" t="s">
        <v>183</v>
      </c>
      <c r="B704" s="47">
        <v>468.04599999999999</v>
      </c>
      <c r="C704" s="47">
        <v>459.36900000000003</v>
      </c>
      <c r="D704" s="47">
        <v>428.38799999999998</v>
      </c>
      <c r="E704" s="45" t="s">
        <v>185</v>
      </c>
    </row>
    <row r="705" spans="1:5">
      <c r="A705" s="20"/>
      <c r="B705" s="20"/>
      <c r="C705" s="20"/>
      <c r="D705" s="20"/>
      <c r="E705" s="20"/>
    </row>
    <row r="706" spans="1:5">
      <c r="A706" s="20"/>
      <c r="B706" s="20"/>
      <c r="C706" s="20"/>
      <c r="D706" s="20"/>
      <c r="E706" s="20"/>
    </row>
    <row r="707" spans="1:5">
      <c r="A707" s="34" t="s">
        <v>0</v>
      </c>
      <c r="E707" s="33" t="s">
        <v>1</v>
      </c>
    </row>
    <row r="708" spans="1:5">
      <c r="A708" s="34" t="s">
        <v>188</v>
      </c>
      <c r="D708" s="127" t="s">
        <v>189</v>
      </c>
      <c r="E708" s="127"/>
    </row>
    <row r="709" spans="1:5" ht="16.5" thickBot="1">
      <c r="A709" s="34" t="s">
        <v>197</v>
      </c>
      <c r="E709" s="33" t="s">
        <v>196</v>
      </c>
    </row>
    <row r="710" spans="1:5" ht="16.5" thickBot="1">
      <c r="A710" s="49" t="s">
        <v>37</v>
      </c>
      <c r="B710" s="56">
        <v>2016</v>
      </c>
      <c r="C710" s="41">
        <v>2017</v>
      </c>
      <c r="D710" s="56">
        <v>2018</v>
      </c>
      <c r="E710" s="44" t="s">
        <v>38</v>
      </c>
    </row>
    <row r="711" spans="1:5" ht="16.5" thickBot="1">
      <c r="A711" s="36" t="s">
        <v>42</v>
      </c>
      <c r="B711" s="15">
        <v>4.0000000000000001E-3</v>
      </c>
      <c r="C711" s="15">
        <v>4.0000000000000001E-3</v>
      </c>
      <c r="D711" s="15">
        <v>3.0000000000000001E-3</v>
      </c>
      <c r="E711" s="46" t="s">
        <v>43</v>
      </c>
    </row>
    <row r="712" spans="1:5" ht="16.5" thickBot="1">
      <c r="A712" s="36" t="s">
        <v>44</v>
      </c>
      <c r="B712" s="15"/>
      <c r="C712" s="15"/>
      <c r="D712" s="15"/>
      <c r="E712" s="46" t="s">
        <v>242</v>
      </c>
    </row>
    <row r="713" spans="1:5" ht="16.5" thickBot="1">
      <c r="A713" s="36" t="s">
        <v>45</v>
      </c>
      <c r="B713" s="15"/>
      <c r="C713" s="15"/>
      <c r="D713" s="15"/>
      <c r="E713" s="46" t="s">
        <v>46</v>
      </c>
    </row>
    <row r="714" spans="1:5" ht="16.5" thickBot="1">
      <c r="A714" s="36" t="s">
        <v>47</v>
      </c>
      <c r="B714" s="15"/>
      <c r="C714" s="15"/>
      <c r="D714" s="15"/>
      <c r="E714" s="46" t="s">
        <v>48</v>
      </c>
    </row>
    <row r="715" spans="1:5" ht="16.5" thickBot="1">
      <c r="A715" s="36" t="s">
        <v>49</v>
      </c>
      <c r="B715" s="15">
        <v>3.4000000000000002E-2</v>
      </c>
      <c r="C715" s="15">
        <v>3.5999999999999997E-2</v>
      </c>
      <c r="D715" s="15">
        <v>3.6999999999999998E-2</v>
      </c>
      <c r="E715" s="46" t="s">
        <v>50</v>
      </c>
    </row>
    <row r="716" spans="1:5" ht="16.5" thickBot="1">
      <c r="A716" s="36" t="s">
        <v>51</v>
      </c>
      <c r="B716" s="15"/>
      <c r="C716" s="15"/>
      <c r="D716" s="15"/>
      <c r="E716" s="46" t="s">
        <v>52</v>
      </c>
    </row>
    <row r="717" spans="1:5" ht="16.5" thickBot="1">
      <c r="A717" s="36" t="s">
        <v>53</v>
      </c>
      <c r="B717" s="15"/>
      <c r="C717" s="15"/>
      <c r="D717" s="15"/>
      <c r="E717" s="46" t="s">
        <v>54</v>
      </c>
    </row>
    <row r="718" spans="1:5" ht="16.5" thickBot="1">
      <c r="A718" s="36" t="s">
        <v>55</v>
      </c>
      <c r="B718" s="15"/>
      <c r="C718" s="15"/>
      <c r="D718" s="15"/>
      <c r="E718" s="46" t="s">
        <v>56</v>
      </c>
    </row>
    <row r="719" spans="1:5" ht="16.5" thickBot="1">
      <c r="A719" s="36" t="s">
        <v>57</v>
      </c>
      <c r="B719" s="15"/>
      <c r="C719" s="15"/>
      <c r="D719" s="15"/>
      <c r="E719" s="46" t="s">
        <v>58</v>
      </c>
    </row>
    <row r="720" spans="1:5" ht="16.5" thickBot="1">
      <c r="A720" s="36" t="s">
        <v>59</v>
      </c>
      <c r="B720" s="15">
        <v>5.0999999999999997E-2</v>
      </c>
      <c r="C720" s="15">
        <v>5.0999999999999997E-2</v>
      </c>
      <c r="D720" s="15">
        <v>4.5999999999999999E-2</v>
      </c>
      <c r="E720" s="46" t="s">
        <v>244</v>
      </c>
    </row>
    <row r="721" spans="1:5" ht="16.5" thickBot="1">
      <c r="A721" s="36" t="s">
        <v>60</v>
      </c>
      <c r="B721" s="15"/>
      <c r="C721" s="15"/>
      <c r="D721" s="15"/>
      <c r="E721" s="46" t="s">
        <v>61</v>
      </c>
    </row>
    <row r="722" spans="1:5" ht="16.5" thickBot="1">
      <c r="A722" s="36" t="s">
        <v>62</v>
      </c>
      <c r="B722" s="15"/>
      <c r="C722" s="15"/>
      <c r="D722" s="15"/>
      <c r="E722" s="46" t="s">
        <v>63</v>
      </c>
    </row>
    <row r="723" spans="1:5" ht="16.5" thickBot="1">
      <c r="A723" s="36" t="s">
        <v>64</v>
      </c>
      <c r="B723" s="15"/>
      <c r="C723" s="15"/>
      <c r="D723" s="15"/>
      <c r="E723" s="46" t="s">
        <v>65</v>
      </c>
    </row>
    <row r="724" spans="1:5" ht="16.5" thickBot="1">
      <c r="A724" s="36" t="s">
        <v>66</v>
      </c>
      <c r="B724" s="15"/>
      <c r="C724" s="15"/>
      <c r="D724" s="15"/>
      <c r="E724" s="46" t="s">
        <v>67</v>
      </c>
    </row>
    <row r="725" spans="1:5" ht="16.5" thickBot="1">
      <c r="A725" s="36" t="s">
        <v>68</v>
      </c>
      <c r="B725" s="15"/>
      <c r="C725" s="15"/>
      <c r="D725" s="15"/>
      <c r="E725" s="46" t="s">
        <v>69</v>
      </c>
    </row>
    <row r="726" spans="1:5" ht="16.5" thickBot="1">
      <c r="A726" s="36" t="s">
        <v>70</v>
      </c>
      <c r="B726" s="15"/>
      <c r="C726" s="15"/>
      <c r="D726" s="15"/>
      <c r="E726" s="46" t="s">
        <v>71</v>
      </c>
    </row>
    <row r="727" spans="1:5" ht="16.5" thickBot="1">
      <c r="A727" s="36" t="s">
        <v>72</v>
      </c>
      <c r="B727" s="15"/>
      <c r="C727" s="15"/>
      <c r="D727" s="15"/>
      <c r="E727" s="46" t="s">
        <v>73</v>
      </c>
    </row>
    <row r="728" spans="1:5" ht="16.5" thickBot="1">
      <c r="A728" s="36" t="s">
        <v>74</v>
      </c>
      <c r="B728" s="15"/>
      <c r="C728" s="15"/>
      <c r="D728" s="15"/>
      <c r="E728" s="46" t="s">
        <v>75</v>
      </c>
    </row>
    <row r="729" spans="1:5" ht="16.5" thickBot="1">
      <c r="A729" s="36" t="s">
        <v>76</v>
      </c>
      <c r="B729" s="15">
        <v>7.0579999999999998</v>
      </c>
      <c r="C729" s="15">
        <v>7.1150000000000002</v>
      </c>
      <c r="D729" s="15">
        <v>7.0839999999999996</v>
      </c>
      <c r="E729" s="46" t="s">
        <v>77</v>
      </c>
    </row>
    <row r="730" spans="1:5" ht="16.5" thickBot="1">
      <c r="A730" s="36" t="s">
        <v>78</v>
      </c>
      <c r="B730" s="15"/>
      <c r="C730" s="15"/>
      <c r="D730" s="15"/>
      <c r="E730" s="46" t="s">
        <v>79</v>
      </c>
    </row>
    <row r="731" spans="1:5" ht="16.5" thickBot="1">
      <c r="A731" s="36" t="s">
        <v>80</v>
      </c>
      <c r="B731" s="15"/>
      <c r="C731" s="15"/>
      <c r="D731" s="15"/>
      <c r="E731" s="46" t="s">
        <v>81</v>
      </c>
    </row>
    <row r="732" spans="1:5" ht="16.5" thickBot="1">
      <c r="A732" s="36" t="s">
        <v>82</v>
      </c>
      <c r="B732" s="15"/>
      <c r="C732" s="15"/>
      <c r="D732" s="15"/>
      <c r="E732" s="46" t="s">
        <v>83</v>
      </c>
    </row>
    <row r="733" spans="1:5" ht="16.5" thickBot="1">
      <c r="A733" s="45" t="s">
        <v>182</v>
      </c>
      <c r="B733" s="47">
        <f t="shared" ref="B733" si="57">SUM(B711:B732)</f>
        <v>7.1470000000000002</v>
      </c>
      <c r="C733" s="47">
        <f t="shared" ref="C733" si="58">SUM(C711:C732)</f>
        <v>7.2060000000000004</v>
      </c>
      <c r="D733" s="47">
        <v>7.17</v>
      </c>
      <c r="E733" s="45" t="s">
        <v>184</v>
      </c>
    </row>
    <row r="734" spans="1:5" ht="16.5" thickBot="1">
      <c r="A734" s="45" t="s">
        <v>183</v>
      </c>
      <c r="B734" s="47">
        <v>371.22</v>
      </c>
      <c r="C734" s="47">
        <v>371.447</v>
      </c>
      <c r="D734" s="47">
        <v>358.88600000000002</v>
      </c>
      <c r="E734" s="45" t="s">
        <v>185</v>
      </c>
    </row>
    <row r="735" spans="1:5">
      <c r="A735" s="20"/>
      <c r="B735" s="20"/>
      <c r="C735" s="20"/>
      <c r="D735" s="20"/>
      <c r="E735" s="20"/>
    </row>
    <row r="736" spans="1:5">
      <c r="A736" s="34" t="s">
        <v>32</v>
      </c>
      <c r="E736" s="33" t="s">
        <v>33</v>
      </c>
    </row>
    <row r="737" spans="1:5">
      <c r="A737" s="34" t="s">
        <v>192</v>
      </c>
      <c r="D737" s="127" t="s">
        <v>193</v>
      </c>
      <c r="E737" s="127"/>
    </row>
    <row r="738" spans="1:5" ht="16.5" thickBot="1">
      <c r="A738" s="34" t="s">
        <v>197</v>
      </c>
      <c r="E738" s="33" t="s">
        <v>196</v>
      </c>
    </row>
    <row r="739" spans="1:5" ht="16.5" thickBot="1">
      <c r="A739" s="49" t="s">
        <v>37</v>
      </c>
      <c r="B739" s="56">
        <v>2016</v>
      </c>
      <c r="C739" s="41">
        <v>2017</v>
      </c>
      <c r="D739" s="116">
        <v>2018</v>
      </c>
      <c r="E739" s="44" t="s">
        <v>38</v>
      </c>
    </row>
    <row r="740" spans="1:5" ht="16.5" thickBot="1">
      <c r="A740" s="36" t="s">
        <v>42</v>
      </c>
      <c r="B740" s="15">
        <v>0.14499999999999999</v>
      </c>
      <c r="C740" s="15">
        <v>0.14899999999999999</v>
      </c>
      <c r="D740" s="15">
        <f>AVERAGE(B740:C740)</f>
        <v>0.14699999999999999</v>
      </c>
      <c r="E740" s="46" t="s">
        <v>43</v>
      </c>
    </row>
    <row r="741" spans="1:5" ht="16.5" thickBot="1">
      <c r="A741" s="36" t="s">
        <v>44</v>
      </c>
      <c r="B741" s="15"/>
      <c r="C741" s="15"/>
      <c r="D741" s="15"/>
      <c r="E741" s="46" t="s">
        <v>242</v>
      </c>
    </row>
    <row r="742" spans="1:5" ht="16.5" thickBot="1">
      <c r="A742" s="36" t="s">
        <v>45</v>
      </c>
      <c r="B742" s="15"/>
      <c r="C742" s="15"/>
      <c r="D742" s="15"/>
      <c r="E742" s="46" t="s">
        <v>46</v>
      </c>
    </row>
    <row r="743" spans="1:5" ht="16.5" thickBot="1">
      <c r="A743" s="36" t="s">
        <v>47</v>
      </c>
      <c r="B743" s="15"/>
      <c r="C743" s="15"/>
      <c r="D743" s="15"/>
      <c r="E743" s="46" t="s">
        <v>48</v>
      </c>
    </row>
    <row r="744" spans="1:5" ht="16.5" thickBot="1">
      <c r="A744" s="36" t="s">
        <v>49</v>
      </c>
      <c r="B744" s="15"/>
      <c r="C744" s="15"/>
      <c r="D744" s="15"/>
      <c r="E744" s="46" t="s">
        <v>50</v>
      </c>
    </row>
    <row r="745" spans="1:5" ht="16.5" thickBot="1">
      <c r="A745" s="36" t="s">
        <v>51</v>
      </c>
      <c r="B745" s="15"/>
      <c r="C745" s="15"/>
      <c r="D745" s="15"/>
      <c r="E745" s="46" t="s">
        <v>52</v>
      </c>
    </row>
    <row r="746" spans="1:5" ht="16.5" thickBot="1">
      <c r="A746" s="36" t="s">
        <v>53</v>
      </c>
      <c r="B746" s="15"/>
      <c r="C746" s="15"/>
      <c r="D746" s="15"/>
      <c r="E746" s="46" t="s">
        <v>54</v>
      </c>
    </row>
    <row r="747" spans="1:5" ht="16.5" thickBot="1">
      <c r="A747" s="36" t="s">
        <v>55</v>
      </c>
      <c r="B747" s="15">
        <v>4.2439999999999998</v>
      </c>
      <c r="C747" s="15">
        <v>3.3410000000000002</v>
      </c>
      <c r="D747" s="15">
        <f t="shared" ref="D747:D763" si="59">AVERAGE(B747:C747)</f>
        <v>3.7925</v>
      </c>
      <c r="E747" s="46" t="s">
        <v>56</v>
      </c>
    </row>
    <row r="748" spans="1:5" ht="16.5" thickBot="1">
      <c r="A748" s="36" t="s">
        <v>57</v>
      </c>
      <c r="B748" s="15"/>
      <c r="C748" s="15"/>
      <c r="D748" s="15"/>
      <c r="E748" s="46" t="s">
        <v>58</v>
      </c>
    </row>
    <row r="749" spans="1:5" ht="16.5" thickBot="1">
      <c r="A749" s="36" t="s">
        <v>59</v>
      </c>
      <c r="B749" s="15">
        <v>1.4019999999999999</v>
      </c>
      <c r="C749" s="15">
        <v>1.365</v>
      </c>
      <c r="D749" s="15">
        <f t="shared" si="59"/>
        <v>1.3835</v>
      </c>
      <c r="E749" s="46" t="s">
        <v>244</v>
      </c>
    </row>
    <row r="750" spans="1:5" ht="16.5" thickBot="1">
      <c r="A750" s="36" t="s">
        <v>60</v>
      </c>
      <c r="B750" s="15"/>
      <c r="C750" s="15"/>
      <c r="D750" s="15"/>
      <c r="E750" s="46" t="s">
        <v>61</v>
      </c>
    </row>
    <row r="751" spans="1:5" ht="16.5" thickBot="1">
      <c r="A751" s="36" t="s">
        <v>62</v>
      </c>
      <c r="B751" s="15"/>
      <c r="C751" s="15"/>
      <c r="D751" s="15"/>
      <c r="E751" s="46" t="s">
        <v>63</v>
      </c>
    </row>
    <row r="752" spans="1:5" ht="16.5" thickBot="1">
      <c r="A752" s="36" t="s">
        <v>64</v>
      </c>
      <c r="B752" s="15"/>
      <c r="C752" s="15"/>
      <c r="D752" s="15"/>
      <c r="E752" s="46" t="s">
        <v>65</v>
      </c>
    </row>
    <row r="753" spans="1:5" ht="16.5" thickBot="1">
      <c r="A753" s="36" t="s">
        <v>66</v>
      </c>
      <c r="B753" s="15"/>
      <c r="C753" s="15"/>
      <c r="D753" s="15"/>
      <c r="E753" s="46" t="s">
        <v>67</v>
      </c>
    </row>
    <row r="754" spans="1:5" ht="16.5" thickBot="1">
      <c r="A754" s="36" t="s">
        <v>68</v>
      </c>
      <c r="B754" s="15"/>
      <c r="C754" s="15"/>
      <c r="D754" s="15"/>
      <c r="E754" s="46" t="s">
        <v>69</v>
      </c>
    </row>
    <row r="755" spans="1:5" ht="16.5" thickBot="1">
      <c r="A755" s="36" t="s">
        <v>70</v>
      </c>
      <c r="B755" s="15"/>
      <c r="C755" s="15"/>
      <c r="D755" s="15"/>
      <c r="E755" s="46" t="s">
        <v>71</v>
      </c>
    </row>
    <row r="756" spans="1:5" ht="16.5" thickBot="1">
      <c r="A756" s="36" t="s">
        <v>72</v>
      </c>
      <c r="B756" s="15"/>
      <c r="C756" s="15"/>
      <c r="D756" s="15"/>
      <c r="E756" s="46" t="s">
        <v>73</v>
      </c>
    </row>
    <row r="757" spans="1:5" ht="16.5" thickBot="1">
      <c r="A757" s="36" t="s">
        <v>74</v>
      </c>
      <c r="B757" s="15"/>
      <c r="C757" s="15"/>
      <c r="D757" s="15"/>
      <c r="E757" s="46" t="s">
        <v>75</v>
      </c>
    </row>
    <row r="758" spans="1:5" ht="16.5" thickBot="1">
      <c r="A758" s="36" t="s">
        <v>76</v>
      </c>
      <c r="B758" s="15">
        <v>11.6</v>
      </c>
      <c r="C758" s="15">
        <v>11.441000000000001</v>
      </c>
      <c r="D758" s="15">
        <f t="shared" si="59"/>
        <v>11.5205</v>
      </c>
      <c r="E758" s="46" t="s">
        <v>77</v>
      </c>
    </row>
    <row r="759" spans="1:5" ht="16.5" thickBot="1">
      <c r="A759" s="36" t="s">
        <v>78</v>
      </c>
      <c r="B759" s="15"/>
      <c r="C759" s="15"/>
      <c r="D759" s="15"/>
      <c r="E759" s="46" t="s">
        <v>79</v>
      </c>
    </row>
    <row r="760" spans="1:5" ht="16.5" thickBot="1">
      <c r="A760" s="36" t="s">
        <v>80</v>
      </c>
      <c r="B760" s="15"/>
      <c r="C760" s="15"/>
      <c r="D760" s="15"/>
      <c r="E760" s="46" t="s">
        <v>81</v>
      </c>
    </row>
    <row r="761" spans="1:5" ht="16.5" thickBot="1">
      <c r="A761" s="36" t="s">
        <v>82</v>
      </c>
      <c r="B761" s="15"/>
      <c r="C761" s="15"/>
      <c r="D761" s="15"/>
      <c r="E761" s="46" t="s">
        <v>83</v>
      </c>
    </row>
    <row r="762" spans="1:5" ht="16.5" thickBot="1">
      <c r="A762" s="45" t="s">
        <v>182</v>
      </c>
      <c r="B762" s="47">
        <f t="shared" ref="B762" si="60">SUM(B740:B761)</f>
        <v>17.390999999999998</v>
      </c>
      <c r="C762" s="47">
        <f t="shared" ref="C762" si="61">SUM(C740:C761)</f>
        <v>16.295999999999999</v>
      </c>
      <c r="D762" s="47">
        <f>AVERAGE(B762:C762)</f>
        <v>16.843499999999999</v>
      </c>
      <c r="E762" s="45" t="s">
        <v>184</v>
      </c>
    </row>
    <row r="763" spans="1:5" ht="16.5" thickBot="1">
      <c r="A763" s="45" t="s">
        <v>183</v>
      </c>
      <c r="B763" s="47">
        <v>28.605</v>
      </c>
      <c r="C763" s="47">
        <v>27.45</v>
      </c>
      <c r="D763" s="47">
        <f t="shared" si="59"/>
        <v>28.0275</v>
      </c>
      <c r="E763" s="45" t="s">
        <v>185</v>
      </c>
    </row>
    <row r="765" spans="1:5">
      <c r="A765" s="34" t="s">
        <v>86</v>
      </c>
      <c r="E765" s="33" t="s">
        <v>87</v>
      </c>
    </row>
    <row r="766" spans="1:5">
      <c r="A766" s="34" t="s">
        <v>190</v>
      </c>
      <c r="D766" s="127" t="s">
        <v>191</v>
      </c>
      <c r="E766" s="127"/>
    </row>
    <row r="767" spans="1:5" ht="16.5" thickBot="1">
      <c r="A767" s="34" t="s">
        <v>199</v>
      </c>
      <c r="E767" s="33" t="s">
        <v>198</v>
      </c>
    </row>
    <row r="768" spans="1:5" ht="16.5" thickBot="1">
      <c r="A768" s="49" t="s">
        <v>37</v>
      </c>
      <c r="B768" s="56">
        <v>2016</v>
      </c>
      <c r="C768" s="41">
        <v>2017</v>
      </c>
      <c r="D768" s="56">
        <v>2018</v>
      </c>
      <c r="E768" s="44" t="s">
        <v>38</v>
      </c>
    </row>
    <row r="769" spans="1:5" ht="16.5" thickBot="1">
      <c r="A769" s="36" t="s">
        <v>42</v>
      </c>
      <c r="B769" s="15">
        <v>7.0000000000000001E-3</v>
      </c>
      <c r="C769" s="15">
        <v>6.0000000000000001E-3</v>
      </c>
      <c r="D769" s="15">
        <v>6.0000000000000001E-3</v>
      </c>
      <c r="E769" s="46" t="s">
        <v>43</v>
      </c>
    </row>
    <row r="770" spans="1:5" ht="16.5" thickBot="1">
      <c r="A770" s="36" t="s">
        <v>44</v>
      </c>
      <c r="B770" s="15"/>
      <c r="C770" s="15"/>
      <c r="D770" s="15"/>
      <c r="E770" s="46" t="s">
        <v>242</v>
      </c>
    </row>
    <row r="771" spans="1:5" ht="16.5" thickBot="1">
      <c r="A771" s="36" t="s">
        <v>45</v>
      </c>
      <c r="B771" s="15"/>
      <c r="C771" s="15"/>
      <c r="D771" s="15"/>
      <c r="E771" s="46" t="s">
        <v>46</v>
      </c>
    </row>
    <row r="772" spans="1:5" ht="16.5" thickBot="1">
      <c r="A772" s="36" t="s">
        <v>47</v>
      </c>
      <c r="B772" s="15"/>
      <c r="C772" s="15"/>
      <c r="D772" s="15"/>
      <c r="E772" s="46" t="s">
        <v>48</v>
      </c>
    </row>
    <row r="773" spans="1:5" ht="16.5" thickBot="1">
      <c r="A773" s="36" t="s">
        <v>49</v>
      </c>
      <c r="B773" s="15">
        <v>1.6659999999999999</v>
      </c>
      <c r="C773" s="15">
        <v>1.681</v>
      </c>
      <c r="D773" s="15">
        <v>1.7</v>
      </c>
      <c r="E773" s="46" t="s">
        <v>50</v>
      </c>
    </row>
    <row r="774" spans="1:5" ht="16.5" thickBot="1">
      <c r="A774" s="36" t="s">
        <v>51</v>
      </c>
      <c r="B774" s="15"/>
      <c r="C774" s="15"/>
      <c r="D774" s="15">
        <v>0</v>
      </c>
      <c r="E774" s="46" t="s">
        <v>52</v>
      </c>
    </row>
    <row r="775" spans="1:5" ht="16.5" thickBot="1">
      <c r="A775" s="36" t="s">
        <v>53</v>
      </c>
      <c r="B775" s="15"/>
      <c r="C775" s="15"/>
      <c r="D775" s="15"/>
      <c r="E775" s="46" t="s">
        <v>54</v>
      </c>
    </row>
    <row r="776" spans="1:5" ht="16.5" thickBot="1">
      <c r="A776" s="36" t="s">
        <v>55</v>
      </c>
      <c r="B776" s="15"/>
      <c r="C776" s="15"/>
      <c r="D776" s="15"/>
      <c r="E776" s="46" t="s">
        <v>56</v>
      </c>
    </row>
    <row r="777" spans="1:5" ht="16.5" thickBot="1">
      <c r="A777" s="36" t="s">
        <v>57</v>
      </c>
      <c r="B777" s="15"/>
      <c r="C777" s="15"/>
      <c r="D777" s="15"/>
      <c r="E777" s="46" t="s">
        <v>58</v>
      </c>
    </row>
    <row r="778" spans="1:5" ht="16.5" thickBot="1">
      <c r="A778" s="36" t="s">
        <v>59</v>
      </c>
      <c r="B778" s="15">
        <v>0.128</v>
      </c>
      <c r="C778" s="15">
        <v>0.127</v>
      </c>
      <c r="D778" s="15">
        <v>9.8000000000000004E-2</v>
      </c>
      <c r="E778" s="46" t="s">
        <v>244</v>
      </c>
    </row>
    <row r="779" spans="1:5" ht="16.5" thickBot="1">
      <c r="A779" s="36" t="s">
        <v>60</v>
      </c>
      <c r="B779" s="15"/>
      <c r="C779" s="15"/>
      <c r="D779" s="15"/>
      <c r="E779" s="46" t="s">
        <v>61</v>
      </c>
    </row>
    <row r="780" spans="1:5" ht="16.5" thickBot="1">
      <c r="A780" s="36" t="s">
        <v>62</v>
      </c>
      <c r="B780" s="15"/>
      <c r="C780" s="15"/>
      <c r="D780" s="15"/>
      <c r="E780" s="46" t="s">
        <v>63</v>
      </c>
    </row>
    <row r="781" spans="1:5" ht="16.5" thickBot="1">
      <c r="A781" s="36" t="s">
        <v>64</v>
      </c>
      <c r="B781" s="15"/>
      <c r="C781" s="15"/>
      <c r="D781" s="15"/>
      <c r="E781" s="46" t="s">
        <v>65</v>
      </c>
    </row>
    <row r="782" spans="1:5" ht="16.5" thickBot="1">
      <c r="A782" s="36" t="s">
        <v>66</v>
      </c>
      <c r="B782" s="15"/>
      <c r="C782" s="15"/>
      <c r="D782" s="15"/>
      <c r="E782" s="46" t="s">
        <v>67</v>
      </c>
    </row>
    <row r="783" spans="1:5" ht="16.5" thickBot="1">
      <c r="A783" s="36" t="s">
        <v>68</v>
      </c>
      <c r="B783" s="15"/>
      <c r="C783" s="15"/>
      <c r="D783" s="15"/>
      <c r="E783" s="46" t="s">
        <v>69</v>
      </c>
    </row>
    <row r="784" spans="1:5" ht="16.5" thickBot="1">
      <c r="A784" s="36" t="s">
        <v>70</v>
      </c>
      <c r="B784" s="15"/>
      <c r="C784" s="15"/>
      <c r="D784" s="15"/>
      <c r="E784" s="46" t="s">
        <v>71</v>
      </c>
    </row>
    <row r="785" spans="1:5" ht="16.5" thickBot="1">
      <c r="A785" s="36" t="s">
        <v>72</v>
      </c>
      <c r="B785" s="15"/>
      <c r="C785" s="15"/>
      <c r="D785" s="15"/>
      <c r="E785" s="46" t="s">
        <v>73</v>
      </c>
    </row>
    <row r="786" spans="1:5" ht="16.5" thickBot="1">
      <c r="A786" s="36" t="s">
        <v>74</v>
      </c>
      <c r="B786" s="15"/>
      <c r="C786" s="15"/>
      <c r="D786" s="15"/>
      <c r="E786" s="46" t="s">
        <v>75</v>
      </c>
    </row>
    <row r="787" spans="1:5" ht="16.5" thickBot="1">
      <c r="A787" s="36" t="s">
        <v>76</v>
      </c>
      <c r="B787" s="15">
        <v>6.165</v>
      </c>
      <c r="C787" s="15">
        <v>5.6</v>
      </c>
      <c r="D787" s="15">
        <v>7.0019999999999998</v>
      </c>
      <c r="E787" s="46" t="s">
        <v>77</v>
      </c>
    </row>
    <row r="788" spans="1:5" ht="16.5" thickBot="1">
      <c r="A788" s="36" t="s">
        <v>78</v>
      </c>
      <c r="B788" s="15"/>
      <c r="C788" s="15"/>
      <c r="D788" s="15"/>
      <c r="E788" s="46" t="s">
        <v>79</v>
      </c>
    </row>
    <row r="789" spans="1:5" ht="16.5" thickBot="1">
      <c r="A789" s="36" t="s">
        <v>80</v>
      </c>
      <c r="B789" s="15"/>
      <c r="C789" s="15"/>
      <c r="D789" s="15"/>
      <c r="E789" s="46" t="s">
        <v>81</v>
      </c>
    </row>
    <row r="790" spans="1:5" ht="16.5" thickBot="1">
      <c r="A790" s="36" t="s">
        <v>82</v>
      </c>
      <c r="B790" s="15"/>
      <c r="C790" s="15"/>
      <c r="D790" s="15"/>
      <c r="E790" s="46" t="s">
        <v>83</v>
      </c>
    </row>
    <row r="791" spans="1:5" ht="16.5" thickBot="1">
      <c r="A791" s="45" t="s">
        <v>182</v>
      </c>
      <c r="B791" s="47">
        <f t="shared" ref="B791" si="62">SUM(B769:B790)</f>
        <v>7.9659999999999993</v>
      </c>
      <c r="C791" s="47">
        <f t="shared" ref="C791" si="63">SUM(C769:C790)</f>
        <v>7.4139999999999997</v>
      </c>
      <c r="D791" s="47">
        <v>8.8059999999999992</v>
      </c>
      <c r="E791" s="45" t="s">
        <v>184</v>
      </c>
    </row>
    <row r="792" spans="1:5" ht="16.5" thickBot="1">
      <c r="A792" s="45" t="s">
        <v>183</v>
      </c>
      <c r="B792" s="47">
        <v>296.678</v>
      </c>
      <c r="C792" s="47">
        <v>308.94499999999999</v>
      </c>
      <c r="D792" s="47">
        <v>297.41500000000002</v>
      </c>
      <c r="E792" s="45" t="s">
        <v>185</v>
      </c>
    </row>
    <row r="795" spans="1:5">
      <c r="A795" s="34" t="s">
        <v>89</v>
      </c>
      <c r="E795" s="33" t="s">
        <v>90</v>
      </c>
    </row>
    <row r="796" spans="1:5">
      <c r="A796" s="34" t="s">
        <v>118</v>
      </c>
      <c r="E796" s="2" t="s">
        <v>171</v>
      </c>
    </row>
    <row r="797" spans="1:5" ht="16.5" thickBot="1">
      <c r="A797" s="34" t="s">
        <v>113</v>
      </c>
      <c r="E797" s="33" t="s">
        <v>114</v>
      </c>
    </row>
    <row r="798" spans="1:5" ht="16.5" thickBot="1">
      <c r="A798" s="49" t="s">
        <v>37</v>
      </c>
      <c r="B798" s="56">
        <v>2016</v>
      </c>
      <c r="C798" s="41">
        <v>2017</v>
      </c>
      <c r="D798" s="56">
        <v>2018</v>
      </c>
      <c r="E798" s="44" t="s">
        <v>38</v>
      </c>
    </row>
    <row r="799" spans="1:5" ht="16.5" thickBot="1">
      <c r="A799" s="36" t="s">
        <v>42</v>
      </c>
      <c r="B799" s="15">
        <v>203.1</v>
      </c>
      <c r="C799" s="15">
        <v>290</v>
      </c>
      <c r="D799" s="15">
        <v>305</v>
      </c>
      <c r="E799" s="46" t="s">
        <v>43</v>
      </c>
    </row>
    <row r="800" spans="1:5" ht="16.5" thickBot="1">
      <c r="A800" s="36" t="s">
        <v>44</v>
      </c>
      <c r="B800" s="15">
        <v>53.692100000000003</v>
      </c>
      <c r="C800" s="15">
        <v>48.097999999999999</v>
      </c>
      <c r="D800" s="15">
        <v>48.256999999999998</v>
      </c>
      <c r="E800" s="46" t="s">
        <v>242</v>
      </c>
    </row>
    <row r="801" spans="1:5" ht="16.5" thickBot="1">
      <c r="A801" s="36" t="s">
        <v>45</v>
      </c>
      <c r="B801" s="15">
        <v>7.0060000000000002</v>
      </c>
      <c r="C801" s="15">
        <v>7.2160000000000002</v>
      </c>
      <c r="D801" s="15">
        <v>9.0410000000000004</v>
      </c>
      <c r="E801" s="46" t="s">
        <v>46</v>
      </c>
    </row>
    <row r="802" spans="1:5" ht="16.5" thickBot="1">
      <c r="A802" s="36" t="s">
        <v>47</v>
      </c>
      <c r="B802" s="15">
        <v>155</v>
      </c>
      <c r="C802" s="15">
        <v>140.30000000000001</v>
      </c>
      <c r="D802" s="15">
        <v>141</v>
      </c>
      <c r="E802" s="46" t="s">
        <v>48</v>
      </c>
    </row>
    <row r="803" spans="1:5" ht="16.5" thickBot="1">
      <c r="A803" s="36" t="s">
        <v>49</v>
      </c>
      <c r="B803" s="15">
        <v>484.584363</v>
      </c>
      <c r="C803" s="15">
        <v>469.63129299999991</v>
      </c>
      <c r="D803" s="15">
        <v>482</v>
      </c>
      <c r="E803" s="46" t="s">
        <v>50</v>
      </c>
    </row>
    <row r="804" spans="1:5" ht="16.5" thickBot="1">
      <c r="A804" s="36" t="s">
        <v>51</v>
      </c>
      <c r="B804" s="15">
        <v>3.0249999999999999</v>
      </c>
      <c r="C804" s="15">
        <v>3.8650000000000002</v>
      </c>
      <c r="D804" s="15">
        <v>0.58799999999999997</v>
      </c>
      <c r="E804" s="46" t="s">
        <v>52</v>
      </c>
    </row>
    <row r="805" spans="1:5" ht="16.5" thickBot="1">
      <c r="A805" s="36" t="s">
        <v>53</v>
      </c>
      <c r="B805" s="15">
        <v>0</v>
      </c>
      <c r="C805" s="15">
        <v>0</v>
      </c>
      <c r="D805" s="15">
        <v>0</v>
      </c>
      <c r="E805" s="46" t="s">
        <v>54</v>
      </c>
    </row>
    <row r="806" spans="1:5" ht="16.5" thickBot="1">
      <c r="A806" s="36" t="s">
        <v>55</v>
      </c>
      <c r="B806" s="15">
        <v>755.36400000000003</v>
      </c>
      <c r="C806" s="15">
        <v>615.85799999999995</v>
      </c>
      <c r="D806" s="15">
        <v>710</v>
      </c>
      <c r="E806" s="46" t="s">
        <v>56</v>
      </c>
    </row>
    <row r="807" spans="1:5" ht="16.5" thickBot="1">
      <c r="A807" s="36" t="s">
        <v>57</v>
      </c>
      <c r="B807" s="15">
        <v>65.019000000000005</v>
      </c>
      <c r="C807" s="15">
        <v>66.896000000000001</v>
      </c>
      <c r="D807" s="15">
        <v>70</v>
      </c>
      <c r="E807" s="46" t="s">
        <v>58</v>
      </c>
    </row>
    <row r="808" spans="1:5" ht="16.5" thickBot="1">
      <c r="A808" s="36" t="s">
        <v>59</v>
      </c>
      <c r="B808" s="15">
        <v>109.447</v>
      </c>
      <c r="C808" s="15">
        <v>106.562</v>
      </c>
      <c r="D808" s="15">
        <v>120.883</v>
      </c>
      <c r="E808" s="46" t="s">
        <v>244</v>
      </c>
    </row>
    <row r="809" spans="1:5" ht="16.5" thickBot="1">
      <c r="A809" s="36" t="s">
        <v>60</v>
      </c>
      <c r="B809" s="15">
        <v>3.7930000000000001</v>
      </c>
      <c r="C809" s="15">
        <v>3.6859999999999999</v>
      </c>
      <c r="D809" s="15">
        <v>3.8119999999999998</v>
      </c>
      <c r="E809" s="46" t="s">
        <v>61</v>
      </c>
    </row>
    <row r="810" spans="1:5" ht="16.5" thickBot="1">
      <c r="A810" s="36" t="s">
        <v>62</v>
      </c>
      <c r="B810" s="15">
        <v>69.400000000000006</v>
      </c>
      <c r="C810" s="15">
        <v>96</v>
      </c>
      <c r="D810" s="15">
        <v>89</v>
      </c>
      <c r="E810" s="46" t="s">
        <v>63</v>
      </c>
    </row>
    <row r="811" spans="1:5" ht="16.5" thickBot="1">
      <c r="A811" s="36" t="s">
        <v>64</v>
      </c>
      <c r="B811" s="15">
        <v>6.5369999999999999</v>
      </c>
      <c r="C811" s="15">
        <v>6.5270000000000001</v>
      </c>
      <c r="D811" s="15">
        <v>6.6230000000000002</v>
      </c>
      <c r="E811" s="46" t="s">
        <v>65</v>
      </c>
    </row>
    <row r="812" spans="1:5" ht="16.5" thickBot="1">
      <c r="A812" s="36" t="s">
        <v>66</v>
      </c>
      <c r="B812" s="15">
        <v>57</v>
      </c>
      <c r="C812" s="15">
        <v>61.572000000000003</v>
      </c>
      <c r="D812" s="15">
        <v>82.17</v>
      </c>
      <c r="E812" s="46" t="s">
        <v>67</v>
      </c>
    </row>
    <row r="813" spans="1:5" ht="16.5" thickBot="1">
      <c r="A813" s="36" t="s">
        <v>68</v>
      </c>
      <c r="B813" s="15">
        <v>17</v>
      </c>
      <c r="C813" s="15">
        <v>15</v>
      </c>
      <c r="D813" s="15">
        <v>9.9529999999999994</v>
      </c>
      <c r="E813" s="46" t="s">
        <v>69</v>
      </c>
    </row>
    <row r="814" spans="1:5" ht="16.5" thickBot="1">
      <c r="A814" s="36" t="s">
        <v>70</v>
      </c>
      <c r="B814" s="15">
        <v>56.726999999999997</v>
      </c>
      <c r="C814" s="15">
        <v>55.755000000000003</v>
      </c>
      <c r="D814" s="15">
        <v>61.122</v>
      </c>
      <c r="E814" s="46" t="s">
        <v>71</v>
      </c>
    </row>
    <row r="815" spans="1:5" ht="16.5" thickBot="1">
      <c r="A815" s="36" t="s">
        <v>72</v>
      </c>
      <c r="B815" s="15">
        <v>125.24</v>
      </c>
      <c r="C815" s="15">
        <v>125.24</v>
      </c>
      <c r="D815" s="15">
        <v>137.74799999999999</v>
      </c>
      <c r="E815" s="46" t="s">
        <v>73</v>
      </c>
    </row>
    <row r="816" spans="1:5" ht="16.5" thickBot="1">
      <c r="A816" s="36" t="s">
        <v>74</v>
      </c>
      <c r="B816" s="15">
        <v>128.10599999999999</v>
      </c>
      <c r="C816" s="15">
        <v>128.364</v>
      </c>
      <c r="D816" s="15">
        <v>124.036</v>
      </c>
      <c r="E816" s="46" t="s">
        <v>75</v>
      </c>
    </row>
    <row r="817" spans="1:8" ht="16.5" thickBot="1">
      <c r="A817" s="36" t="s">
        <v>76</v>
      </c>
      <c r="B817" s="15">
        <v>1007</v>
      </c>
      <c r="C817" s="15">
        <v>1017</v>
      </c>
      <c r="D817" s="15">
        <v>1325</v>
      </c>
      <c r="E817" s="46" t="s">
        <v>77</v>
      </c>
    </row>
    <row r="818" spans="1:8" ht="16.5" thickBot="1">
      <c r="A818" s="36" t="s">
        <v>78</v>
      </c>
      <c r="B818" s="15">
        <v>610</v>
      </c>
      <c r="C818" s="15">
        <v>690</v>
      </c>
      <c r="D818" s="15">
        <v>720</v>
      </c>
      <c r="E818" s="46" t="s">
        <v>79</v>
      </c>
    </row>
    <row r="819" spans="1:8" ht="16.5" thickBot="1">
      <c r="A819" s="36" t="s">
        <v>80</v>
      </c>
      <c r="B819" s="15">
        <v>4.7439999999999998</v>
      </c>
      <c r="C819" s="15">
        <v>4.7750000000000004</v>
      </c>
      <c r="D819" s="15">
        <v>4.7910000000000004</v>
      </c>
      <c r="E819" s="46" t="s">
        <v>81</v>
      </c>
    </row>
    <row r="820" spans="1:8" ht="16.5" thickBot="1">
      <c r="A820" s="36" t="s">
        <v>82</v>
      </c>
      <c r="B820" s="15">
        <v>168.845</v>
      </c>
      <c r="C820" s="15">
        <v>167.80199999999999</v>
      </c>
      <c r="D820" s="15">
        <v>161.309</v>
      </c>
      <c r="E820" s="46" t="s">
        <v>83</v>
      </c>
    </row>
    <row r="821" spans="1:8" ht="16.5" thickBot="1">
      <c r="A821" s="45" t="s">
        <v>182</v>
      </c>
      <c r="B821" s="47">
        <f t="shared" ref="B821" si="64">SUM(B799:B820)</f>
        <v>4090.6294630000002</v>
      </c>
      <c r="C821" s="47">
        <f t="shared" ref="C821:D821" si="65">SUM(C799:C820)</f>
        <v>4120.147293</v>
      </c>
      <c r="D821" s="47">
        <f t="shared" si="65"/>
        <v>4612.3330000000005</v>
      </c>
      <c r="E821" s="45" t="s">
        <v>184</v>
      </c>
    </row>
    <row r="822" spans="1:8" ht="16.5" thickBot="1">
      <c r="A822" s="45" t="s">
        <v>183</v>
      </c>
      <c r="B822" s="47">
        <v>106925.018</v>
      </c>
      <c r="C822" s="47">
        <v>109056.179</v>
      </c>
      <c r="D822" s="47">
        <v>115013.274</v>
      </c>
      <c r="E822" s="45" t="s">
        <v>185</v>
      </c>
    </row>
    <row r="823" spans="1:8">
      <c r="A823" s="28"/>
    </row>
    <row r="824" spans="1:8">
      <c r="A824" s="34" t="s">
        <v>92</v>
      </c>
      <c r="E824" s="33" t="s">
        <v>93</v>
      </c>
    </row>
    <row r="825" spans="1:8" ht="19.5" customHeight="1">
      <c r="A825" s="34" t="s">
        <v>172</v>
      </c>
      <c r="D825" s="127" t="s">
        <v>174</v>
      </c>
      <c r="E825" s="127"/>
    </row>
    <row r="826" spans="1:8" ht="16.5" thickBot="1">
      <c r="A826" s="34" t="s">
        <v>113</v>
      </c>
      <c r="E826" s="33" t="s">
        <v>114</v>
      </c>
    </row>
    <row r="827" spans="1:8" ht="16.5" thickBot="1">
      <c r="A827" s="49" t="s">
        <v>37</v>
      </c>
      <c r="B827" s="56">
        <v>2016</v>
      </c>
      <c r="C827" s="41">
        <v>2017</v>
      </c>
      <c r="D827" s="56">
        <v>2018</v>
      </c>
      <c r="E827" s="44" t="s">
        <v>38</v>
      </c>
      <c r="G827" s="77"/>
      <c r="H827" s="77"/>
    </row>
    <row r="828" spans="1:8" ht="16.5" thickBot="1">
      <c r="A828" s="36" t="s">
        <v>42</v>
      </c>
      <c r="B828" s="15">
        <v>0.41099999999999998</v>
      </c>
      <c r="C828" s="15">
        <v>0.45300000000000001</v>
      </c>
      <c r="D828" s="15">
        <v>0.442</v>
      </c>
      <c r="E828" s="46" t="s">
        <v>43</v>
      </c>
      <c r="G828" s="77"/>
      <c r="H828" s="77"/>
    </row>
    <row r="829" spans="1:8" ht="16.5" thickBot="1">
      <c r="A829" s="36" t="s">
        <v>44</v>
      </c>
      <c r="B829" s="15">
        <v>0</v>
      </c>
      <c r="C829" s="15">
        <v>0</v>
      </c>
      <c r="D829" s="15">
        <v>0</v>
      </c>
      <c r="E829" s="46" t="s">
        <v>242</v>
      </c>
      <c r="G829" s="77"/>
      <c r="H829" s="77"/>
    </row>
    <row r="830" spans="1:8" ht="16.5" thickBot="1">
      <c r="A830" s="36" t="s">
        <v>45</v>
      </c>
      <c r="B830" s="15">
        <v>0</v>
      </c>
      <c r="C830" s="15">
        <v>0</v>
      </c>
      <c r="D830" s="15">
        <v>0</v>
      </c>
      <c r="E830" s="46" t="s">
        <v>46</v>
      </c>
      <c r="G830" s="77"/>
      <c r="H830" s="77"/>
    </row>
    <row r="831" spans="1:8" ht="16.5" thickBot="1">
      <c r="A831" s="36" t="s">
        <v>47</v>
      </c>
      <c r="B831" s="15">
        <v>73.5</v>
      </c>
      <c r="C831" s="15">
        <v>80.224999999999994</v>
      </c>
      <c r="D831" s="15">
        <v>72.2</v>
      </c>
      <c r="E831" s="46" t="s">
        <v>48</v>
      </c>
      <c r="G831" s="77"/>
      <c r="H831" s="77"/>
    </row>
    <row r="832" spans="1:8" ht="24" thickBot="1">
      <c r="A832" s="36" t="s">
        <v>49</v>
      </c>
      <c r="B832" s="15">
        <v>30.850657499999972</v>
      </c>
      <c r="C832" s="15">
        <v>60.175428999999987</v>
      </c>
      <c r="D832" s="15">
        <v>58</v>
      </c>
      <c r="E832" s="46" t="s">
        <v>50</v>
      </c>
      <c r="G832" s="77"/>
      <c r="H832" s="91"/>
    </row>
    <row r="833" spans="1:8" ht="16.5" thickBot="1">
      <c r="A833" s="36" t="s">
        <v>51</v>
      </c>
      <c r="B833" s="15">
        <v>0.17</v>
      </c>
      <c r="C833" s="15">
        <v>0.17</v>
      </c>
      <c r="D833" s="15">
        <v>0</v>
      </c>
      <c r="E833" s="46" t="s">
        <v>52</v>
      </c>
      <c r="G833" s="77"/>
      <c r="H833" s="77"/>
    </row>
    <row r="834" spans="1:8" ht="16.5" thickBot="1">
      <c r="A834" s="36" t="s">
        <v>53</v>
      </c>
      <c r="B834" s="15">
        <v>0</v>
      </c>
      <c r="C834" s="15">
        <v>0</v>
      </c>
      <c r="D834" s="15"/>
      <c r="E834" s="46" t="s">
        <v>54</v>
      </c>
      <c r="G834" s="77"/>
      <c r="H834" s="77"/>
    </row>
    <row r="835" spans="1:8" ht="16.5" thickBot="1">
      <c r="A835" s="36" t="s">
        <v>55</v>
      </c>
      <c r="B835" s="15">
        <v>0.499</v>
      </c>
      <c r="C835" s="15">
        <v>0.499</v>
      </c>
      <c r="D835" s="15">
        <v>0.309</v>
      </c>
      <c r="E835" s="46" t="s">
        <v>56</v>
      </c>
      <c r="G835" s="77"/>
      <c r="H835" s="77"/>
    </row>
    <row r="836" spans="1:8" ht="16.5" thickBot="1">
      <c r="A836" s="36" t="s">
        <v>57</v>
      </c>
      <c r="B836" s="15">
        <v>0</v>
      </c>
      <c r="C836" s="15">
        <v>0</v>
      </c>
      <c r="D836" s="15">
        <v>0</v>
      </c>
      <c r="E836" s="46" t="s">
        <v>58</v>
      </c>
      <c r="G836" s="77"/>
      <c r="H836" s="77"/>
    </row>
    <row r="837" spans="1:8" ht="16.5" thickBot="1">
      <c r="A837" s="36" t="s">
        <v>59</v>
      </c>
      <c r="B837" s="15">
        <v>2.0110000000000001</v>
      </c>
      <c r="C837" s="15">
        <v>1.9810000000000001</v>
      </c>
      <c r="D837" s="15">
        <v>1.9059999999999999</v>
      </c>
      <c r="E837" s="46" t="s">
        <v>244</v>
      </c>
      <c r="G837" s="77"/>
      <c r="H837" s="77"/>
    </row>
    <row r="838" spans="1:8" ht="16.5" thickBot="1">
      <c r="A838" s="36" t="s">
        <v>60</v>
      </c>
      <c r="B838" s="15">
        <v>0</v>
      </c>
      <c r="C838" s="15">
        <v>0</v>
      </c>
      <c r="D838" s="15">
        <v>0</v>
      </c>
      <c r="E838" s="46" t="s">
        <v>61</v>
      </c>
    </row>
    <row r="839" spans="1:8" ht="16.5" thickBot="1">
      <c r="A839" s="36" t="s">
        <v>62</v>
      </c>
      <c r="B839" s="15">
        <v>0</v>
      </c>
      <c r="C839" s="15">
        <v>0</v>
      </c>
      <c r="D839" s="15">
        <v>0</v>
      </c>
      <c r="E839" s="46" t="s">
        <v>63</v>
      </c>
    </row>
    <row r="840" spans="1:8" ht="16.5" thickBot="1">
      <c r="A840" s="36" t="s">
        <v>64</v>
      </c>
      <c r="B840" s="15">
        <v>0</v>
      </c>
      <c r="C840" s="15">
        <v>0</v>
      </c>
      <c r="D840" s="15">
        <v>0</v>
      </c>
      <c r="E840" s="46" t="s">
        <v>65</v>
      </c>
    </row>
    <row r="841" spans="1:8" ht="16.5" thickBot="1">
      <c r="A841" s="36" t="s">
        <v>66</v>
      </c>
      <c r="B841" s="15">
        <v>0</v>
      </c>
      <c r="C841" s="15">
        <v>0</v>
      </c>
      <c r="D841" s="15">
        <v>0</v>
      </c>
      <c r="E841" s="46" t="s">
        <v>67</v>
      </c>
    </row>
    <row r="842" spans="1:8" ht="16.5" thickBot="1">
      <c r="A842" s="36" t="s">
        <v>68</v>
      </c>
      <c r="B842" s="15">
        <v>0</v>
      </c>
      <c r="C842" s="15">
        <v>0</v>
      </c>
      <c r="D842" s="15">
        <v>0</v>
      </c>
      <c r="E842" s="46" t="s">
        <v>69</v>
      </c>
    </row>
    <row r="843" spans="1:8" ht="16.5" thickBot="1">
      <c r="A843" s="36" t="s">
        <v>70</v>
      </c>
      <c r="B843" s="15">
        <v>0</v>
      </c>
      <c r="C843" s="15">
        <v>0</v>
      </c>
      <c r="D843" s="15">
        <v>0</v>
      </c>
      <c r="E843" s="46" t="s">
        <v>71</v>
      </c>
    </row>
    <row r="844" spans="1:8" ht="16.5" thickBot="1">
      <c r="A844" s="36" t="s">
        <v>72</v>
      </c>
      <c r="B844" s="15">
        <v>0</v>
      </c>
      <c r="C844" s="15">
        <v>0</v>
      </c>
      <c r="D844" s="15">
        <v>0</v>
      </c>
      <c r="E844" s="46" t="s">
        <v>73</v>
      </c>
    </row>
    <row r="845" spans="1:8" ht="16.5" thickBot="1">
      <c r="A845" s="36" t="s">
        <v>74</v>
      </c>
      <c r="B845" s="15">
        <v>0</v>
      </c>
      <c r="C845" s="15">
        <v>0</v>
      </c>
      <c r="D845" s="15">
        <v>0</v>
      </c>
      <c r="E845" s="46" t="s">
        <v>75</v>
      </c>
    </row>
    <row r="846" spans="1:8" ht="16.5" thickBot="1">
      <c r="A846" s="36" t="s">
        <v>76</v>
      </c>
      <c r="B846" s="15">
        <v>251</v>
      </c>
      <c r="C846" s="15">
        <v>259</v>
      </c>
      <c r="D846" s="15">
        <v>270</v>
      </c>
      <c r="E846" s="46" t="s">
        <v>77</v>
      </c>
    </row>
    <row r="847" spans="1:8" ht="16.5" thickBot="1">
      <c r="A847" s="36" t="s">
        <v>78</v>
      </c>
      <c r="B847" s="15">
        <v>118.708</v>
      </c>
      <c r="C847" s="15">
        <v>123.99</v>
      </c>
      <c r="D847" s="15">
        <v>74.832999999999998</v>
      </c>
      <c r="E847" s="46" t="s">
        <v>79</v>
      </c>
    </row>
    <row r="848" spans="1:8" ht="16.5" thickBot="1">
      <c r="A848" s="36" t="s">
        <v>80</v>
      </c>
      <c r="B848" s="15">
        <v>0</v>
      </c>
      <c r="C848" s="15">
        <v>0</v>
      </c>
      <c r="D848" s="15">
        <v>0</v>
      </c>
      <c r="E848" s="46" t="s">
        <v>81</v>
      </c>
    </row>
    <row r="849" spans="1:5" ht="16.5" thickBot="1">
      <c r="A849" s="36" t="s">
        <v>82</v>
      </c>
      <c r="B849" s="15">
        <v>0</v>
      </c>
      <c r="C849" s="15">
        <v>0</v>
      </c>
      <c r="D849" s="15">
        <v>0</v>
      </c>
      <c r="E849" s="46" t="s">
        <v>83</v>
      </c>
    </row>
    <row r="850" spans="1:5" ht="16.5" thickBot="1">
      <c r="A850" s="45" t="s">
        <v>182</v>
      </c>
      <c r="B850" s="47">
        <f t="shared" ref="B850" si="66">SUM(B828:B849)</f>
        <v>477.14965749999999</v>
      </c>
      <c r="C850" s="47">
        <f t="shared" ref="C850" si="67">SUM(C828:C849)</f>
        <v>526.49342899999999</v>
      </c>
      <c r="D850" s="47">
        <v>313.31299999999999</v>
      </c>
      <c r="E850" s="45" t="s">
        <v>184</v>
      </c>
    </row>
    <row r="851" spans="1:5" ht="16.5" thickBot="1">
      <c r="A851" s="45" t="s">
        <v>183</v>
      </c>
      <c r="B851" s="47">
        <v>18393.54</v>
      </c>
      <c r="C851" s="47">
        <v>18211.877</v>
      </c>
      <c r="D851" s="47">
        <v>13597.245000000001</v>
      </c>
      <c r="E851" s="45" t="s">
        <v>185</v>
      </c>
    </row>
    <row r="852" spans="1:5" ht="18" customHeight="1">
      <c r="A852" s="23" t="s">
        <v>173</v>
      </c>
      <c r="B852" s="30"/>
      <c r="C852" s="30"/>
      <c r="D852" s="30"/>
      <c r="E852" s="30"/>
    </row>
    <row r="853" spans="1:5">
      <c r="A853" s="20"/>
      <c r="B853" s="21"/>
      <c r="C853" s="21"/>
      <c r="D853" s="21"/>
      <c r="E853" s="20"/>
    </row>
    <row r="854" spans="1:5">
      <c r="A854" s="20"/>
      <c r="B854" s="21"/>
      <c r="C854" s="21"/>
      <c r="D854" s="21"/>
      <c r="E854" s="20"/>
    </row>
    <row r="855" spans="1:5">
      <c r="A855" s="34" t="s">
        <v>95</v>
      </c>
      <c r="E855" s="33" t="s">
        <v>96</v>
      </c>
    </row>
    <row r="856" spans="1:5">
      <c r="A856" s="34" t="s">
        <v>119</v>
      </c>
      <c r="D856" s="127" t="s">
        <v>175</v>
      </c>
      <c r="E856" s="127"/>
    </row>
    <row r="857" spans="1:5" ht="16.5" thickBot="1">
      <c r="A857" s="34" t="s">
        <v>113</v>
      </c>
      <c r="E857" s="33" t="s">
        <v>114</v>
      </c>
    </row>
    <row r="858" spans="1:5" ht="16.5" thickBot="1">
      <c r="A858" s="49" t="s">
        <v>37</v>
      </c>
      <c r="B858" s="56">
        <v>2016</v>
      </c>
      <c r="C858" s="41">
        <v>2017</v>
      </c>
      <c r="D858" s="56">
        <v>2018</v>
      </c>
      <c r="E858" s="44" t="s">
        <v>38</v>
      </c>
    </row>
    <row r="859" spans="1:5" ht="16.5" thickBot="1">
      <c r="A859" s="36" t="s">
        <v>42</v>
      </c>
      <c r="B859" s="15">
        <f t="shared" ref="B859:D880" si="68">B799+B828</f>
        <v>203.511</v>
      </c>
      <c r="C859" s="15">
        <f t="shared" si="68"/>
        <v>290.45299999999997</v>
      </c>
      <c r="D859" s="15">
        <f t="shared" si="68"/>
        <v>305.44200000000001</v>
      </c>
      <c r="E859" s="46" t="s">
        <v>43</v>
      </c>
    </row>
    <row r="860" spans="1:5" ht="16.5" thickBot="1">
      <c r="A860" s="36" t="s">
        <v>44</v>
      </c>
      <c r="B860" s="15">
        <f t="shared" si="68"/>
        <v>53.692100000000003</v>
      </c>
      <c r="C860" s="15">
        <f t="shared" si="68"/>
        <v>48.097999999999999</v>
      </c>
      <c r="D860" s="15">
        <f t="shared" ref="D860" si="69">D800+D829</f>
        <v>48.256999999999998</v>
      </c>
      <c r="E860" s="46" t="s">
        <v>242</v>
      </c>
    </row>
    <row r="861" spans="1:5" ht="16.5" thickBot="1">
      <c r="A861" s="36" t="s">
        <v>45</v>
      </c>
      <c r="B861" s="15">
        <f t="shared" si="68"/>
        <v>7.0060000000000002</v>
      </c>
      <c r="C861" s="15">
        <f t="shared" si="68"/>
        <v>7.2160000000000002</v>
      </c>
      <c r="D861" s="15">
        <f t="shared" ref="D861" si="70">D801+D830</f>
        <v>9.0410000000000004</v>
      </c>
      <c r="E861" s="46" t="s">
        <v>46</v>
      </c>
    </row>
    <row r="862" spans="1:5" ht="16.5" thickBot="1">
      <c r="A862" s="36" t="s">
        <v>47</v>
      </c>
      <c r="B862" s="15">
        <f t="shared" si="68"/>
        <v>228.5</v>
      </c>
      <c r="C862" s="15">
        <f t="shared" si="68"/>
        <v>220.52500000000001</v>
      </c>
      <c r="D862" s="15">
        <f t="shared" ref="D862" si="71">D802+D831</f>
        <v>213.2</v>
      </c>
      <c r="E862" s="46" t="s">
        <v>48</v>
      </c>
    </row>
    <row r="863" spans="1:5" ht="16.5" thickBot="1">
      <c r="A863" s="36" t="s">
        <v>49</v>
      </c>
      <c r="B863" s="15">
        <f t="shared" si="68"/>
        <v>515.43502049999995</v>
      </c>
      <c r="C863" s="15">
        <f t="shared" si="68"/>
        <v>529.80672199999992</v>
      </c>
      <c r="D863" s="15">
        <f t="shared" ref="D863" si="72">D803+D832</f>
        <v>540</v>
      </c>
      <c r="E863" s="46" t="s">
        <v>50</v>
      </c>
    </row>
    <row r="864" spans="1:5" ht="16.5" thickBot="1">
      <c r="A864" s="36" t="s">
        <v>51</v>
      </c>
      <c r="B864" s="15">
        <f t="shared" si="68"/>
        <v>3.1949999999999998</v>
      </c>
      <c r="C864" s="15">
        <f t="shared" si="68"/>
        <v>4.0350000000000001</v>
      </c>
      <c r="D864" s="15">
        <f t="shared" ref="D864" si="73">D804+D833</f>
        <v>0.58799999999999997</v>
      </c>
      <c r="E864" s="46" t="s">
        <v>52</v>
      </c>
    </row>
    <row r="865" spans="1:7" ht="16.5" thickBot="1">
      <c r="A865" s="36" t="s">
        <v>53</v>
      </c>
      <c r="B865" s="15">
        <f t="shared" si="68"/>
        <v>0</v>
      </c>
      <c r="C865" s="15">
        <f t="shared" si="68"/>
        <v>0</v>
      </c>
      <c r="D865" s="15">
        <f t="shared" ref="D865" si="74">D805+D834</f>
        <v>0</v>
      </c>
      <c r="E865" s="46" t="s">
        <v>54</v>
      </c>
    </row>
    <row r="866" spans="1:7" ht="16.5" thickBot="1">
      <c r="A866" s="36" t="s">
        <v>55</v>
      </c>
      <c r="B866" s="15">
        <f t="shared" si="68"/>
        <v>755.86300000000006</v>
      </c>
      <c r="C866" s="15">
        <f t="shared" si="68"/>
        <v>616.35699999999997</v>
      </c>
      <c r="D866" s="15">
        <f t="shared" ref="D866" si="75">D806+D835</f>
        <v>710.30899999999997</v>
      </c>
      <c r="E866" s="46" t="s">
        <v>56</v>
      </c>
    </row>
    <row r="867" spans="1:7" ht="16.5" thickBot="1">
      <c r="A867" s="36" t="s">
        <v>57</v>
      </c>
      <c r="B867" s="15">
        <f t="shared" si="68"/>
        <v>65.019000000000005</v>
      </c>
      <c r="C867" s="15">
        <f t="shared" si="68"/>
        <v>66.896000000000001</v>
      </c>
      <c r="D867" s="15">
        <f t="shared" ref="D867" si="76">D807+D836</f>
        <v>70</v>
      </c>
      <c r="E867" s="46" t="s">
        <v>58</v>
      </c>
    </row>
    <row r="868" spans="1:7" ht="16.5" thickBot="1">
      <c r="A868" s="36" t="s">
        <v>59</v>
      </c>
      <c r="B868" s="15">
        <f t="shared" si="68"/>
        <v>111.458</v>
      </c>
      <c r="C868" s="15">
        <f t="shared" si="68"/>
        <v>108.54299999999999</v>
      </c>
      <c r="D868" s="15">
        <f t="shared" ref="D868" si="77">D808+D837</f>
        <v>122.789</v>
      </c>
      <c r="E868" s="46" t="s">
        <v>244</v>
      </c>
    </row>
    <row r="869" spans="1:7" ht="16.5" thickBot="1">
      <c r="A869" s="36" t="s">
        <v>60</v>
      </c>
      <c r="B869" s="15">
        <f t="shared" si="68"/>
        <v>3.7930000000000001</v>
      </c>
      <c r="C869" s="15">
        <f t="shared" si="68"/>
        <v>3.6859999999999999</v>
      </c>
      <c r="D869" s="15">
        <f>D809+D838</f>
        <v>3.8119999999999998</v>
      </c>
      <c r="E869" s="46" t="s">
        <v>61</v>
      </c>
    </row>
    <row r="870" spans="1:7" ht="16.5" thickBot="1">
      <c r="A870" s="36" t="s">
        <v>62</v>
      </c>
      <c r="B870" s="15">
        <f t="shared" si="68"/>
        <v>69.400000000000006</v>
      </c>
      <c r="C870" s="15">
        <f t="shared" si="68"/>
        <v>96</v>
      </c>
      <c r="D870" s="15">
        <f t="shared" ref="D870" si="78">D810+D839</f>
        <v>89</v>
      </c>
      <c r="E870" s="46" t="s">
        <v>63</v>
      </c>
    </row>
    <row r="871" spans="1:7" ht="16.5" thickBot="1">
      <c r="A871" s="36" t="s">
        <v>64</v>
      </c>
      <c r="B871" s="15">
        <f t="shared" si="68"/>
        <v>6.5369999999999999</v>
      </c>
      <c r="C871" s="15">
        <f t="shared" si="68"/>
        <v>6.5270000000000001</v>
      </c>
      <c r="D871" s="15">
        <f>D811+D840</f>
        <v>6.6230000000000002</v>
      </c>
      <c r="E871" s="46" t="s">
        <v>65</v>
      </c>
    </row>
    <row r="872" spans="1:7" ht="16.5" thickBot="1">
      <c r="A872" s="36" t="s">
        <v>66</v>
      </c>
      <c r="B872" s="15">
        <f t="shared" si="68"/>
        <v>57</v>
      </c>
      <c r="C872" s="15">
        <f t="shared" si="68"/>
        <v>61.572000000000003</v>
      </c>
      <c r="D872" s="15">
        <f t="shared" ref="D872" si="79">D812+D841</f>
        <v>82.17</v>
      </c>
      <c r="E872" s="46" t="s">
        <v>67</v>
      </c>
    </row>
    <row r="873" spans="1:7" ht="16.5" thickBot="1">
      <c r="A873" s="36" t="s">
        <v>68</v>
      </c>
      <c r="B873" s="15">
        <f t="shared" si="68"/>
        <v>17</v>
      </c>
      <c r="C873" s="15">
        <f t="shared" si="68"/>
        <v>15</v>
      </c>
      <c r="D873" s="15">
        <f t="shared" ref="D873" si="80">D813+D842</f>
        <v>9.9529999999999994</v>
      </c>
      <c r="E873" s="46" t="s">
        <v>69</v>
      </c>
    </row>
    <row r="874" spans="1:7" ht="16.5" thickBot="1">
      <c r="A874" s="36" t="s">
        <v>70</v>
      </c>
      <c r="B874" s="15">
        <f t="shared" si="68"/>
        <v>56.726999999999997</v>
      </c>
      <c r="C874" s="15">
        <f t="shared" si="68"/>
        <v>55.755000000000003</v>
      </c>
      <c r="D874" s="15">
        <f t="shared" ref="D874" si="81">D814+D843</f>
        <v>61.122</v>
      </c>
      <c r="E874" s="46" t="s">
        <v>71</v>
      </c>
    </row>
    <row r="875" spans="1:7" ht="16.5" thickBot="1">
      <c r="A875" s="36" t="s">
        <v>72</v>
      </c>
      <c r="B875" s="15">
        <f t="shared" si="68"/>
        <v>125.24</v>
      </c>
      <c r="C875" s="15">
        <f t="shared" si="68"/>
        <v>125.24</v>
      </c>
      <c r="D875" s="15">
        <f t="shared" ref="D875" si="82">D815+D844</f>
        <v>137.74799999999999</v>
      </c>
      <c r="E875" s="46" t="s">
        <v>73</v>
      </c>
    </row>
    <row r="876" spans="1:7" ht="16.5" thickBot="1">
      <c r="A876" s="36" t="s">
        <v>74</v>
      </c>
      <c r="B876" s="15">
        <f t="shared" si="68"/>
        <v>128.10599999999999</v>
      </c>
      <c r="C876" s="15">
        <f t="shared" si="68"/>
        <v>128.364</v>
      </c>
      <c r="D876" s="15">
        <f t="shared" ref="D876" si="83">D816+D845</f>
        <v>124.036</v>
      </c>
      <c r="E876" s="46" t="s">
        <v>75</v>
      </c>
    </row>
    <row r="877" spans="1:7" ht="16.5" thickBot="1">
      <c r="A877" s="36" t="s">
        <v>76</v>
      </c>
      <c r="B877" s="15">
        <f t="shared" si="68"/>
        <v>1258</v>
      </c>
      <c r="C877" s="15">
        <f t="shared" si="68"/>
        <v>1276</v>
      </c>
      <c r="D877" s="15">
        <f t="shared" ref="D877" si="84">D817+D846</f>
        <v>1595</v>
      </c>
      <c r="E877" s="46" t="s">
        <v>77</v>
      </c>
    </row>
    <row r="878" spans="1:7" ht="16.5" thickBot="1">
      <c r="A878" s="36" t="s">
        <v>78</v>
      </c>
      <c r="B878" s="15">
        <f t="shared" si="68"/>
        <v>728.70799999999997</v>
      </c>
      <c r="C878" s="15">
        <f t="shared" si="68"/>
        <v>813.99</v>
      </c>
      <c r="D878" s="15">
        <f t="shared" ref="D878" si="85">D818+D847</f>
        <v>794.83299999999997</v>
      </c>
      <c r="E878" s="46" t="s">
        <v>79</v>
      </c>
      <c r="G878" s="77"/>
    </row>
    <row r="879" spans="1:7" ht="16.5" thickBot="1">
      <c r="A879" s="36" t="s">
        <v>80</v>
      </c>
      <c r="B879" s="15">
        <f t="shared" si="68"/>
        <v>4.7439999999999998</v>
      </c>
      <c r="C879" s="15">
        <f t="shared" si="68"/>
        <v>4.7750000000000004</v>
      </c>
      <c r="D879" s="15">
        <f t="shared" ref="D879" si="86">D819+D848</f>
        <v>4.7910000000000004</v>
      </c>
      <c r="E879" s="46" t="s">
        <v>81</v>
      </c>
      <c r="G879" s="77"/>
    </row>
    <row r="880" spans="1:7" ht="19.5" thickBot="1">
      <c r="A880" s="36" t="s">
        <v>82</v>
      </c>
      <c r="B880" s="15">
        <f t="shared" si="68"/>
        <v>168.845</v>
      </c>
      <c r="C880" s="15">
        <f t="shared" si="68"/>
        <v>167.80199999999999</v>
      </c>
      <c r="D880" s="15">
        <f t="shared" ref="D880" si="87">D820+D849</f>
        <v>161.309</v>
      </c>
      <c r="E880" s="46" t="s">
        <v>83</v>
      </c>
      <c r="G880" s="103"/>
    </row>
    <row r="881" spans="1:7" ht="16.5" thickBot="1">
      <c r="A881" s="45" t="s">
        <v>182</v>
      </c>
      <c r="B881" s="47">
        <f>SUM(B859:B880)</f>
        <v>4567.7791204999994</v>
      </c>
      <c r="C881" s="47">
        <f>SUM(C859:C880)</f>
        <v>4646.6407219999992</v>
      </c>
      <c r="D881" s="47">
        <f t="shared" ref="D881" si="88">D821+D850</f>
        <v>4925.6460000000006</v>
      </c>
      <c r="E881" s="45" t="s">
        <v>184</v>
      </c>
      <c r="G881" s="77"/>
    </row>
    <row r="882" spans="1:7" ht="16.5" thickBot="1">
      <c r="A882" s="45" t="s">
        <v>183</v>
      </c>
      <c r="B882" s="47">
        <f>B822+B851</f>
        <v>125318.55799999999</v>
      </c>
      <c r="C882" s="47">
        <f>C822+C851</f>
        <v>127268.05600000001</v>
      </c>
      <c r="D882" s="47">
        <f t="shared" ref="D882" si="89">D822+D851</f>
        <v>128610.519</v>
      </c>
      <c r="E882" s="45" t="s">
        <v>185</v>
      </c>
      <c r="G882" s="77"/>
    </row>
    <row r="883" spans="1:7">
      <c r="G883" s="77"/>
    </row>
    <row r="884" spans="1:7">
      <c r="A884" s="34" t="s">
        <v>209</v>
      </c>
      <c r="E884" s="33" t="s">
        <v>210</v>
      </c>
      <c r="G884" s="77"/>
    </row>
    <row r="885" spans="1:7" ht="15.75" customHeight="1">
      <c r="A885" s="34" t="s">
        <v>120</v>
      </c>
      <c r="C885" s="138" t="s">
        <v>176</v>
      </c>
      <c r="D885" s="138"/>
      <c r="E885" s="138"/>
      <c r="G885" s="77"/>
    </row>
    <row r="886" spans="1:7" ht="16.5" thickBot="1">
      <c r="A886" s="34" t="s">
        <v>113</v>
      </c>
      <c r="E886" s="33" t="s">
        <v>114</v>
      </c>
      <c r="G886" s="77"/>
    </row>
    <row r="887" spans="1:7" ht="16.5" thickBot="1">
      <c r="A887" s="49" t="s">
        <v>37</v>
      </c>
      <c r="B887" s="56">
        <v>2016</v>
      </c>
      <c r="C887" s="41">
        <v>2017</v>
      </c>
      <c r="D887" s="56">
        <v>2018</v>
      </c>
      <c r="E887" s="44" t="s">
        <v>38</v>
      </c>
    </row>
    <row r="888" spans="1:7" ht="16.5" thickBot="1">
      <c r="A888" s="36" t="s">
        <v>42</v>
      </c>
      <c r="B888" s="15">
        <f t="shared" ref="B888:D909" si="90">B859+B561</f>
        <v>227.816</v>
      </c>
      <c r="C888" s="15">
        <f>C859+C561</f>
        <v>318.60299999999995</v>
      </c>
      <c r="D888" s="15">
        <f>D859+D561</f>
        <v>334.28200000000004</v>
      </c>
      <c r="E888" s="46" t="s">
        <v>43</v>
      </c>
    </row>
    <row r="889" spans="1:7" ht="16.5" thickBot="1">
      <c r="A889" s="36" t="s">
        <v>44</v>
      </c>
      <c r="B889" s="15">
        <f t="shared" si="90"/>
        <v>164.942026</v>
      </c>
      <c r="C889" s="15">
        <f t="shared" si="90"/>
        <v>159.285</v>
      </c>
      <c r="D889" s="15">
        <f t="shared" si="90"/>
        <v>162.90800000000002</v>
      </c>
      <c r="E889" s="46" t="s">
        <v>242</v>
      </c>
    </row>
    <row r="890" spans="1:7" ht="16.5" thickBot="1">
      <c r="A890" s="36" t="s">
        <v>45</v>
      </c>
      <c r="B890" s="15">
        <f t="shared" si="90"/>
        <v>23.324126499999998</v>
      </c>
      <c r="C890" s="15">
        <f t="shared" si="90"/>
        <v>25.847000000000001</v>
      </c>
      <c r="D890" s="15">
        <f t="shared" si="90"/>
        <v>40.784999999999997</v>
      </c>
      <c r="E890" s="46" t="s">
        <v>46</v>
      </c>
    </row>
    <row r="891" spans="1:7" ht="16.5" thickBot="1">
      <c r="A891" s="36" t="s">
        <v>47</v>
      </c>
      <c r="B891" s="15">
        <f t="shared" si="90"/>
        <v>348.32661869999998</v>
      </c>
      <c r="C891" s="15">
        <f t="shared" si="90"/>
        <v>341.27</v>
      </c>
      <c r="D891" s="15">
        <f t="shared" si="90"/>
        <v>319.29999999999995</v>
      </c>
      <c r="E891" s="46" t="s">
        <v>48</v>
      </c>
    </row>
    <row r="892" spans="1:7" ht="16.5" thickBot="1">
      <c r="A892" s="36" t="s">
        <v>49</v>
      </c>
      <c r="B892" s="15">
        <f t="shared" si="90"/>
        <v>1053.173918338676</v>
      </c>
      <c r="C892" s="15">
        <f t="shared" si="90"/>
        <v>1073.695045464244</v>
      </c>
      <c r="D892" s="15">
        <f t="shared" si="90"/>
        <v>1068.9960000000001</v>
      </c>
      <c r="E892" s="46" t="s">
        <v>50</v>
      </c>
    </row>
    <row r="893" spans="1:7" ht="16.5" thickBot="1">
      <c r="A893" s="36" t="s">
        <v>51</v>
      </c>
      <c r="B893" s="15">
        <f t="shared" si="90"/>
        <v>8.9819999999999993</v>
      </c>
      <c r="C893" s="15">
        <f t="shared" si="90"/>
        <v>9.187875</v>
      </c>
      <c r="D893" s="15">
        <f t="shared" si="90"/>
        <v>2.278</v>
      </c>
      <c r="E893" s="46" t="s">
        <v>52</v>
      </c>
    </row>
    <row r="894" spans="1:7" ht="16.5" thickBot="1">
      <c r="A894" s="36" t="s">
        <v>53</v>
      </c>
      <c r="B894" s="15">
        <f t="shared" si="90"/>
        <v>11.385709799999999</v>
      </c>
      <c r="C894" s="15">
        <f t="shared" si="90"/>
        <v>11.486000000000001</v>
      </c>
      <c r="D894" s="15">
        <f t="shared" si="90"/>
        <v>11.548999999999999</v>
      </c>
      <c r="E894" s="46" t="s">
        <v>54</v>
      </c>
    </row>
    <row r="895" spans="1:7" ht="16.5" thickBot="1">
      <c r="A895" s="36" t="s">
        <v>55</v>
      </c>
      <c r="B895" s="15">
        <f t="shared" si="90"/>
        <v>990.61877790000005</v>
      </c>
      <c r="C895" s="15">
        <f t="shared" si="90"/>
        <v>880.822</v>
      </c>
      <c r="D895" s="15">
        <f t="shared" si="90"/>
        <v>979.125</v>
      </c>
      <c r="E895" s="46" t="s">
        <v>56</v>
      </c>
    </row>
    <row r="896" spans="1:7" ht="16.5" thickBot="1">
      <c r="A896" s="36" t="s">
        <v>57</v>
      </c>
      <c r="B896" s="15">
        <f t="shared" si="90"/>
        <v>1120.211</v>
      </c>
      <c r="C896" s="15">
        <f t="shared" si="90"/>
        <v>907.97399999999993</v>
      </c>
      <c r="D896" s="15">
        <f t="shared" si="90"/>
        <v>985.3</v>
      </c>
      <c r="E896" s="46" t="s">
        <v>58</v>
      </c>
    </row>
    <row r="897" spans="1:5" ht="16.5" thickBot="1">
      <c r="A897" s="36" t="s">
        <v>59</v>
      </c>
      <c r="B897" s="15">
        <f t="shared" si="90"/>
        <v>318.803472</v>
      </c>
      <c r="C897" s="15">
        <f t="shared" si="90"/>
        <v>346.94599999999997</v>
      </c>
      <c r="D897" s="15">
        <f t="shared" si="90"/>
        <v>314.19200000000001</v>
      </c>
      <c r="E897" s="46" t="s">
        <v>244</v>
      </c>
    </row>
    <row r="898" spans="1:5" ht="16.5" thickBot="1">
      <c r="A898" s="36" t="s">
        <v>60</v>
      </c>
      <c r="B898" s="15">
        <f t="shared" si="90"/>
        <v>285.467356</v>
      </c>
      <c r="C898" s="15">
        <f t="shared" si="90"/>
        <v>165.738</v>
      </c>
      <c r="D898" s="15">
        <f t="shared" si="90"/>
        <v>186.08400000000003</v>
      </c>
      <c r="E898" s="46" t="s">
        <v>61</v>
      </c>
    </row>
    <row r="899" spans="1:5" ht="16.5" thickBot="1">
      <c r="A899" s="36" t="s">
        <v>62</v>
      </c>
      <c r="B899" s="15">
        <f t="shared" si="90"/>
        <v>219.75876409000003</v>
      </c>
      <c r="C899" s="15">
        <f t="shared" si="90"/>
        <v>178.85500000000002</v>
      </c>
      <c r="D899" s="15">
        <f t="shared" si="90"/>
        <v>192.98000000000002</v>
      </c>
      <c r="E899" s="46" t="s">
        <v>63</v>
      </c>
    </row>
    <row r="900" spans="1:5" ht="16.5" thickBot="1">
      <c r="A900" s="36" t="s">
        <v>64</v>
      </c>
      <c r="B900" s="15">
        <f t="shared" si="90"/>
        <v>44.164062399999999</v>
      </c>
      <c r="C900" s="15">
        <f t="shared" si="90"/>
        <v>81.968999999999994</v>
      </c>
      <c r="D900" s="15">
        <f t="shared" si="90"/>
        <v>35.695999999999998</v>
      </c>
      <c r="E900" s="46" t="s">
        <v>65</v>
      </c>
    </row>
    <row r="901" spans="1:5" ht="16.5" thickBot="1">
      <c r="A901" s="36" t="s">
        <v>66</v>
      </c>
      <c r="B901" s="15">
        <f t="shared" si="90"/>
        <v>83.42485666666667</v>
      </c>
      <c r="C901" s="15">
        <f t="shared" si="90"/>
        <v>88.935666666666663</v>
      </c>
      <c r="D901" s="15">
        <v>9.8279999999999994</v>
      </c>
      <c r="E901" s="46" t="s">
        <v>67</v>
      </c>
    </row>
    <row r="902" spans="1:5" ht="16.5" thickBot="1">
      <c r="A902" s="36" t="s">
        <v>68</v>
      </c>
      <c r="B902" s="15">
        <f t="shared" si="90"/>
        <v>35.008353800000002</v>
      </c>
      <c r="C902" s="15">
        <f t="shared" si="90"/>
        <v>27.869</v>
      </c>
      <c r="D902" s="15">
        <f t="shared" si="90"/>
        <v>30.414999999999999</v>
      </c>
      <c r="E902" s="46" t="s">
        <v>69</v>
      </c>
    </row>
    <row r="903" spans="1:5" ht="16.5" thickBot="1">
      <c r="A903" s="36" t="s">
        <v>70</v>
      </c>
      <c r="B903" s="15">
        <f t="shared" si="90"/>
        <v>105.93073199999999</v>
      </c>
      <c r="C903" s="15">
        <f t="shared" si="90"/>
        <v>110.361</v>
      </c>
      <c r="D903" s="15">
        <f t="shared" si="90"/>
        <v>117.49600000000001</v>
      </c>
      <c r="E903" s="46" t="s">
        <v>71</v>
      </c>
    </row>
    <row r="904" spans="1:5" ht="16.5" thickBot="1">
      <c r="A904" s="36" t="s">
        <v>72</v>
      </c>
      <c r="B904" s="15">
        <f t="shared" si="90"/>
        <v>286.98</v>
      </c>
      <c r="C904" s="15">
        <f t="shared" si="90"/>
        <v>277.495</v>
      </c>
      <c r="D904" s="15">
        <f t="shared" si="90"/>
        <v>269.29940629685154</v>
      </c>
      <c r="E904" s="46" t="s">
        <v>73</v>
      </c>
    </row>
    <row r="905" spans="1:5" ht="16.5" thickBot="1">
      <c r="A905" s="36" t="s">
        <v>74</v>
      </c>
      <c r="B905" s="15">
        <f t="shared" si="90"/>
        <v>182.81086290000002</v>
      </c>
      <c r="C905" s="15">
        <f t="shared" si="90"/>
        <v>181.62700000000001</v>
      </c>
      <c r="D905" s="15">
        <f t="shared" si="90"/>
        <v>180.46899999999999</v>
      </c>
      <c r="E905" s="46" t="s">
        <v>75</v>
      </c>
    </row>
    <row r="906" spans="1:5" ht="16.5" thickBot="1">
      <c r="A906" s="36" t="s">
        <v>76</v>
      </c>
      <c r="B906" s="15">
        <f t="shared" si="90"/>
        <v>1995.4830000000002</v>
      </c>
      <c r="C906" s="15">
        <f t="shared" si="90"/>
        <v>2026.1980000000001</v>
      </c>
      <c r="D906" s="15">
        <f t="shared" si="90"/>
        <v>2281.2579999999998</v>
      </c>
      <c r="E906" s="46" t="s">
        <v>77</v>
      </c>
    </row>
    <row r="907" spans="1:5" ht="16.5" thickBot="1">
      <c r="A907" s="36" t="s">
        <v>78</v>
      </c>
      <c r="B907" s="15">
        <f t="shared" si="90"/>
        <v>1180.0720229999999</v>
      </c>
      <c r="C907" s="15">
        <f t="shared" si="90"/>
        <v>1268.54</v>
      </c>
      <c r="D907" s="15">
        <f t="shared" si="90"/>
        <v>1289.577</v>
      </c>
      <c r="E907" s="46" t="s">
        <v>79</v>
      </c>
    </row>
    <row r="908" spans="1:5" ht="16.5" thickBot="1">
      <c r="A908" s="36" t="s">
        <v>80</v>
      </c>
      <c r="B908" s="15">
        <f t="shared" si="90"/>
        <v>104.9355199</v>
      </c>
      <c r="C908" s="15">
        <f t="shared" si="90"/>
        <v>113.04300000000001</v>
      </c>
      <c r="D908" s="15">
        <f t="shared" si="90"/>
        <v>112.474</v>
      </c>
      <c r="E908" s="46" t="s">
        <v>81</v>
      </c>
    </row>
    <row r="909" spans="1:5" ht="16.5" thickBot="1">
      <c r="A909" s="36" t="s">
        <v>82</v>
      </c>
      <c r="B909" s="15">
        <f t="shared" si="90"/>
        <v>428.29898390000005</v>
      </c>
      <c r="C909" s="15">
        <f t="shared" si="90"/>
        <v>411.28</v>
      </c>
      <c r="D909" s="15">
        <f t="shared" si="90"/>
        <v>371.065</v>
      </c>
      <c r="E909" s="46" t="s">
        <v>83</v>
      </c>
    </row>
    <row r="910" spans="1:5" ht="16.5" thickBot="1">
      <c r="A910" s="45" t="s">
        <v>182</v>
      </c>
      <c r="B910" s="47">
        <f t="shared" ref="B910" si="91">SUM(B888:B909)</f>
        <v>9219.9181638953432</v>
      </c>
      <c r="C910" s="47">
        <f t="shared" ref="C910" si="92">SUM(C888:C909)</f>
        <v>9007.0265871309093</v>
      </c>
      <c r="D910" s="47">
        <f>D881+D583</f>
        <v>9213.1494062968522</v>
      </c>
      <c r="E910" s="45" t="s">
        <v>184</v>
      </c>
    </row>
    <row r="911" spans="1:5" ht="16.5" thickBot="1">
      <c r="A911" s="45" t="s">
        <v>183</v>
      </c>
      <c r="B911" s="47">
        <f>B882+B584</f>
        <v>210558.08299999998</v>
      </c>
      <c r="C911" s="47">
        <f>C882+C584</f>
        <v>213368.576</v>
      </c>
      <c r="D911" s="47">
        <f t="shared" ref="D911" si="93">D882+D584</f>
        <v>216757.25599999999</v>
      </c>
      <c r="E911" s="45" t="s">
        <v>185</v>
      </c>
    </row>
    <row r="912" spans="1:5">
      <c r="A912" s="11" t="s">
        <v>121</v>
      </c>
      <c r="E912" s="2" t="s">
        <v>122</v>
      </c>
    </row>
    <row r="915" spans="1:8">
      <c r="A915" s="34" t="s">
        <v>211</v>
      </c>
      <c r="E915" s="33" t="s">
        <v>212</v>
      </c>
      <c r="G915" s="77"/>
    </row>
    <row r="916" spans="1:8">
      <c r="A916" s="34" t="s">
        <v>123</v>
      </c>
      <c r="D916" s="127" t="s">
        <v>177</v>
      </c>
      <c r="E916" s="127"/>
      <c r="G916" s="77"/>
      <c r="H916" s="77"/>
    </row>
    <row r="917" spans="1:8" ht="16.5" thickBot="1">
      <c r="A917" s="34" t="s">
        <v>113</v>
      </c>
      <c r="E917" s="33" t="s">
        <v>114</v>
      </c>
      <c r="G917" s="77"/>
      <c r="H917" s="77"/>
    </row>
    <row r="918" spans="1:8" ht="16.5" thickBot="1">
      <c r="A918" s="49" t="s">
        <v>37</v>
      </c>
      <c r="B918" s="56">
        <v>2016</v>
      </c>
      <c r="C918" s="41">
        <v>2017</v>
      </c>
      <c r="D918" s="56">
        <v>2018</v>
      </c>
      <c r="E918" s="44" t="s">
        <v>38</v>
      </c>
      <c r="G918" s="77"/>
      <c r="H918" s="77"/>
    </row>
    <row r="919" spans="1:8" ht="28.5" thickBot="1">
      <c r="A919" s="36" t="s">
        <v>42</v>
      </c>
      <c r="B919" s="15">
        <v>415.56029999999998</v>
      </c>
      <c r="C919" s="15">
        <v>485.49799999999999</v>
      </c>
      <c r="D919" s="15">
        <v>484</v>
      </c>
      <c r="E919" s="46" t="s">
        <v>43</v>
      </c>
      <c r="G919" s="107"/>
      <c r="H919" s="77"/>
    </row>
    <row r="920" spans="1:8" ht="16.5" thickBot="1">
      <c r="A920" s="36" t="s">
        <v>44</v>
      </c>
      <c r="B920" s="15">
        <v>180.517</v>
      </c>
      <c r="C920" s="15">
        <v>161.92699999999999</v>
      </c>
      <c r="D920" s="15">
        <v>163.041</v>
      </c>
      <c r="E920" s="46" t="s">
        <v>242</v>
      </c>
      <c r="G920" s="77"/>
      <c r="H920" s="77"/>
    </row>
    <row r="921" spans="1:8" ht="16.5" thickBot="1">
      <c r="A921" s="36" t="s">
        <v>45</v>
      </c>
      <c r="B921" s="15">
        <v>13.816000000000001</v>
      </c>
      <c r="C921" s="15">
        <v>14.224</v>
      </c>
      <c r="D921" s="15">
        <v>11.077</v>
      </c>
      <c r="E921" s="46" t="s">
        <v>46</v>
      </c>
      <c r="G921" s="77"/>
      <c r="H921" s="77"/>
    </row>
    <row r="922" spans="1:8" ht="16.5" thickBot="1">
      <c r="A922" s="36" t="s">
        <v>47</v>
      </c>
      <c r="B922" s="15">
        <v>1428</v>
      </c>
      <c r="C922" s="15">
        <v>1350.5650000000001</v>
      </c>
      <c r="D922" s="15">
        <v>1407.954</v>
      </c>
      <c r="E922" s="46" t="s">
        <v>48</v>
      </c>
      <c r="G922" s="77"/>
      <c r="H922" s="77"/>
    </row>
    <row r="923" spans="1:8" ht="16.5" thickBot="1">
      <c r="A923" s="36" t="s">
        <v>49</v>
      </c>
      <c r="B923" s="15">
        <v>3586.5298327521814</v>
      </c>
      <c r="C923" s="15">
        <v>3521.2101104252638</v>
      </c>
      <c r="D923" s="15">
        <v>3280</v>
      </c>
      <c r="E923" s="46" t="s">
        <v>50</v>
      </c>
      <c r="G923" s="77"/>
      <c r="H923" s="77"/>
    </row>
    <row r="924" spans="1:8" ht="16.5" thickBot="1">
      <c r="A924" s="36" t="s">
        <v>51</v>
      </c>
      <c r="B924" s="15">
        <v>10.61922</v>
      </c>
      <c r="C924" s="15">
        <v>10.592639999999999</v>
      </c>
      <c r="D924" s="15">
        <v>13.385999999999999</v>
      </c>
      <c r="E924" s="46" t="s">
        <v>52</v>
      </c>
      <c r="G924" s="77"/>
      <c r="H924" s="77"/>
    </row>
    <row r="925" spans="1:8" ht="16.5" thickBot="1">
      <c r="A925" s="36" t="s">
        <v>53</v>
      </c>
      <c r="B925" s="15">
        <v>14.948</v>
      </c>
      <c r="C925" s="15">
        <v>14.898</v>
      </c>
      <c r="D925" s="15">
        <v>14.891</v>
      </c>
      <c r="E925" s="46" t="s">
        <v>54</v>
      </c>
      <c r="G925" s="77"/>
      <c r="H925" s="77"/>
    </row>
    <row r="926" spans="1:8" ht="16.5" thickBot="1">
      <c r="A926" s="36" t="s">
        <v>55</v>
      </c>
      <c r="B926" s="15">
        <v>2702.654</v>
      </c>
      <c r="C926" s="15">
        <v>2445.87</v>
      </c>
      <c r="D926" s="15">
        <v>2361.1970000000001</v>
      </c>
      <c r="E926" s="46" t="s">
        <v>56</v>
      </c>
      <c r="G926" s="77"/>
      <c r="H926" s="77"/>
    </row>
    <row r="927" spans="1:8" ht="16.5" thickBot="1">
      <c r="A927" s="36" t="s">
        <v>57</v>
      </c>
      <c r="B927" s="15">
        <v>4507</v>
      </c>
      <c r="C927" s="15">
        <v>4553</v>
      </c>
      <c r="D927" s="15">
        <v>4591</v>
      </c>
      <c r="E927" s="46" t="s">
        <v>58</v>
      </c>
      <c r="G927" s="77"/>
      <c r="H927" s="77"/>
    </row>
    <row r="928" spans="1:8" ht="16.5" thickBot="1">
      <c r="A928" s="36" t="s">
        <v>59</v>
      </c>
      <c r="B928" s="15">
        <v>2098.4760000000001</v>
      </c>
      <c r="C928" s="15">
        <v>2214.971</v>
      </c>
      <c r="D928" s="15">
        <v>1772.27</v>
      </c>
      <c r="E928" s="46" t="s">
        <v>244</v>
      </c>
      <c r="G928" s="77"/>
      <c r="H928" s="77"/>
    </row>
    <row r="929" spans="1:8" ht="16.5" thickBot="1">
      <c r="A929" s="36" t="s">
        <v>60</v>
      </c>
      <c r="B929" s="15">
        <v>2182.6039999999998</v>
      </c>
      <c r="C929" s="15">
        <v>2137.5010000000002</v>
      </c>
      <c r="D929" s="15">
        <v>2141.739</v>
      </c>
      <c r="E929" s="46" t="s">
        <v>61</v>
      </c>
      <c r="G929" s="77"/>
      <c r="H929" s="77"/>
    </row>
    <row r="930" spans="1:8" ht="16.5" thickBot="1">
      <c r="A930" s="36" t="s">
        <v>62</v>
      </c>
      <c r="B930" s="15">
        <v>831.55799999999999</v>
      </c>
      <c r="C930" s="15">
        <v>379.67700000000002</v>
      </c>
      <c r="D930" s="15">
        <v>710.84</v>
      </c>
      <c r="E930" s="46" t="s">
        <v>63</v>
      </c>
      <c r="G930" s="77"/>
      <c r="H930" s="77"/>
    </row>
    <row r="931" spans="1:8" ht="16.5" thickBot="1">
      <c r="A931" s="36" t="s">
        <v>64</v>
      </c>
      <c r="B931" s="15">
        <v>225.47900000000001</v>
      </c>
      <c r="C931" s="15">
        <v>229.34200000000001</v>
      </c>
      <c r="D931" s="15">
        <v>84</v>
      </c>
      <c r="E931" s="46" t="s">
        <v>65</v>
      </c>
      <c r="G931" s="77"/>
      <c r="H931" s="77"/>
    </row>
    <row r="932" spans="1:8" ht="16.5" thickBot="1">
      <c r="A932" s="36" t="s">
        <v>66</v>
      </c>
      <c r="B932" s="15">
        <v>127.539</v>
      </c>
      <c r="C932" s="15">
        <v>171.33600000000001</v>
      </c>
      <c r="D932" s="15">
        <v>325.39499999999998</v>
      </c>
      <c r="E932" s="46" t="s">
        <v>67</v>
      </c>
      <c r="G932" s="77"/>
      <c r="H932" s="77"/>
    </row>
    <row r="933" spans="1:8" ht="16.5" thickBot="1">
      <c r="A933" s="36" t="s">
        <v>68</v>
      </c>
      <c r="B933" s="15">
        <v>62.061</v>
      </c>
      <c r="C933" s="15">
        <v>28.064</v>
      </c>
      <c r="D933" s="15">
        <v>51.792000000000002</v>
      </c>
      <c r="E933" s="46" t="s">
        <v>69</v>
      </c>
      <c r="G933" s="77"/>
      <c r="H933" s="77"/>
    </row>
    <row r="934" spans="1:8" ht="16.5" thickBot="1">
      <c r="A934" s="36" t="s">
        <v>70</v>
      </c>
      <c r="B934" s="15">
        <v>70.537999999999997</v>
      </c>
      <c r="C934" s="15">
        <v>71.736000000000004</v>
      </c>
      <c r="D934" s="15">
        <v>72.570999999999998</v>
      </c>
      <c r="E934" s="46" t="s">
        <v>71</v>
      </c>
      <c r="G934" s="77"/>
      <c r="H934" s="77"/>
    </row>
    <row r="935" spans="1:8" ht="16.5" thickBot="1">
      <c r="A935" s="36" t="s">
        <v>72</v>
      </c>
      <c r="B935" s="15">
        <v>339.30900000000003</v>
      </c>
      <c r="C935" s="15">
        <v>339.30900000000003</v>
      </c>
      <c r="D935" s="15">
        <v>389.52800000000002</v>
      </c>
      <c r="E935" s="46" t="s">
        <v>73</v>
      </c>
      <c r="G935" s="77"/>
      <c r="H935" s="77"/>
    </row>
    <row r="936" spans="1:8" ht="16.5" thickBot="1">
      <c r="A936" s="36" t="s">
        <v>74</v>
      </c>
      <c r="B936" s="15">
        <v>225.99799999999999</v>
      </c>
      <c r="C936" s="15">
        <v>181.55199999999999</v>
      </c>
      <c r="D936" s="15">
        <v>234.62100000000001</v>
      </c>
      <c r="E936" s="46" t="s">
        <v>75</v>
      </c>
      <c r="G936" s="77"/>
      <c r="H936" s="77"/>
    </row>
    <row r="937" spans="1:8" ht="16.5" thickBot="1">
      <c r="A937" s="36" t="s">
        <v>76</v>
      </c>
      <c r="B937" s="15">
        <v>5092.2950000000001</v>
      </c>
      <c r="C937" s="15">
        <v>5469</v>
      </c>
      <c r="D937" s="15">
        <v>5172.7579999999998</v>
      </c>
      <c r="E937" s="46" t="s">
        <v>77</v>
      </c>
      <c r="G937" s="77"/>
      <c r="H937" s="77"/>
    </row>
    <row r="938" spans="1:8" ht="16.5" thickBot="1">
      <c r="A938" s="36" t="s">
        <v>78</v>
      </c>
      <c r="B938" s="15">
        <v>2586.36</v>
      </c>
      <c r="C938" s="15">
        <v>2534.5500000000002</v>
      </c>
      <c r="D938" s="15">
        <v>2637.2159999999999</v>
      </c>
      <c r="E938" s="46" t="s">
        <v>79</v>
      </c>
      <c r="G938" s="77"/>
      <c r="H938" s="77"/>
    </row>
    <row r="939" spans="1:8" ht="16.5" thickBot="1">
      <c r="A939" s="36" t="s">
        <v>80</v>
      </c>
      <c r="B939" s="15">
        <v>757.03</v>
      </c>
      <c r="C939" s="15">
        <v>773</v>
      </c>
      <c r="D939" s="15">
        <v>371.887</v>
      </c>
      <c r="E939" s="46" t="s">
        <v>81</v>
      </c>
      <c r="G939" s="77"/>
      <c r="H939" s="77"/>
    </row>
    <row r="940" spans="1:8" ht="24" thickBot="1">
      <c r="A940" s="36" t="s">
        <v>82</v>
      </c>
      <c r="B940" s="15">
        <v>349.53100000000001</v>
      </c>
      <c r="C940" s="15">
        <v>333.416</v>
      </c>
      <c r="D940" s="15">
        <v>316.78199999999998</v>
      </c>
      <c r="E940" s="46" t="s">
        <v>83</v>
      </c>
      <c r="G940" s="89"/>
      <c r="H940" s="77"/>
    </row>
    <row r="941" spans="1:8" ht="24" thickBot="1">
      <c r="A941" s="45" t="s">
        <v>182</v>
      </c>
      <c r="B941" s="47">
        <f t="shared" ref="B941" si="94">SUM(B919:B940)</f>
        <v>27808.422352752186</v>
      </c>
      <c r="C941" s="47">
        <f t="shared" ref="C941" si="95">SUM(C919:C940)</f>
        <v>27421.238750425266</v>
      </c>
      <c r="D941" s="47">
        <v>26016.386999999999</v>
      </c>
      <c r="E941" s="45" t="s">
        <v>184</v>
      </c>
      <c r="G941" s="89"/>
      <c r="H941" s="77"/>
    </row>
    <row r="942" spans="1:8" ht="24" thickBot="1">
      <c r="A942" s="45" t="s">
        <v>183</v>
      </c>
      <c r="B942" s="47">
        <v>809798.02399999998</v>
      </c>
      <c r="C942" s="47">
        <v>826748.54799999995</v>
      </c>
      <c r="D942" s="47">
        <v>879696.4</v>
      </c>
      <c r="E942" s="45" t="s">
        <v>185</v>
      </c>
      <c r="G942" s="89"/>
      <c r="H942" s="77"/>
    </row>
    <row r="943" spans="1:8" ht="23.25">
      <c r="A943" s="20"/>
      <c r="G943" s="89"/>
      <c r="H943" s="77"/>
    </row>
    <row r="944" spans="1:8">
      <c r="G944" s="77"/>
      <c r="H944" s="77"/>
    </row>
    <row r="945" spans="1:8">
      <c r="G945" s="77"/>
      <c r="H945" s="77"/>
    </row>
    <row r="946" spans="1:8">
      <c r="G946" s="77"/>
      <c r="H946" s="77"/>
    </row>
    <row r="947" spans="1:8">
      <c r="G947" s="77"/>
      <c r="H947" s="77"/>
    </row>
    <row r="948" spans="1:8">
      <c r="A948" s="34" t="s">
        <v>215</v>
      </c>
      <c r="E948" s="33" t="s">
        <v>216</v>
      </c>
    </row>
    <row r="949" spans="1:8">
      <c r="A949" s="34" t="s">
        <v>124</v>
      </c>
      <c r="D949" s="127" t="s">
        <v>178</v>
      </c>
      <c r="E949" s="127"/>
    </row>
    <row r="950" spans="1:8" ht="16.5" thickBot="1">
      <c r="A950" s="34" t="s">
        <v>113</v>
      </c>
      <c r="E950" s="33" t="s">
        <v>114</v>
      </c>
    </row>
    <row r="951" spans="1:8" ht="16.5" thickBot="1">
      <c r="A951" s="49" t="s">
        <v>37</v>
      </c>
      <c r="B951" s="56">
        <v>2016</v>
      </c>
      <c r="C951" s="41">
        <v>2017</v>
      </c>
      <c r="D951" s="56">
        <v>2018</v>
      </c>
      <c r="E951" s="44" t="s">
        <v>38</v>
      </c>
    </row>
    <row r="952" spans="1:8" ht="16.5" thickBot="1">
      <c r="A952" s="36" t="s">
        <v>42</v>
      </c>
      <c r="B952" s="15">
        <v>58.5</v>
      </c>
      <c r="C952" s="15">
        <v>91.194999999999993</v>
      </c>
      <c r="D952" s="15">
        <v>376.24</v>
      </c>
      <c r="E952" s="46" t="s">
        <v>43</v>
      </c>
      <c r="G952" s="77"/>
      <c r="H952" s="77"/>
    </row>
    <row r="953" spans="1:8" ht="16.5" thickBot="1">
      <c r="A953" s="36" t="s">
        <v>44</v>
      </c>
      <c r="B953" s="15">
        <v>58.298999999999999</v>
      </c>
      <c r="C953" s="15">
        <v>56</v>
      </c>
      <c r="D953" s="15">
        <v>57</v>
      </c>
      <c r="E953" s="46" t="s">
        <v>242</v>
      </c>
      <c r="G953" s="77"/>
      <c r="H953" s="77"/>
    </row>
    <row r="954" spans="1:8" ht="16.5" thickBot="1">
      <c r="A954" s="36" t="s">
        <v>45</v>
      </c>
      <c r="B954" s="15">
        <v>2.8410000000000002</v>
      </c>
      <c r="C954" s="15">
        <v>2.8410000000000002</v>
      </c>
      <c r="D954" s="15">
        <v>4.0970000000000004</v>
      </c>
      <c r="E954" s="46" t="s">
        <v>46</v>
      </c>
      <c r="G954" s="77"/>
      <c r="H954" s="77"/>
    </row>
    <row r="955" spans="1:8" ht="24" thickBot="1">
      <c r="A955" s="36" t="s">
        <v>47</v>
      </c>
      <c r="B955" s="15">
        <v>102.95</v>
      </c>
      <c r="C955" s="15">
        <v>107.1</v>
      </c>
      <c r="D955" s="15">
        <v>95.75</v>
      </c>
      <c r="E955" s="46" t="s">
        <v>48</v>
      </c>
      <c r="G955" s="77"/>
      <c r="H955" s="92"/>
    </row>
    <row r="956" spans="1:8" ht="19.5" thickBot="1">
      <c r="A956" s="36" t="s">
        <v>49</v>
      </c>
      <c r="B956" s="66">
        <v>401.51471357999998</v>
      </c>
      <c r="C956" s="66">
        <v>394.22504800002008</v>
      </c>
      <c r="D956" s="66">
        <f>314043/1000</f>
        <v>314.04300000000001</v>
      </c>
      <c r="E956" s="46" t="s">
        <v>50</v>
      </c>
      <c r="F956" s="65"/>
      <c r="G956" s="93"/>
      <c r="H956" s="94"/>
    </row>
    <row r="957" spans="1:8" ht="16.5" thickBot="1">
      <c r="A957" s="36" t="s">
        <v>51</v>
      </c>
      <c r="B957" s="15">
        <v>1.1407499999999999</v>
      </c>
      <c r="C957" s="15">
        <v>1.140805705</v>
      </c>
      <c r="D957" s="15">
        <v>0.76</v>
      </c>
      <c r="E957" s="46" t="s">
        <v>52</v>
      </c>
      <c r="G957" s="77"/>
      <c r="H957" s="77"/>
    </row>
    <row r="958" spans="1:8" ht="16.5" thickBot="1">
      <c r="A958" s="36" t="s">
        <v>53</v>
      </c>
      <c r="B958" s="15">
        <v>0</v>
      </c>
      <c r="C958" s="15">
        <v>0</v>
      </c>
      <c r="D958" s="15">
        <v>0</v>
      </c>
      <c r="E958" s="46" t="s">
        <v>54</v>
      </c>
      <c r="G958" s="77"/>
      <c r="H958" s="77"/>
    </row>
    <row r="959" spans="1:8" ht="19.5" thickBot="1">
      <c r="A959" s="36" t="s">
        <v>55</v>
      </c>
      <c r="B959" s="15">
        <v>280</v>
      </c>
      <c r="C959" s="15">
        <v>283</v>
      </c>
      <c r="D959" s="15">
        <v>345</v>
      </c>
      <c r="E959" s="46" t="s">
        <v>56</v>
      </c>
      <c r="G959" s="95"/>
      <c r="H959" s="77"/>
    </row>
    <row r="960" spans="1:8" ht="16.5" thickBot="1">
      <c r="A960" s="36" t="s">
        <v>57</v>
      </c>
      <c r="B960" s="15">
        <v>59.999870000000001</v>
      </c>
      <c r="C960" s="15">
        <v>63.000153999999995</v>
      </c>
      <c r="D960" s="15">
        <v>65</v>
      </c>
      <c r="E960" s="46" t="s">
        <v>58</v>
      </c>
      <c r="G960" s="77"/>
      <c r="H960" s="77"/>
    </row>
    <row r="961" spans="1:11" ht="16.5" thickBot="1">
      <c r="A961" s="36" t="s">
        <v>59</v>
      </c>
      <c r="B961" s="15">
        <v>106.90024068387518</v>
      </c>
      <c r="C961" s="15">
        <v>116.39</v>
      </c>
      <c r="D961" s="15">
        <v>112</v>
      </c>
      <c r="E961" s="46" t="s">
        <v>244</v>
      </c>
      <c r="G961" s="77"/>
      <c r="H961" s="77"/>
    </row>
    <row r="962" spans="1:11" ht="16.5" thickBot="1">
      <c r="A962" s="36" t="s">
        <v>60</v>
      </c>
      <c r="B962" s="15">
        <v>2.621</v>
      </c>
      <c r="C962" s="15">
        <v>2.64</v>
      </c>
      <c r="D962" s="15">
        <v>2.6259999999999999</v>
      </c>
      <c r="E962" s="46" t="s">
        <v>61</v>
      </c>
      <c r="G962" s="77"/>
      <c r="H962" s="77"/>
    </row>
    <row r="963" spans="1:11" ht="16.5" thickBot="1">
      <c r="A963" s="36" t="s">
        <v>62</v>
      </c>
      <c r="B963" s="15">
        <v>41.117999999999995</v>
      </c>
      <c r="C963" s="15">
        <v>36.5</v>
      </c>
      <c r="D963" s="15">
        <v>31.29</v>
      </c>
      <c r="E963" s="46" t="s">
        <v>63</v>
      </c>
    </row>
    <row r="964" spans="1:11" ht="16.5" thickBot="1">
      <c r="A964" s="36" t="s">
        <v>64</v>
      </c>
      <c r="B964" s="15">
        <v>22</v>
      </c>
      <c r="C964" s="15">
        <v>21.835000000000001</v>
      </c>
      <c r="D964" s="15">
        <v>22.271999999999998</v>
      </c>
      <c r="E964" s="46" t="s">
        <v>65</v>
      </c>
    </row>
    <row r="965" spans="1:11" ht="16.5" thickBot="1">
      <c r="A965" s="36" t="s">
        <v>66</v>
      </c>
      <c r="B965" s="15">
        <v>34.112101333333335</v>
      </c>
      <c r="C965" s="15">
        <v>25</v>
      </c>
      <c r="D965" s="15">
        <v>8.3719999999999999</v>
      </c>
      <c r="E965" s="46" t="s">
        <v>67</v>
      </c>
    </row>
    <row r="966" spans="1:11" ht="16.5" thickBot="1">
      <c r="A966" s="36" t="s">
        <v>68</v>
      </c>
      <c r="B966" s="15">
        <v>4.875</v>
      </c>
      <c r="C966" s="15">
        <v>6.37</v>
      </c>
      <c r="D966" s="15">
        <v>5.1639999999999997</v>
      </c>
      <c r="E966" s="46" t="s">
        <v>69</v>
      </c>
    </row>
    <row r="967" spans="1:11" ht="16.5" thickBot="1">
      <c r="A967" s="36" t="s">
        <v>70</v>
      </c>
      <c r="B967" s="15">
        <v>69.539999999999992</v>
      </c>
      <c r="C967" s="15">
        <v>88</v>
      </c>
      <c r="D967" s="15">
        <v>135.28200000000001</v>
      </c>
      <c r="E967" s="46" t="s">
        <v>71</v>
      </c>
    </row>
    <row r="968" spans="1:11" ht="16.5" thickBot="1">
      <c r="A968" s="36" t="s">
        <v>72</v>
      </c>
      <c r="B968" s="15">
        <v>35.1</v>
      </c>
      <c r="C968" s="15">
        <v>35.1</v>
      </c>
      <c r="D968" s="15">
        <v>54.328000000000003</v>
      </c>
      <c r="E968" s="46" t="s">
        <v>73</v>
      </c>
    </row>
    <row r="969" spans="1:11" ht="16.5" thickBot="1">
      <c r="A969" s="36" t="s">
        <v>74</v>
      </c>
      <c r="B969" s="15">
        <v>71.183999999999997</v>
      </c>
      <c r="C969" s="15">
        <v>72.95</v>
      </c>
      <c r="D969" s="15">
        <v>72.664000000000001</v>
      </c>
      <c r="E969" s="46" t="s">
        <v>75</v>
      </c>
    </row>
    <row r="970" spans="1:11" s="79" customFormat="1" ht="16.5" thickBot="1">
      <c r="A970" s="36" t="s">
        <v>76</v>
      </c>
      <c r="B970" s="58">
        <v>461.38499999999999</v>
      </c>
      <c r="C970" s="58">
        <v>468.40499999999997</v>
      </c>
      <c r="D970" s="58">
        <v>403.8</v>
      </c>
      <c r="E970" s="36" t="s">
        <v>77</v>
      </c>
      <c r="F970" s="64"/>
      <c r="G970" s="64"/>
      <c r="H970" s="64"/>
      <c r="I970" s="64"/>
      <c r="J970" s="64"/>
      <c r="K970" s="64"/>
    </row>
    <row r="971" spans="1:11" ht="16.5" thickBot="1">
      <c r="A971" s="36" t="s">
        <v>78</v>
      </c>
      <c r="B971" s="15">
        <v>269.5</v>
      </c>
      <c r="C971" s="15">
        <v>390.6</v>
      </c>
      <c r="D971" s="15">
        <v>396</v>
      </c>
      <c r="E971" s="46" t="s">
        <v>79</v>
      </c>
      <c r="G971" s="77"/>
      <c r="H971" s="77"/>
    </row>
    <row r="972" spans="1:11" ht="16.5" thickBot="1">
      <c r="A972" s="36" t="s">
        <v>80</v>
      </c>
      <c r="B972" s="15">
        <v>5.444</v>
      </c>
      <c r="C972" s="15">
        <v>5.6</v>
      </c>
      <c r="D972" s="15">
        <v>5.4969999999999999</v>
      </c>
      <c r="E972" s="46" t="s">
        <v>81</v>
      </c>
      <c r="G972" s="77"/>
      <c r="H972" s="77"/>
    </row>
    <row r="973" spans="1:11" ht="24" thickBot="1">
      <c r="A973" s="36" t="s">
        <v>82</v>
      </c>
      <c r="B973" s="15">
        <v>65.311999999999998</v>
      </c>
      <c r="C973" s="15">
        <v>65.5</v>
      </c>
      <c r="D973" s="15">
        <v>59.619</v>
      </c>
      <c r="E973" s="46" t="s">
        <v>83</v>
      </c>
      <c r="G973" s="96"/>
      <c r="H973" s="77"/>
    </row>
    <row r="974" spans="1:11" ht="16.5" thickBot="1">
      <c r="A974" s="45" t="s">
        <v>182</v>
      </c>
      <c r="B974" s="47">
        <f t="shared" ref="B974" si="96">SUM(B952:B973)</f>
        <v>2154.3366755972083</v>
      </c>
      <c r="C974" s="47">
        <f t="shared" ref="C974" si="97">SUM(C952:C973)</f>
        <v>2333.3920077050198</v>
      </c>
      <c r="D974" s="47">
        <v>2289.6349999999993</v>
      </c>
      <c r="E974" s="45" t="s">
        <v>184</v>
      </c>
      <c r="G974" s="77"/>
      <c r="H974" s="77"/>
    </row>
    <row r="975" spans="1:11" ht="16.5" thickBot="1">
      <c r="A975" s="45" t="s">
        <v>183</v>
      </c>
      <c r="B975" s="47">
        <v>85836.789000000004</v>
      </c>
      <c r="C975" s="47">
        <v>87014.191000000006</v>
      </c>
      <c r="D975" s="47">
        <v>86524.051000000007</v>
      </c>
      <c r="E975" s="45" t="s">
        <v>185</v>
      </c>
      <c r="G975" s="77"/>
      <c r="H975" s="77"/>
    </row>
    <row r="976" spans="1:11">
      <c r="G976" s="77"/>
      <c r="H976" s="77"/>
    </row>
    <row r="977" spans="1:17">
      <c r="G977" s="77"/>
      <c r="H977" s="77"/>
    </row>
    <row r="978" spans="1:17">
      <c r="A978" s="34" t="s">
        <v>218</v>
      </c>
      <c r="K978" s="33" t="s">
        <v>217</v>
      </c>
    </row>
    <row r="979" spans="1:17">
      <c r="A979" s="34" t="s">
        <v>125</v>
      </c>
      <c r="I979" s="127" t="s">
        <v>179</v>
      </c>
      <c r="J979" s="127"/>
      <c r="K979" s="127"/>
    </row>
    <row r="980" spans="1:17" ht="16.5" thickBot="1">
      <c r="A980" s="34" t="s">
        <v>113</v>
      </c>
      <c r="K980" s="33" t="s">
        <v>114</v>
      </c>
    </row>
    <row r="981" spans="1:17" ht="16.5" thickBot="1">
      <c r="A981" s="133" t="s">
        <v>37</v>
      </c>
      <c r="B981" s="130">
        <v>2016</v>
      </c>
      <c r="C981" s="128"/>
      <c r="D981" s="128"/>
      <c r="E981" s="130">
        <v>2017</v>
      </c>
      <c r="F981" s="128"/>
      <c r="G981" s="128"/>
      <c r="H981" s="130">
        <v>2018</v>
      </c>
      <c r="I981" s="128"/>
      <c r="J981" s="129"/>
      <c r="K981" s="144" t="s">
        <v>38</v>
      </c>
    </row>
    <row r="982" spans="1:17" ht="16.5" thickBot="1">
      <c r="A982" s="137"/>
      <c r="B982" s="50" t="s">
        <v>126</v>
      </c>
      <c r="C982" s="51" t="s">
        <v>127</v>
      </c>
      <c r="D982" s="52" t="s">
        <v>41</v>
      </c>
      <c r="E982" s="50" t="s">
        <v>126</v>
      </c>
      <c r="F982" s="51" t="s">
        <v>127</v>
      </c>
      <c r="G982" s="52" t="s">
        <v>41</v>
      </c>
      <c r="H982" s="50" t="s">
        <v>126</v>
      </c>
      <c r="I982" s="51" t="s">
        <v>127</v>
      </c>
      <c r="J982" s="52" t="s">
        <v>41</v>
      </c>
      <c r="K982" s="145"/>
    </row>
    <row r="983" spans="1:17" ht="17.25" thickTop="1" thickBot="1">
      <c r="A983" s="36" t="s">
        <v>42</v>
      </c>
      <c r="B983" s="22">
        <v>0.56000000000000005</v>
      </c>
      <c r="C983" s="22">
        <v>1.01</v>
      </c>
      <c r="D983" s="17">
        <f>B983+C983</f>
        <v>1.57</v>
      </c>
      <c r="E983" s="22">
        <v>0.60140000000000005</v>
      </c>
      <c r="F983" s="22">
        <v>1.325</v>
      </c>
      <c r="G983" s="17">
        <f>E983+F983</f>
        <v>1.9264000000000001</v>
      </c>
      <c r="H983" s="17">
        <v>0.56499999999999995</v>
      </c>
      <c r="I983" s="17">
        <v>1.01</v>
      </c>
      <c r="J983" s="17">
        <f>I983+H983</f>
        <v>1.575</v>
      </c>
      <c r="K983" s="36" t="s">
        <v>43</v>
      </c>
      <c r="L983" s="104"/>
    </row>
    <row r="984" spans="1:17" ht="16.5" thickBot="1">
      <c r="A984" s="36" t="s">
        <v>44</v>
      </c>
      <c r="B984" s="15">
        <v>73.2</v>
      </c>
      <c r="C984" s="16">
        <v>1.2410000000000001</v>
      </c>
      <c r="D984" s="27">
        <f>B984+C984</f>
        <v>74.441000000000003</v>
      </c>
      <c r="E984" s="18"/>
      <c r="F984" s="19"/>
      <c r="G984" s="17">
        <v>76.254999999999995</v>
      </c>
      <c r="H984" s="17"/>
      <c r="I984" s="17"/>
      <c r="J984" s="17">
        <v>76.349999999999994</v>
      </c>
      <c r="K984" s="36" t="s">
        <v>242</v>
      </c>
      <c r="L984" s="104"/>
    </row>
    <row r="985" spans="1:17" ht="16.5" thickBot="1">
      <c r="A985" s="36" t="s">
        <v>45</v>
      </c>
      <c r="B985" s="15">
        <v>15.2</v>
      </c>
      <c r="C985" s="16">
        <v>1.4E-2</v>
      </c>
      <c r="D985" s="17">
        <v>15.214</v>
      </c>
      <c r="E985" s="18"/>
      <c r="F985" s="19">
        <v>6.0000000000000001E-3</v>
      </c>
      <c r="G985" s="17">
        <v>15</v>
      </c>
      <c r="H985" s="17"/>
      <c r="I985" s="17"/>
      <c r="J985" s="17">
        <v>15</v>
      </c>
      <c r="K985" s="36" t="s">
        <v>46</v>
      </c>
      <c r="L985" s="104"/>
    </row>
    <row r="986" spans="1:17" ht="18.75" thickBot="1">
      <c r="A986" s="36" t="s">
        <v>47</v>
      </c>
      <c r="B986" s="15">
        <v>110.226</v>
      </c>
      <c r="C986" s="16">
        <v>16.3</v>
      </c>
      <c r="D986" s="17">
        <v>126.526</v>
      </c>
      <c r="E986" s="18"/>
      <c r="F986" s="19">
        <v>127.764</v>
      </c>
      <c r="G986" s="17">
        <f t="shared" ref="G986:G1003" si="98">E986+F986</f>
        <v>127.764</v>
      </c>
      <c r="H986" s="17">
        <v>112.20399999999999</v>
      </c>
      <c r="I986" s="17">
        <v>21.768000000000001</v>
      </c>
      <c r="J986" s="17">
        <f>H986+I986</f>
        <v>133.97199999999998</v>
      </c>
      <c r="K986" s="36" t="s">
        <v>48</v>
      </c>
      <c r="L986" s="104"/>
      <c r="N986" s="105"/>
      <c r="O986" s="105"/>
      <c r="P986" s="105"/>
      <c r="Q986" s="105"/>
    </row>
    <row r="987" spans="1:17" ht="16.5" thickBot="1">
      <c r="A987" s="36" t="s">
        <v>49</v>
      </c>
      <c r="B987" s="15">
        <v>101.32700000000001</v>
      </c>
      <c r="C987" s="15">
        <v>0.81299999999999994</v>
      </c>
      <c r="D987" s="27">
        <f>B987+C987</f>
        <v>102.14000000000001</v>
      </c>
      <c r="E987" s="18">
        <v>106.28099999999999</v>
      </c>
      <c r="F987" s="18">
        <v>2.0190000000000001</v>
      </c>
      <c r="G987" s="27">
        <f>E987+F987</f>
        <v>108.3</v>
      </c>
      <c r="H987" s="17"/>
      <c r="I987" s="17"/>
      <c r="J987" s="17">
        <v>120.354</v>
      </c>
      <c r="K987" s="36" t="s">
        <v>50</v>
      </c>
      <c r="L987" s="104"/>
    </row>
    <row r="988" spans="1:17" ht="16.5" thickBot="1">
      <c r="A988" s="36" t="s">
        <v>51</v>
      </c>
      <c r="B988" s="17">
        <v>1.1419999999999999</v>
      </c>
      <c r="C988" s="16"/>
      <c r="D988" s="17">
        <v>1.1419999999999999</v>
      </c>
      <c r="E988" s="22"/>
      <c r="F988" s="19"/>
      <c r="G988" s="17">
        <v>16.82</v>
      </c>
      <c r="H988" s="17"/>
      <c r="I988" s="17"/>
      <c r="J988" s="17">
        <v>13.089</v>
      </c>
      <c r="K988" s="36" t="s">
        <v>52</v>
      </c>
      <c r="L988" s="104"/>
    </row>
    <row r="989" spans="1:17" ht="16.5" thickBot="1">
      <c r="A989" s="36" t="s">
        <v>53</v>
      </c>
      <c r="B989" s="15">
        <v>2.012</v>
      </c>
      <c r="C989" s="15"/>
      <c r="D989" s="17">
        <f t="shared" ref="D989:D991" si="99">B989+C989</f>
        <v>2.012</v>
      </c>
      <c r="E989" s="18"/>
      <c r="F989" s="18"/>
      <c r="G989" s="17">
        <v>2.0219999999999998</v>
      </c>
      <c r="H989" s="17"/>
      <c r="I989" s="17"/>
      <c r="J989" s="17">
        <v>2.1019999999999999</v>
      </c>
      <c r="K989" s="36" t="s">
        <v>54</v>
      </c>
      <c r="L989" s="104"/>
    </row>
    <row r="990" spans="1:17" ht="16.5" thickBot="1">
      <c r="A990" s="36" t="s">
        <v>55</v>
      </c>
      <c r="B990" s="15">
        <v>69.040000000000006</v>
      </c>
      <c r="C990" s="15">
        <v>40.28</v>
      </c>
      <c r="D990" s="17">
        <f t="shared" si="99"/>
        <v>109.32000000000001</v>
      </c>
      <c r="E990" s="18">
        <v>66.400999999999996</v>
      </c>
      <c r="F990" s="18">
        <v>55</v>
      </c>
      <c r="G990" s="17">
        <f t="shared" si="98"/>
        <v>121.401</v>
      </c>
      <c r="H990" s="17"/>
      <c r="I990" s="17"/>
      <c r="J990" s="17">
        <v>140.77600000000001</v>
      </c>
      <c r="K990" s="36" t="s">
        <v>56</v>
      </c>
      <c r="L990" s="104"/>
    </row>
    <row r="991" spans="1:17" ht="16.5" thickBot="1">
      <c r="A991" s="36" t="s">
        <v>57</v>
      </c>
      <c r="B991" s="15">
        <v>33.119999999999997</v>
      </c>
      <c r="C991" s="16">
        <v>2.88</v>
      </c>
      <c r="D991" s="17">
        <f t="shared" si="99"/>
        <v>36</v>
      </c>
      <c r="E991" s="18">
        <v>35.33</v>
      </c>
      <c r="F991" s="19">
        <v>3.0720000000000001</v>
      </c>
      <c r="G991" s="17">
        <f t="shared" si="98"/>
        <v>38.402000000000001</v>
      </c>
      <c r="H991" s="17"/>
      <c r="I991" s="17"/>
      <c r="J991" s="17">
        <v>51.040999999999997</v>
      </c>
      <c r="K991" s="36" t="s">
        <v>58</v>
      </c>
      <c r="L991" s="104"/>
    </row>
    <row r="992" spans="1:17" ht="16.5" thickBot="1">
      <c r="A992" s="36" t="s">
        <v>59</v>
      </c>
      <c r="B992" s="15">
        <v>2.0020000000000002</v>
      </c>
      <c r="C992" s="16">
        <v>0.80200000000000005</v>
      </c>
      <c r="D992" s="17">
        <v>2.8040000000000003</v>
      </c>
      <c r="E992" s="18"/>
      <c r="F992" s="19"/>
      <c r="G992" s="17">
        <v>6.7149999999999999</v>
      </c>
      <c r="H992" s="17"/>
      <c r="I992" s="17"/>
      <c r="J992" s="17">
        <v>6.7240000000000002</v>
      </c>
      <c r="K992" s="36" t="s">
        <v>244</v>
      </c>
      <c r="L992" s="104"/>
    </row>
    <row r="993" spans="1:15" ht="16.5" thickBot="1">
      <c r="A993" s="36" t="s">
        <v>60</v>
      </c>
      <c r="B993" s="15">
        <v>30</v>
      </c>
      <c r="C993" s="16"/>
      <c r="D993" s="17">
        <v>30</v>
      </c>
      <c r="E993" s="18"/>
      <c r="F993" s="19"/>
      <c r="G993" s="17">
        <v>30</v>
      </c>
      <c r="H993" s="17"/>
      <c r="I993" s="17"/>
      <c r="J993" s="17">
        <v>30</v>
      </c>
      <c r="K993" s="36" t="s">
        <v>61</v>
      </c>
      <c r="L993" s="104"/>
    </row>
    <row r="994" spans="1:15" ht="24" thickBot="1">
      <c r="A994" s="36" t="s">
        <v>62</v>
      </c>
      <c r="B994" s="15">
        <v>15.558</v>
      </c>
      <c r="C994" s="16">
        <v>26.335000000000001</v>
      </c>
      <c r="D994" s="17">
        <v>41.893000000000001</v>
      </c>
      <c r="E994" s="18"/>
      <c r="F994" s="19"/>
      <c r="G994" s="17">
        <v>62.673000000000002</v>
      </c>
      <c r="H994" s="17">
        <f>(10756+18243)/1000</f>
        <v>28.998999999999999</v>
      </c>
      <c r="I994" s="17">
        <f>38524/1000</f>
        <v>38.524000000000001</v>
      </c>
      <c r="J994" s="17">
        <f>I994+H994</f>
        <v>67.522999999999996</v>
      </c>
      <c r="K994" s="36" t="s">
        <v>63</v>
      </c>
      <c r="L994" s="104"/>
      <c r="M994" s="88"/>
    </row>
    <row r="995" spans="1:15" ht="24" thickBot="1">
      <c r="A995" s="36" t="s">
        <v>64</v>
      </c>
      <c r="B995" s="15">
        <v>279.61</v>
      </c>
      <c r="C995" s="16">
        <v>0.10299999999999999</v>
      </c>
      <c r="D995" s="17">
        <v>279.71300000000002</v>
      </c>
      <c r="E995" s="18"/>
      <c r="F995" s="19"/>
      <c r="G995" s="17">
        <v>553.89643750000005</v>
      </c>
      <c r="H995" s="17">
        <v>553</v>
      </c>
      <c r="I995" s="17">
        <v>0.55200000000000005</v>
      </c>
      <c r="J995" s="17">
        <f>H995+I995</f>
        <v>553.55200000000002</v>
      </c>
      <c r="K995" s="36" t="s">
        <v>65</v>
      </c>
      <c r="L995" s="104"/>
      <c r="M995" s="88"/>
      <c r="O995" s="104"/>
    </row>
    <row r="996" spans="1:15" ht="24" thickBot="1">
      <c r="A996" s="36" t="s">
        <v>66</v>
      </c>
      <c r="B996" s="15">
        <v>3.3069999999999999</v>
      </c>
      <c r="C996" s="16">
        <v>0.28000000000000003</v>
      </c>
      <c r="D996" s="17">
        <v>3.5869999999999997</v>
      </c>
      <c r="E996" s="18"/>
      <c r="F996" s="19"/>
      <c r="G996" s="17">
        <v>3.95</v>
      </c>
      <c r="H996" s="17"/>
      <c r="I996" s="17"/>
      <c r="J996" s="17" t="s">
        <v>245</v>
      </c>
      <c r="K996" s="36" t="s">
        <v>67</v>
      </c>
      <c r="L996" s="104"/>
      <c r="M996" s="88"/>
    </row>
    <row r="997" spans="1:15" ht="16.5" thickBot="1">
      <c r="A997" s="36" t="s">
        <v>68</v>
      </c>
      <c r="B997" s="15">
        <v>14.513</v>
      </c>
      <c r="C997" s="16">
        <v>0.01</v>
      </c>
      <c r="D997" s="15">
        <v>14.523</v>
      </c>
      <c r="E997" s="18">
        <v>15</v>
      </c>
      <c r="F997" s="19">
        <v>0.01</v>
      </c>
      <c r="G997" s="17">
        <f t="shared" si="98"/>
        <v>15.01</v>
      </c>
      <c r="H997" s="17"/>
      <c r="I997" s="17"/>
      <c r="J997" s="17">
        <v>14.679</v>
      </c>
      <c r="K997" s="36" t="s">
        <v>69</v>
      </c>
      <c r="L997" s="104"/>
    </row>
    <row r="998" spans="1:15" ht="16.5" thickBot="1">
      <c r="A998" s="36" t="s">
        <v>70</v>
      </c>
      <c r="B998" s="15">
        <v>16.273254999999999</v>
      </c>
      <c r="C998" s="16">
        <v>0.19661000000000001</v>
      </c>
      <c r="D998" s="17">
        <v>16.469864999999999</v>
      </c>
      <c r="E998" s="18"/>
      <c r="F998" s="19"/>
      <c r="G998" s="17">
        <f t="shared" si="98"/>
        <v>0</v>
      </c>
      <c r="H998" s="17"/>
      <c r="I998" s="17"/>
      <c r="J998" s="17">
        <v>3.0686499023437501</v>
      </c>
      <c r="K998" s="36" t="s">
        <v>71</v>
      </c>
      <c r="L998" s="104"/>
    </row>
    <row r="999" spans="1:15" ht="16.5" thickBot="1">
      <c r="A999" s="36" t="s">
        <v>72</v>
      </c>
      <c r="B999" s="15">
        <v>4.2699999999999996</v>
      </c>
      <c r="C999" s="16">
        <v>0.82</v>
      </c>
      <c r="D999" s="17">
        <f>B999+C999</f>
        <v>5.09</v>
      </c>
      <c r="E999" s="18">
        <v>3.2</v>
      </c>
      <c r="F999" s="19">
        <v>0.81499999999999995</v>
      </c>
      <c r="G999" s="17">
        <f t="shared" si="98"/>
        <v>4.0150000000000006</v>
      </c>
      <c r="H999" s="17"/>
      <c r="I999" s="17"/>
      <c r="J999" s="17">
        <v>3.827</v>
      </c>
      <c r="K999" s="36" t="s">
        <v>73</v>
      </c>
      <c r="L999" s="104"/>
    </row>
    <row r="1000" spans="1:15" ht="21" thickBot="1">
      <c r="A1000" s="36" t="s">
        <v>74</v>
      </c>
      <c r="B1000" s="15">
        <v>3.53</v>
      </c>
      <c r="C1000" s="15">
        <v>0.35</v>
      </c>
      <c r="D1000" s="27">
        <v>3.88</v>
      </c>
      <c r="E1000" s="18"/>
      <c r="F1000" s="18"/>
      <c r="G1000" s="17">
        <v>32.01</v>
      </c>
      <c r="H1000" s="17"/>
      <c r="I1000" s="17"/>
      <c r="J1000" s="17">
        <v>32.276000000000003</v>
      </c>
      <c r="K1000" s="36" t="s">
        <v>75</v>
      </c>
      <c r="L1000" s="104"/>
      <c r="M1000" s="141"/>
      <c r="N1000" s="141"/>
    </row>
    <row r="1001" spans="1:15" ht="21" thickBot="1">
      <c r="A1001" s="36" t="s">
        <v>76</v>
      </c>
      <c r="B1001" s="18">
        <v>241</v>
      </c>
      <c r="C1001" s="16">
        <v>1371</v>
      </c>
      <c r="D1001" s="17">
        <f>B1001+C1001</f>
        <v>1612</v>
      </c>
      <c r="E1001" s="18">
        <v>271</v>
      </c>
      <c r="F1001" s="19">
        <v>1455</v>
      </c>
      <c r="G1001" s="17">
        <f>E1001+F1001</f>
        <v>1726</v>
      </c>
      <c r="H1001" s="17">
        <v>475.23</v>
      </c>
      <c r="I1001" s="17">
        <v>750.65700000000004</v>
      </c>
      <c r="J1001" s="17">
        <f>H1001+I1001</f>
        <v>1225.8870000000002</v>
      </c>
      <c r="K1001" s="36" t="s">
        <v>77</v>
      </c>
      <c r="L1001" s="104"/>
      <c r="N1001" s="142"/>
      <c r="O1001" s="142"/>
    </row>
    <row r="1002" spans="1:15" ht="16.5" thickBot="1">
      <c r="A1002" s="36" t="s">
        <v>78</v>
      </c>
      <c r="B1002" s="15">
        <v>1464</v>
      </c>
      <c r="C1002" s="16">
        <v>1.1499999999999999</v>
      </c>
      <c r="D1002" s="15">
        <v>1465.15</v>
      </c>
      <c r="E1002" s="18">
        <v>1473.42</v>
      </c>
      <c r="F1002" s="19">
        <v>1</v>
      </c>
      <c r="G1002" s="17">
        <f t="shared" si="98"/>
        <v>1474.42</v>
      </c>
      <c r="H1002" s="17"/>
      <c r="I1002" s="17"/>
      <c r="J1002" s="17">
        <v>1387.814875</v>
      </c>
      <c r="K1002" s="36" t="s">
        <v>79</v>
      </c>
      <c r="L1002" s="104"/>
    </row>
    <row r="1003" spans="1:15" ht="21" thickBot="1">
      <c r="A1003" s="36" t="s">
        <v>80</v>
      </c>
      <c r="B1003" s="17">
        <v>1103.55</v>
      </c>
      <c r="C1003" s="16"/>
      <c r="D1003" s="17">
        <f t="shared" ref="D1003" si="100">B1003+C1003</f>
        <v>1103.55</v>
      </c>
      <c r="E1003" s="17">
        <v>1082.8230000000001</v>
      </c>
      <c r="F1003" s="19"/>
      <c r="G1003" s="17">
        <f t="shared" si="98"/>
        <v>1082.8230000000001</v>
      </c>
      <c r="H1003" s="17"/>
      <c r="I1003" s="17"/>
      <c r="J1003" s="17">
        <v>967.70675000000006</v>
      </c>
      <c r="K1003" s="36" t="s">
        <v>203</v>
      </c>
      <c r="M1003" s="106"/>
      <c r="N1003" s="109"/>
      <c r="O1003" s="109"/>
    </row>
    <row r="1004" spans="1:15" ht="16.5" thickBot="1">
      <c r="A1004" s="36" t="s">
        <v>82</v>
      </c>
      <c r="B1004" s="15">
        <v>157.97048489925078</v>
      </c>
      <c r="C1004" s="16">
        <v>0.25</v>
      </c>
      <c r="D1004" s="15">
        <v>158.22048489925078</v>
      </c>
      <c r="E1004" s="18"/>
      <c r="F1004" s="19"/>
      <c r="G1004" s="17">
        <v>131.29</v>
      </c>
      <c r="H1004" s="17"/>
      <c r="I1004" s="17"/>
      <c r="J1004" s="17">
        <v>131.30799999999999</v>
      </c>
      <c r="K1004" s="36" t="s">
        <v>83</v>
      </c>
      <c r="L1004" s="104"/>
    </row>
    <row r="1005" spans="1:15" ht="16.5" thickBot="1">
      <c r="A1005" s="45" t="s">
        <v>182</v>
      </c>
      <c r="B1005" s="53">
        <f>SUM(B983:B1004)</f>
        <v>3741.410739899251</v>
      </c>
      <c r="C1005" s="53">
        <f t="shared" ref="C1005" si="101">SUM(C983:C1004)</f>
        <v>1463.8346100000001</v>
      </c>
      <c r="D1005" s="53">
        <f t="shared" ref="D1005" si="102">SUM(D983:D1004)</f>
        <v>5205.2453498992509</v>
      </c>
      <c r="E1005" s="53">
        <f>SUM(E983:E1004)</f>
        <v>3054.0564000000004</v>
      </c>
      <c r="F1005" s="53">
        <f t="shared" ref="F1005" si="103">SUM(F983:F1004)</f>
        <v>1646.011</v>
      </c>
      <c r="G1005" s="53">
        <f t="shared" ref="G1005:J1005" si="104">SUM(G983:G1004)</f>
        <v>5630.6928375000007</v>
      </c>
      <c r="H1005" s="53">
        <f t="shared" si="104"/>
        <v>1169.998</v>
      </c>
      <c r="I1005" s="53">
        <f t="shared" si="104"/>
        <v>812.51100000000008</v>
      </c>
      <c r="J1005" s="53">
        <f t="shared" si="104"/>
        <v>4978.6252749023442</v>
      </c>
      <c r="K1005" s="97" t="s">
        <v>184</v>
      </c>
      <c r="L1005" s="104"/>
    </row>
    <row r="1006" spans="1:15" ht="16.5" thickBot="1">
      <c r="A1006" s="45" t="s">
        <v>183</v>
      </c>
      <c r="B1006" s="54">
        <v>90909.868000000002</v>
      </c>
      <c r="C1006" s="55">
        <v>80031</v>
      </c>
      <c r="D1006" s="55">
        <f>B1006+C1006</f>
        <v>170940.86800000002</v>
      </c>
      <c r="E1006" s="55">
        <v>80040</v>
      </c>
      <c r="F1006" s="55">
        <f>G1006-E1006</f>
        <v>95160</v>
      </c>
      <c r="G1006" s="55">
        <v>175200</v>
      </c>
      <c r="H1006" s="53">
        <f>AVERAGE(B1006,E1006)</f>
        <v>85474.934000000008</v>
      </c>
      <c r="I1006" s="53">
        <f>AVERAGE(C1006,F1006)</f>
        <v>87595.5</v>
      </c>
      <c r="J1006" s="55">
        <f>I1006+H1006</f>
        <v>173070.43400000001</v>
      </c>
      <c r="K1006" s="97" t="s">
        <v>185</v>
      </c>
    </row>
    <row r="1007" spans="1:15" ht="16.5" customHeight="1">
      <c r="A1007" s="135" t="s">
        <v>205</v>
      </c>
      <c r="B1007" s="135"/>
      <c r="K1007" s="2" t="s">
        <v>204</v>
      </c>
    </row>
    <row r="1009" spans="1:14">
      <c r="A1009" s="34" t="s">
        <v>219</v>
      </c>
      <c r="E1009" s="33" t="s">
        <v>220</v>
      </c>
      <c r="N1009" s="98"/>
    </row>
    <row r="1010" spans="1:14">
      <c r="A1010" s="34" t="s">
        <v>152</v>
      </c>
      <c r="E1010" s="2" t="s">
        <v>128</v>
      </c>
    </row>
    <row r="1011" spans="1:14" ht="16.5" thickBot="1">
      <c r="A1011" s="34" t="s">
        <v>129</v>
      </c>
      <c r="F1011" s="33"/>
      <c r="G1011" s="33"/>
      <c r="H1011" s="33"/>
      <c r="I1011" s="33"/>
      <c r="J1011" s="33"/>
      <c r="N1011" s="98"/>
    </row>
    <row r="1012" spans="1:14" ht="16.5" thickBot="1">
      <c r="A1012" s="49" t="s">
        <v>37</v>
      </c>
      <c r="B1012" s="56">
        <v>2016</v>
      </c>
      <c r="C1012" s="41">
        <v>2017</v>
      </c>
      <c r="D1012" s="56">
        <v>2018</v>
      </c>
      <c r="E1012" s="41" t="s">
        <v>38</v>
      </c>
      <c r="F1012" s="98"/>
      <c r="G1012" s="98"/>
      <c r="H1012" s="98"/>
      <c r="I1012" s="98"/>
      <c r="J1012" s="98"/>
      <c r="K1012" s="77"/>
      <c r="N1012" s="98"/>
    </row>
    <row r="1013" spans="1:14" ht="16.5" thickBot="1">
      <c r="A1013" s="36" t="s">
        <v>42</v>
      </c>
      <c r="B1013" s="15">
        <v>72.5</v>
      </c>
      <c r="C1013" s="15">
        <v>58.887999999999998</v>
      </c>
      <c r="D1013" s="15">
        <v>72.599999999999994</v>
      </c>
      <c r="E1013" s="74" t="s">
        <v>43</v>
      </c>
      <c r="F1013" s="77"/>
      <c r="G1013" s="77"/>
      <c r="H1013" s="98"/>
      <c r="I1013" s="98"/>
      <c r="J1013" s="98"/>
      <c r="K1013" s="77"/>
      <c r="N1013" s="98"/>
    </row>
    <row r="1014" spans="1:14" ht="16.5" thickBot="1">
      <c r="A1014" s="36" t="s">
        <v>44</v>
      </c>
      <c r="B1014" s="15"/>
      <c r="C1014" s="15"/>
      <c r="D1014" s="15"/>
      <c r="E1014" s="74" t="s">
        <v>242</v>
      </c>
      <c r="F1014" s="77"/>
      <c r="G1014" s="77"/>
      <c r="H1014" s="98"/>
      <c r="I1014" s="98"/>
      <c r="J1014" s="98"/>
      <c r="K1014" s="77"/>
      <c r="N1014" s="98"/>
    </row>
    <row r="1015" spans="1:14" ht="16.5" thickBot="1">
      <c r="A1015" s="36" t="s">
        <v>45</v>
      </c>
      <c r="B1015" s="15"/>
      <c r="C1015" s="15"/>
      <c r="D1015" s="15"/>
      <c r="E1015" s="74" t="s">
        <v>46</v>
      </c>
      <c r="F1015" s="77"/>
      <c r="G1015" s="77"/>
      <c r="H1015" s="98"/>
      <c r="I1015" s="98"/>
      <c r="J1015" s="98"/>
      <c r="K1015" s="77"/>
      <c r="N1015" s="98"/>
    </row>
    <row r="1016" spans="1:14" ht="24" thickBot="1">
      <c r="A1016" s="36" t="s">
        <v>47</v>
      </c>
      <c r="B1016" s="15">
        <v>658.06899999999996</v>
      </c>
      <c r="C1016" s="15">
        <v>665.79100000000005</v>
      </c>
      <c r="D1016" s="15">
        <v>247.5</v>
      </c>
      <c r="E1016" s="74" t="s">
        <v>48</v>
      </c>
      <c r="F1016" s="77"/>
      <c r="G1016" s="99"/>
      <c r="H1016" s="98"/>
      <c r="I1016" s="98"/>
      <c r="J1016" s="98"/>
      <c r="K1016" s="77"/>
      <c r="N1016" s="98"/>
    </row>
    <row r="1017" spans="1:14" ht="16.5" thickBot="1">
      <c r="A1017" s="36" t="s">
        <v>49</v>
      </c>
      <c r="B1017" s="15">
        <v>1493.5</v>
      </c>
      <c r="C1017" s="15">
        <v>1537.078</v>
      </c>
      <c r="D1017" s="15">
        <f>1658667/1000</f>
        <v>1658.6669999999999</v>
      </c>
      <c r="E1017" s="74" t="s">
        <v>50</v>
      </c>
      <c r="F1017" s="77"/>
      <c r="G1017" s="77"/>
      <c r="H1017" s="98"/>
      <c r="I1017" s="98"/>
      <c r="J1017" s="98"/>
      <c r="K1017" s="77"/>
      <c r="N1017" s="98"/>
    </row>
    <row r="1018" spans="1:14" ht="16.5" thickBot="1">
      <c r="A1018" s="36" t="s">
        <v>51</v>
      </c>
      <c r="B1018" s="15"/>
      <c r="C1018" s="15"/>
      <c r="D1018" s="15"/>
      <c r="E1018" s="74" t="s">
        <v>52</v>
      </c>
      <c r="F1018" s="77"/>
      <c r="G1018" s="77"/>
      <c r="H1018" s="98"/>
      <c r="I1018" s="98"/>
      <c r="J1018" s="98"/>
      <c r="K1018" s="77"/>
      <c r="N1018" s="98"/>
    </row>
    <row r="1019" spans="1:14" ht="16.5" thickBot="1">
      <c r="A1019" s="36" t="s">
        <v>53</v>
      </c>
      <c r="B1019" s="15"/>
      <c r="C1019" s="15"/>
      <c r="D1019" s="15"/>
      <c r="E1019" s="74" t="s">
        <v>54</v>
      </c>
      <c r="F1019" s="77"/>
      <c r="G1019" s="77"/>
      <c r="H1019" s="98"/>
      <c r="I1019" s="98"/>
      <c r="J1019" s="98"/>
      <c r="K1019" s="77"/>
      <c r="N1019" s="98"/>
    </row>
    <row r="1020" spans="1:14" ht="28.5" thickBot="1">
      <c r="A1020" s="36" t="s">
        <v>55</v>
      </c>
      <c r="B1020" s="15"/>
      <c r="C1020" s="15"/>
      <c r="D1020" s="15"/>
      <c r="E1020" s="74" t="s">
        <v>56</v>
      </c>
      <c r="F1020" s="77"/>
      <c r="G1020" s="77"/>
      <c r="H1020" s="100"/>
      <c r="I1020" s="100"/>
      <c r="J1020" s="100"/>
      <c r="K1020" s="100"/>
      <c r="N1020" s="98"/>
    </row>
    <row r="1021" spans="1:14" ht="16.5" thickBot="1">
      <c r="A1021" s="36" t="s">
        <v>57</v>
      </c>
      <c r="B1021" s="15">
        <v>28.48</v>
      </c>
      <c r="C1021" s="15">
        <v>28.83</v>
      </c>
      <c r="D1021" s="15">
        <v>76.11</v>
      </c>
      <c r="E1021" s="74" t="s">
        <v>58</v>
      </c>
      <c r="F1021" s="77"/>
      <c r="G1021" s="77"/>
      <c r="H1021" s="98"/>
      <c r="I1021" s="98"/>
      <c r="J1021" s="98"/>
      <c r="K1021" s="77"/>
      <c r="N1021" s="98"/>
    </row>
    <row r="1022" spans="1:14" ht="16.5" thickBot="1">
      <c r="A1022" s="36" t="s">
        <v>59</v>
      </c>
      <c r="B1022" s="15">
        <v>459.04199999999997</v>
      </c>
      <c r="C1022" s="15">
        <v>520.79499999999996</v>
      </c>
      <c r="D1022" s="15">
        <v>473.25099999999998</v>
      </c>
      <c r="E1022" s="74" t="s">
        <v>244</v>
      </c>
      <c r="F1022" s="77"/>
      <c r="G1022" s="77"/>
      <c r="H1022" s="98"/>
      <c r="I1022" s="98"/>
      <c r="J1022" s="98"/>
      <c r="K1022" s="77"/>
      <c r="N1022" s="98"/>
    </row>
    <row r="1023" spans="1:14" ht="16.5" thickBot="1">
      <c r="A1023" s="36" t="s">
        <v>60</v>
      </c>
      <c r="B1023" s="15"/>
      <c r="C1023" s="15"/>
      <c r="D1023" s="15"/>
      <c r="E1023" s="74" t="s">
        <v>61</v>
      </c>
      <c r="F1023" s="77"/>
      <c r="G1023" s="77"/>
      <c r="H1023" s="98"/>
      <c r="I1023" s="98"/>
      <c r="J1023" s="98"/>
      <c r="K1023" s="77"/>
      <c r="N1023" s="98"/>
    </row>
    <row r="1024" spans="1:14" ht="16.5" thickBot="1">
      <c r="A1024" s="36" t="s">
        <v>62</v>
      </c>
      <c r="B1024" s="15"/>
      <c r="C1024" s="15"/>
      <c r="D1024" s="15"/>
      <c r="E1024" s="74" t="s">
        <v>63</v>
      </c>
      <c r="F1024" s="77"/>
      <c r="G1024" s="77"/>
      <c r="H1024" s="98"/>
      <c r="I1024" s="98"/>
      <c r="J1024" s="98"/>
      <c r="K1024" s="77"/>
      <c r="N1024" s="98"/>
    </row>
    <row r="1025" spans="1:14" ht="16.5" thickBot="1">
      <c r="A1025" s="36" t="s">
        <v>64</v>
      </c>
      <c r="B1025" s="15">
        <v>100</v>
      </c>
      <c r="C1025" s="15">
        <v>100</v>
      </c>
      <c r="D1025" s="15">
        <f>100702/1000</f>
        <v>100.702</v>
      </c>
      <c r="E1025" s="74" t="s">
        <v>65</v>
      </c>
      <c r="F1025" s="77"/>
      <c r="G1025" s="77"/>
      <c r="H1025" s="98"/>
      <c r="I1025" s="98"/>
      <c r="J1025" s="98"/>
      <c r="K1025" s="77"/>
      <c r="N1025" s="98"/>
    </row>
    <row r="1026" spans="1:14" ht="16.5" thickBot="1">
      <c r="A1026" s="36" t="s">
        <v>66</v>
      </c>
      <c r="B1026" s="15">
        <v>40.097999999999999</v>
      </c>
      <c r="C1026" s="15">
        <v>37.753</v>
      </c>
      <c r="D1026" s="15">
        <v>40.716999999999999</v>
      </c>
      <c r="E1026" s="74" t="s">
        <v>67</v>
      </c>
      <c r="F1026" s="77"/>
      <c r="G1026" s="77"/>
      <c r="H1026" s="98"/>
      <c r="I1026" s="98"/>
      <c r="J1026" s="98"/>
      <c r="K1026" s="77"/>
      <c r="N1026" s="98"/>
    </row>
    <row r="1027" spans="1:14" ht="16.5" thickBot="1">
      <c r="A1027" s="36" t="s">
        <v>68</v>
      </c>
      <c r="B1027" s="15">
        <v>4.4219999999999997</v>
      </c>
      <c r="C1027" s="15">
        <v>5.5979999999999999</v>
      </c>
      <c r="D1027" s="15"/>
      <c r="E1027" s="74" t="s">
        <v>69</v>
      </c>
      <c r="F1027" s="77"/>
      <c r="G1027" s="77"/>
      <c r="H1027" s="98"/>
      <c r="I1027" s="98"/>
      <c r="J1027" s="98"/>
      <c r="K1027" s="77"/>
      <c r="N1027" s="98"/>
    </row>
    <row r="1028" spans="1:14" ht="16.5" thickBot="1">
      <c r="A1028" s="36" t="s">
        <v>70</v>
      </c>
      <c r="B1028" s="15">
        <v>0.53200000000000003</v>
      </c>
      <c r="C1028" s="15"/>
      <c r="D1028" s="15"/>
      <c r="E1028" s="74" t="s">
        <v>71</v>
      </c>
      <c r="F1028" s="77"/>
      <c r="G1028" s="77"/>
      <c r="H1028" s="98"/>
      <c r="I1028" s="98"/>
      <c r="J1028" s="98"/>
      <c r="K1028" s="77"/>
      <c r="N1028" s="98"/>
    </row>
    <row r="1029" spans="1:14" ht="16.5" thickBot="1">
      <c r="A1029" s="36" t="s">
        <v>72</v>
      </c>
      <c r="B1029" s="15">
        <v>297.87299999999999</v>
      </c>
      <c r="C1029" s="15">
        <v>220.10320197044337</v>
      </c>
      <c r="D1029" s="15">
        <v>407.98200000000003</v>
      </c>
      <c r="E1029" s="74" t="s">
        <v>73</v>
      </c>
      <c r="F1029" s="77"/>
      <c r="G1029" s="77"/>
      <c r="H1029" s="98"/>
      <c r="I1029" s="98"/>
      <c r="J1029" s="98"/>
      <c r="K1029" s="77"/>
      <c r="N1029" s="98"/>
    </row>
    <row r="1030" spans="1:14" ht="16.5" thickBot="1">
      <c r="A1030" s="36" t="s">
        <v>74</v>
      </c>
      <c r="B1030" s="15">
        <v>36.212000000000003</v>
      </c>
      <c r="C1030" s="15">
        <v>36.843000000000004</v>
      </c>
      <c r="D1030" s="15">
        <v>36.786999999999999</v>
      </c>
      <c r="E1030" s="74" t="s">
        <v>75</v>
      </c>
      <c r="F1030" s="77"/>
      <c r="G1030" s="77"/>
      <c r="H1030" s="98"/>
      <c r="I1030" s="98"/>
      <c r="J1030" s="98"/>
      <c r="K1030" s="77"/>
      <c r="N1030" s="98"/>
    </row>
    <row r="1031" spans="1:14" ht="21" thickBot="1">
      <c r="A1031" s="36" t="s">
        <v>76</v>
      </c>
      <c r="B1031" s="15">
        <v>837.44200000000001</v>
      </c>
      <c r="C1031" s="15">
        <v>828.94399999999996</v>
      </c>
      <c r="D1031" s="15">
        <v>934.51700000000005</v>
      </c>
      <c r="E1031" s="74" t="s">
        <v>77</v>
      </c>
      <c r="F1031" s="77"/>
      <c r="G1031" s="101"/>
      <c r="H1031" s="101"/>
      <c r="I1031" s="98"/>
      <c r="J1031" s="98"/>
      <c r="K1031" s="77"/>
      <c r="N1031" s="98"/>
    </row>
    <row r="1032" spans="1:14" ht="16.5" thickBot="1">
      <c r="A1032" s="36" t="s">
        <v>78</v>
      </c>
      <c r="B1032" s="15">
        <v>367.12</v>
      </c>
      <c r="C1032" s="15">
        <v>368.96100000000001</v>
      </c>
      <c r="D1032" s="15">
        <v>396.95100000000002</v>
      </c>
      <c r="E1032" s="74" t="s">
        <v>79</v>
      </c>
      <c r="F1032" s="77"/>
      <c r="G1032" s="77"/>
      <c r="H1032" s="98"/>
      <c r="I1032" s="98"/>
      <c r="J1032" s="98"/>
      <c r="K1032" s="77"/>
      <c r="N1032" s="98"/>
    </row>
    <row r="1033" spans="1:14" ht="16.5" thickBot="1">
      <c r="A1033" s="36" t="s">
        <v>80</v>
      </c>
      <c r="B1033" s="15"/>
      <c r="C1033" s="15"/>
      <c r="D1033" s="15"/>
      <c r="E1033" s="74" t="s">
        <v>81</v>
      </c>
      <c r="F1033" s="77"/>
      <c r="G1033" s="77"/>
      <c r="H1033" s="98"/>
      <c r="I1033" s="98"/>
      <c r="J1033" s="98"/>
      <c r="K1033" s="77"/>
      <c r="N1033" s="98"/>
    </row>
    <row r="1034" spans="1:14" ht="24" thickBot="1">
      <c r="A1034" s="36" t="s">
        <v>82</v>
      </c>
      <c r="B1034" s="15">
        <v>174.334</v>
      </c>
      <c r="C1034" s="15">
        <v>158</v>
      </c>
      <c r="D1034" s="15">
        <v>156.99299999999999</v>
      </c>
      <c r="E1034" s="74" t="s">
        <v>83</v>
      </c>
      <c r="F1034" s="77"/>
      <c r="G1034" s="102"/>
      <c r="H1034" s="98"/>
      <c r="I1034" s="98"/>
      <c r="J1034" s="98"/>
      <c r="K1034" s="77"/>
      <c r="N1034" s="98"/>
    </row>
    <row r="1035" spans="1:14" ht="16.5" thickBot="1">
      <c r="A1035" s="45" t="s">
        <v>182</v>
      </c>
      <c r="B1035" s="47">
        <f t="shared" ref="B1035:C1035" si="105">SUM(B1013:B1034)</f>
        <v>4569.6239999999998</v>
      </c>
      <c r="C1035" s="47">
        <f t="shared" si="105"/>
        <v>4567.5842019704432</v>
      </c>
      <c r="D1035" s="47">
        <f>SUM(D1013:D1034)</f>
        <v>4602.777</v>
      </c>
      <c r="E1035" s="45" t="s">
        <v>184</v>
      </c>
      <c r="F1035" s="77"/>
      <c r="G1035" s="77"/>
      <c r="H1035" s="98"/>
      <c r="I1035" s="98"/>
      <c r="J1035" s="98"/>
      <c r="K1035" s="77"/>
      <c r="N1035" s="98"/>
    </row>
    <row r="1036" spans="1:14" ht="16.5" thickBot="1">
      <c r="A1036" s="45" t="s">
        <v>183</v>
      </c>
      <c r="B1036" s="47">
        <v>90493.440000000002</v>
      </c>
      <c r="C1036" s="47">
        <v>90999.73</v>
      </c>
      <c r="D1036" s="47">
        <v>89557.448000000004</v>
      </c>
      <c r="E1036" s="45" t="s">
        <v>185</v>
      </c>
      <c r="F1036" s="98"/>
      <c r="G1036" s="77"/>
      <c r="H1036" s="77"/>
      <c r="I1036" s="77"/>
      <c r="J1036" s="77"/>
      <c r="K1036" s="77"/>
    </row>
    <row r="1037" spans="1:14">
      <c r="B1037" s="25"/>
      <c r="C1037" s="25"/>
      <c r="D1037" s="25"/>
      <c r="F1037" s="98"/>
      <c r="G1037" s="77"/>
      <c r="H1037" s="77"/>
      <c r="I1037" s="77"/>
      <c r="J1037" s="77"/>
      <c r="K1037" s="77"/>
    </row>
    <row r="1038" spans="1:14">
      <c r="F1038" s="98"/>
      <c r="G1038" s="77"/>
      <c r="H1038" s="77"/>
      <c r="I1038" s="77"/>
      <c r="J1038" s="77"/>
      <c r="K1038" s="77"/>
    </row>
    <row r="1039" spans="1:14">
      <c r="F1039" s="98"/>
      <c r="G1039" s="77"/>
      <c r="H1039" s="77"/>
      <c r="I1039" s="77"/>
      <c r="J1039" s="77"/>
      <c r="K1039" s="77"/>
    </row>
    <row r="1040" spans="1:14">
      <c r="F1040" s="33"/>
    </row>
    <row r="1041" spans="1:6">
      <c r="F1041" s="33"/>
    </row>
    <row r="1042" spans="1:6">
      <c r="A1042" s="34" t="s">
        <v>221</v>
      </c>
      <c r="E1042" s="33" t="s">
        <v>222</v>
      </c>
      <c r="F1042" s="33"/>
    </row>
    <row r="1043" spans="1:6">
      <c r="A1043" s="34" t="s">
        <v>130</v>
      </c>
      <c r="D1043" s="127" t="s">
        <v>180</v>
      </c>
      <c r="E1043" s="127"/>
      <c r="F1043" s="33"/>
    </row>
    <row r="1044" spans="1:6" ht="16.5" thickBot="1">
      <c r="A1044" s="34" t="s">
        <v>113</v>
      </c>
      <c r="E1044" s="33" t="s">
        <v>114</v>
      </c>
      <c r="F1044" s="33"/>
    </row>
    <row r="1045" spans="1:6" ht="16.5" thickBot="1">
      <c r="A1045" s="49" t="s">
        <v>37</v>
      </c>
      <c r="B1045" s="56">
        <v>2016</v>
      </c>
      <c r="C1045" s="41">
        <v>2017</v>
      </c>
      <c r="D1045" s="56">
        <v>2018</v>
      </c>
      <c r="E1045" s="44" t="s">
        <v>38</v>
      </c>
      <c r="F1045" s="33"/>
    </row>
    <row r="1046" spans="1:6" ht="16.5" thickBot="1">
      <c r="A1046" s="36" t="s">
        <v>42</v>
      </c>
      <c r="B1046" s="15">
        <v>0.72</v>
      </c>
      <c r="C1046" s="15">
        <v>0.59</v>
      </c>
      <c r="D1046" s="15">
        <v>0.74</v>
      </c>
      <c r="E1046" s="46" t="s">
        <v>43</v>
      </c>
    </row>
    <row r="1047" spans="1:6" ht="16.5" thickBot="1">
      <c r="A1047" s="36" t="s">
        <v>44</v>
      </c>
      <c r="B1047" s="15">
        <v>0</v>
      </c>
      <c r="C1047" s="15">
        <v>0</v>
      </c>
      <c r="D1047" s="15">
        <v>0</v>
      </c>
      <c r="E1047" s="46" t="s">
        <v>242</v>
      </c>
    </row>
    <row r="1048" spans="1:6" ht="16.5" thickBot="1">
      <c r="A1048" s="36" t="s">
        <v>45</v>
      </c>
      <c r="B1048" s="15">
        <v>0</v>
      </c>
      <c r="C1048" s="15">
        <v>0</v>
      </c>
      <c r="D1048" s="15">
        <v>0</v>
      </c>
      <c r="E1048" s="46" t="s">
        <v>46</v>
      </c>
    </row>
    <row r="1049" spans="1:6" ht="16.5" thickBot="1">
      <c r="A1049" s="36" t="s">
        <v>47</v>
      </c>
      <c r="B1049" s="15">
        <v>3.5289999999999999</v>
      </c>
      <c r="C1049" s="15">
        <v>3.55</v>
      </c>
      <c r="D1049" s="15">
        <v>1.8</v>
      </c>
      <c r="E1049" s="46" t="s">
        <v>48</v>
      </c>
    </row>
    <row r="1050" spans="1:6" ht="16.5" thickBot="1">
      <c r="A1050" s="36" t="s">
        <v>49</v>
      </c>
      <c r="B1050" s="15">
        <v>7.1318999999999999</v>
      </c>
      <c r="C1050" s="15">
        <v>6.1230000000000002</v>
      </c>
      <c r="D1050" s="15">
        <f>7356/1000</f>
        <v>7.3559999999999999</v>
      </c>
      <c r="E1050" s="46" t="s">
        <v>50</v>
      </c>
    </row>
    <row r="1051" spans="1:6" ht="16.5" thickBot="1">
      <c r="A1051" s="36" t="s">
        <v>51</v>
      </c>
      <c r="B1051" s="15">
        <v>0</v>
      </c>
      <c r="C1051" s="15">
        <v>0</v>
      </c>
      <c r="D1051" s="15">
        <v>0</v>
      </c>
      <c r="E1051" s="46" t="s">
        <v>52</v>
      </c>
    </row>
    <row r="1052" spans="1:6" ht="16.5" thickBot="1">
      <c r="A1052" s="36" t="s">
        <v>53</v>
      </c>
      <c r="B1052" s="15">
        <v>0</v>
      </c>
      <c r="C1052" s="15">
        <v>0</v>
      </c>
      <c r="D1052" s="15">
        <v>0</v>
      </c>
      <c r="E1052" s="46" t="s">
        <v>54</v>
      </c>
    </row>
    <row r="1053" spans="1:6" ht="16.5" thickBot="1">
      <c r="A1053" s="36" t="s">
        <v>55</v>
      </c>
      <c r="B1053" s="15">
        <v>0.1147</v>
      </c>
      <c r="C1053" s="15">
        <v>7.1999999999999995E-2</v>
      </c>
      <c r="D1053" s="15">
        <v>0.13600000000000001</v>
      </c>
      <c r="E1053" s="46" t="s">
        <v>56</v>
      </c>
    </row>
    <row r="1054" spans="1:6" ht="16.5" thickBot="1">
      <c r="A1054" s="36" t="s">
        <v>57</v>
      </c>
      <c r="B1054" s="15">
        <v>0.30599999999999999</v>
      </c>
      <c r="C1054" s="15">
        <v>0.313</v>
      </c>
      <c r="D1054" s="15">
        <v>0.74</v>
      </c>
      <c r="E1054" s="46" t="s">
        <v>58</v>
      </c>
    </row>
    <row r="1055" spans="1:6" ht="16.5" thickBot="1">
      <c r="A1055" s="36" t="s">
        <v>59</v>
      </c>
      <c r="B1055" s="15">
        <v>2.4209999999999998</v>
      </c>
      <c r="C1055" s="15">
        <v>3.121</v>
      </c>
      <c r="D1055" s="15">
        <v>2.5569999999999999</v>
      </c>
      <c r="E1055" s="46" t="s">
        <v>244</v>
      </c>
    </row>
    <row r="1056" spans="1:6" ht="16.5" thickBot="1">
      <c r="A1056" s="36" t="s">
        <v>60</v>
      </c>
      <c r="B1056" s="15">
        <v>0</v>
      </c>
      <c r="C1056" s="15">
        <v>0</v>
      </c>
      <c r="D1056" s="15">
        <v>0</v>
      </c>
      <c r="E1056" s="46" t="s">
        <v>61</v>
      </c>
    </row>
    <row r="1057" spans="1:7" ht="16.5" thickBot="1">
      <c r="A1057" s="36" t="s">
        <v>62</v>
      </c>
      <c r="B1057" s="15">
        <v>0.10299999999999999</v>
      </c>
      <c r="C1057" s="15">
        <v>0.10299999999999999</v>
      </c>
      <c r="D1057" s="15">
        <v>0.10199999999999999</v>
      </c>
      <c r="E1057" s="46" t="s">
        <v>63</v>
      </c>
    </row>
    <row r="1058" spans="1:7" ht="16.5" thickBot="1">
      <c r="A1058" s="36" t="s">
        <v>64</v>
      </c>
      <c r="B1058" s="15">
        <v>0.6</v>
      </c>
      <c r="C1058" s="15">
        <v>0.6</v>
      </c>
      <c r="D1058" s="15">
        <v>0.38664999999999999</v>
      </c>
      <c r="E1058" s="46" t="s">
        <v>65</v>
      </c>
    </row>
    <row r="1059" spans="1:7" ht="16.5" thickBot="1">
      <c r="A1059" s="36" t="s">
        <v>66</v>
      </c>
      <c r="B1059" s="15">
        <v>0.64</v>
      </c>
      <c r="C1059" s="15">
        <v>0.4</v>
      </c>
      <c r="D1059" s="15">
        <v>6.2E-2</v>
      </c>
      <c r="E1059" s="46" t="s">
        <v>67</v>
      </c>
    </row>
    <row r="1060" spans="1:7" ht="16.5" thickBot="1">
      <c r="A1060" s="36" t="s">
        <v>68</v>
      </c>
      <c r="B1060" s="15">
        <v>2.4936090225563905E-2</v>
      </c>
      <c r="C1060" s="15">
        <v>3.1567669172932328E-2</v>
      </c>
      <c r="D1060" s="15">
        <v>0</v>
      </c>
      <c r="E1060" s="46" t="s">
        <v>69</v>
      </c>
    </row>
    <row r="1061" spans="1:7" ht="16.5" thickBot="1">
      <c r="A1061" s="36" t="s">
        <v>70</v>
      </c>
      <c r="B1061" s="15">
        <v>3.0000000000000001E-3</v>
      </c>
      <c r="C1061" s="15">
        <v>3.0000000000000001E-3</v>
      </c>
      <c r="D1061" s="15">
        <v>0</v>
      </c>
      <c r="E1061" s="46" t="s">
        <v>71</v>
      </c>
    </row>
    <row r="1062" spans="1:7" ht="16.5" thickBot="1">
      <c r="A1062" s="36" t="s">
        <v>72</v>
      </c>
      <c r="B1062" s="15">
        <v>2.0299999999999998</v>
      </c>
      <c r="C1062" s="15">
        <v>1.5</v>
      </c>
      <c r="D1062" s="15">
        <v>1.5</v>
      </c>
      <c r="E1062" s="46" t="s">
        <v>73</v>
      </c>
    </row>
    <row r="1063" spans="1:7" ht="16.5" thickBot="1">
      <c r="A1063" s="36" t="s">
        <v>74</v>
      </c>
      <c r="B1063" s="15">
        <v>0.82</v>
      </c>
      <c r="C1063" s="15">
        <v>0.8</v>
      </c>
      <c r="D1063" s="15">
        <v>0.8</v>
      </c>
      <c r="E1063" s="46" t="s">
        <v>75</v>
      </c>
      <c r="G1063" s="77"/>
    </row>
    <row r="1064" spans="1:7" ht="16.5" thickBot="1">
      <c r="A1064" s="36" t="s">
        <v>76</v>
      </c>
      <c r="B1064" s="15">
        <v>4.431</v>
      </c>
      <c r="C1064" s="15">
        <v>4.1950000000000003</v>
      </c>
      <c r="D1064" s="15">
        <v>5.4909999999999997</v>
      </c>
      <c r="E1064" s="46" t="s">
        <v>77</v>
      </c>
      <c r="G1064" s="77"/>
    </row>
    <row r="1065" spans="1:7" ht="16.5" thickBot="1">
      <c r="A1065" s="36" t="s">
        <v>78</v>
      </c>
      <c r="B1065" s="15">
        <v>5.3</v>
      </c>
      <c r="C1065" s="15">
        <v>6</v>
      </c>
      <c r="D1065" s="15">
        <v>7.43</v>
      </c>
      <c r="E1065" s="46" t="s">
        <v>79</v>
      </c>
      <c r="G1065" s="77"/>
    </row>
    <row r="1066" spans="1:7" ht="16.5" thickBot="1">
      <c r="A1066" s="36" t="s">
        <v>80</v>
      </c>
      <c r="B1066" s="15">
        <v>0</v>
      </c>
      <c r="C1066" s="15"/>
      <c r="D1066" s="15">
        <v>0</v>
      </c>
      <c r="E1066" s="46" t="s">
        <v>81</v>
      </c>
      <c r="G1066" s="77"/>
    </row>
    <row r="1067" spans="1:7" ht="19.5" thickBot="1">
      <c r="A1067" s="36" t="s">
        <v>82</v>
      </c>
      <c r="B1067" s="15">
        <v>2.5750000000000002</v>
      </c>
      <c r="C1067" s="15">
        <v>2.3650000000000002</v>
      </c>
      <c r="D1067" s="15">
        <v>2.3809999999999998</v>
      </c>
      <c r="E1067" s="46" t="s">
        <v>83</v>
      </c>
      <c r="G1067" s="103"/>
    </row>
    <row r="1068" spans="1:7" ht="16.5" thickBot="1">
      <c r="A1068" s="45" t="s">
        <v>182</v>
      </c>
      <c r="B1068" s="47">
        <f t="shared" ref="B1068" si="106">SUM(B1046:B1067)</f>
        <v>30.749536090225565</v>
      </c>
      <c r="C1068" s="47">
        <f t="shared" ref="C1068" si="107">SUM(C1046:C1067)</f>
        <v>29.766567669172936</v>
      </c>
      <c r="D1068" s="47">
        <v>33.327999999999996</v>
      </c>
      <c r="E1068" s="45" t="s">
        <v>184</v>
      </c>
      <c r="G1068" s="77"/>
    </row>
    <row r="1069" spans="1:7" ht="16.5" thickBot="1">
      <c r="A1069" s="45" t="s">
        <v>183</v>
      </c>
      <c r="B1069" s="47">
        <v>1859.2280000000001</v>
      </c>
      <c r="C1069" s="47">
        <v>1860.712</v>
      </c>
      <c r="D1069" s="47">
        <v>1882.001</v>
      </c>
      <c r="E1069" s="45" t="s">
        <v>185</v>
      </c>
      <c r="F1069" s="33"/>
      <c r="G1069" s="77"/>
    </row>
    <row r="1070" spans="1:7">
      <c r="F1070" s="33"/>
      <c r="G1070" s="77"/>
    </row>
    <row r="1071" spans="1:7">
      <c r="G1071" s="77"/>
    </row>
    <row r="1072" spans="1:7">
      <c r="G1072" s="77"/>
    </row>
    <row r="1073" spans="1:8">
      <c r="G1073" s="77"/>
    </row>
    <row r="1074" spans="1:8">
      <c r="A1074" s="34" t="s">
        <v>223</v>
      </c>
      <c r="E1074" s="33" t="s">
        <v>224</v>
      </c>
      <c r="F1074" s="33"/>
      <c r="G1074" s="77"/>
    </row>
    <row r="1075" spans="1:8">
      <c r="A1075" s="34" t="s">
        <v>200</v>
      </c>
      <c r="D1075" s="127" t="s">
        <v>201</v>
      </c>
      <c r="E1075" s="127"/>
      <c r="F1075" s="33"/>
      <c r="G1075" s="77"/>
    </row>
    <row r="1076" spans="1:8" ht="16.5" thickBot="1">
      <c r="A1076" s="34" t="s">
        <v>113</v>
      </c>
      <c r="E1076" s="33" t="s">
        <v>114</v>
      </c>
      <c r="F1076" s="33"/>
      <c r="G1076" s="77"/>
    </row>
    <row r="1077" spans="1:8" ht="16.5" thickBot="1">
      <c r="A1077" s="49" t="s">
        <v>37</v>
      </c>
      <c r="B1077" s="56">
        <v>2016</v>
      </c>
      <c r="C1077" s="41">
        <v>2017</v>
      </c>
      <c r="D1077" s="56">
        <v>2018</v>
      </c>
      <c r="E1077" s="44" t="s">
        <v>38</v>
      </c>
      <c r="F1077" s="33"/>
      <c r="G1077" s="77"/>
    </row>
    <row r="1078" spans="1:8" ht="16.5" thickBot="1">
      <c r="A1078" s="36" t="s">
        <v>42</v>
      </c>
      <c r="B1078" s="15"/>
      <c r="C1078" s="15"/>
      <c r="D1078" s="15">
        <v>0</v>
      </c>
      <c r="E1078" s="46" t="s">
        <v>43</v>
      </c>
      <c r="G1078" s="77"/>
      <c r="H1078" s="77"/>
    </row>
    <row r="1079" spans="1:8" ht="16.5" thickBot="1">
      <c r="A1079" s="36" t="s">
        <v>44</v>
      </c>
      <c r="B1079" s="15"/>
      <c r="C1079" s="15"/>
      <c r="D1079" s="15">
        <v>0</v>
      </c>
      <c r="E1079" s="46" t="s">
        <v>242</v>
      </c>
      <c r="G1079" s="77"/>
      <c r="H1079" s="77"/>
    </row>
    <row r="1080" spans="1:8" ht="16.5" thickBot="1">
      <c r="A1080" s="36" t="s">
        <v>45</v>
      </c>
      <c r="B1080" s="15"/>
      <c r="C1080" s="15"/>
      <c r="D1080" s="15">
        <v>0</v>
      </c>
      <c r="E1080" s="46" t="s">
        <v>46</v>
      </c>
      <c r="G1080" s="77"/>
      <c r="H1080" s="77"/>
    </row>
    <row r="1081" spans="1:8" ht="16.5" thickBot="1">
      <c r="A1081" s="36" t="s">
        <v>47</v>
      </c>
      <c r="B1081" s="15">
        <v>6.5000000000000002E-2</v>
      </c>
      <c r="C1081" s="15">
        <v>6.5000000000000002E-2</v>
      </c>
      <c r="D1081" s="15">
        <v>6.5000000000000002E-2</v>
      </c>
      <c r="E1081" s="46" t="s">
        <v>48</v>
      </c>
      <c r="G1081" s="77"/>
      <c r="H1081" s="77"/>
    </row>
    <row r="1082" spans="1:8" ht="16.5" thickBot="1">
      <c r="A1082" s="36" t="s">
        <v>49</v>
      </c>
      <c r="B1082" s="15"/>
      <c r="C1082" s="15"/>
      <c r="D1082" s="15">
        <v>0</v>
      </c>
      <c r="E1082" s="46" t="s">
        <v>50</v>
      </c>
      <c r="G1082" s="77"/>
      <c r="H1082" s="77"/>
    </row>
    <row r="1083" spans="1:8" ht="21" thickBot="1">
      <c r="A1083" s="36" t="s">
        <v>51</v>
      </c>
      <c r="B1083" s="15"/>
      <c r="C1083" s="15"/>
      <c r="D1083" s="15">
        <v>0</v>
      </c>
      <c r="E1083" s="46" t="s">
        <v>52</v>
      </c>
      <c r="G1083" s="101"/>
      <c r="H1083" s="101"/>
    </row>
    <row r="1084" spans="1:8" ht="16.5" thickBot="1">
      <c r="A1084" s="36" t="s">
        <v>53</v>
      </c>
      <c r="B1084" s="15"/>
      <c r="C1084" s="15"/>
      <c r="D1084" s="15">
        <v>0</v>
      </c>
      <c r="E1084" s="46" t="s">
        <v>54</v>
      </c>
      <c r="G1084" s="77"/>
      <c r="H1084" s="77"/>
    </row>
    <row r="1085" spans="1:8" ht="16.5" thickBot="1">
      <c r="A1085" s="36" t="s">
        <v>55</v>
      </c>
      <c r="B1085" s="15"/>
      <c r="C1085" s="15"/>
      <c r="D1085" s="15">
        <v>0</v>
      </c>
      <c r="E1085" s="46" t="s">
        <v>56</v>
      </c>
      <c r="G1085" s="77"/>
      <c r="H1085" s="77"/>
    </row>
    <row r="1086" spans="1:8" ht="16.5" thickBot="1">
      <c r="A1086" s="36" t="s">
        <v>57</v>
      </c>
      <c r="B1086" s="15"/>
      <c r="C1086" s="15"/>
      <c r="D1086" s="15">
        <v>0</v>
      </c>
      <c r="E1086" s="46" t="s">
        <v>58</v>
      </c>
      <c r="G1086" s="77"/>
      <c r="H1086" s="77"/>
    </row>
    <row r="1087" spans="1:8" ht="16.5" thickBot="1">
      <c r="A1087" s="36" t="s">
        <v>59</v>
      </c>
      <c r="B1087" s="15">
        <v>0.13800000000000001</v>
      </c>
      <c r="C1087" s="15">
        <v>0.14000000000000001</v>
      </c>
      <c r="D1087" s="15">
        <v>0.14299999999999999</v>
      </c>
      <c r="E1087" s="46" t="s">
        <v>244</v>
      </c>
      <c r="G1087" s="77"/>
    </row>
    <row r="1088" spans="1:8" ht="16.5" thickBot="1">
      <c r="A1088" s="36" t="s">
        <v>60</v>
      </c>
      <c r="B1088" s="15"/>
      <c r="C1088" s="15"/>
      <c r="D1088" s="15">
        <v>0</v>
      </c>
      <c r="E1088" s="46" t="s">
        <v>61</v>
      </c>
      <c r="G1088" s="77"/>
    </row>
    <row r="1089" spans="1:6" ht="16.5" thickBot="1">
      <c r="A1089" s="36" t="s">
        <v>62</v>
      </c>
      <c r="B1089" s="15"/>
      <c r="C1089" s="15"/>
      <c r="D1089" s="15">
        <v>0</v>
      </c>
      <c r="E1089" s="46" t="s">
        <v>63</v>
      </c>
    </row>
    <row r="1090" spans="1:6" ht="16.5" thickBot="1">
      <c r="A1090" s="36" t="s">
        <v>64</v>
      </c>
      <c r="B1090" s="15"/>
      <c r="C1090" s="15"/>
      <c r="D1090" s="15">
        <v>0</v>
      </c>
      <c r="E1090" s="46" t="s">
        <v>65</v>
      </c>
    </row>
    <row r="1091" spans="1:6" ht="16.5" thickBot="1">
      <c r="A1091" s="36" t="s">
        <v>66</v>
      </c>
      <c r="B1091" s="15"/>
      <c r="C1091" s="15"/>
      <c r="D1091" s="15">
        <v>0</v>
      </c>
      <c r="E1091" s="46" t="s">
        <v>67</v>
      </c>
    </row>
    <row r="1092" spans="1:6" ht="16.5" thickBot="1">
      <c r="A1092" s="36" t="s">
        <v>68</v>
      </c>
      <c r="B1092" s="15"/>
      <c r="C1092" s="15"/>
      <c r="D1092" s="15">
        <v>0</v>
      </c>
      <c r="E1092" s="46" t="s">
        <v>69</v>
      </c>
    </row>
    <row r="1093" spans="1:6" ht="16.5" thickBot="1">
      <c r="A1093" s="36" t="s">
        <v>70</v>
      </c>
      <c r="B1093" s="15"/>
      <c r="C1093" s="15"/>
      <c r="D1093" s="15">
        <v>0</v>
      </c>
      <c r="E1093" s="46" t="s">
        <v>71</v>
      </c>
    </row>
    <row r="1094" spans="1:6" ht="16.5" thickBot="1">
      <c r="A1094" s="36" t="s">
        <v>72</v>
      </c>
      <c r="B1094" s="15"/>
      <c r="C1094" s="15"/>
      <c r="D1094" s="15">
        <v>0</v>
      </c>
      <c r="E1094" s="46" t="s">
        <v>73</v>
      </c>
    </row>
    <row r="1095" spans="1:6" ht="16.5" thickBot="1">
      <c r="A1095" s="36" t="s">
        <v>74</v>
      </c>
      <c r="B1095" s="15"/>
      <c r="C1095" s="15"/>
      <c r="D1095" s="15">
        <v>0</v>
      </c>
      <c r="E1095" s="46" t="s">
        <v>75</v>
      </c>
    </row>
    <row r="1096" spans="1:6" ht="16.5" thickBot="1">
      <c r="A1096" s="36" t="s">
        <v>76</v>
      </c>
      <c r="B1096" s="15">
        <v>0.105</v>
      </c>
      <c r="C1096" s="15">
        <v>0.11</v>
      </c>
      <c r="D1096" s="15">
        <v>5.4909999999999997</v>
      </c>
      <c r="E1096" s="46" t="s">
        <v>77</v>
      </c>
    </row>
    <row r="1097" spans="1:6" ht="16.5" thickBot="1">
      <c r="A1097" s="36" t="s">
        <v>78</v>
      </c>
      <c r="B1097" s="15">
        <v>6.7000000000000004E-2</v>
      </c>
      <c r="C1097" s="15">
        <v>6.7000000000000004E-2</v>
      </c>
      <c r="D1097" s="15">
        <v>5.3999999999999999E-2</v>
      </c>
      <c r="E1097" s="46" t="s">
        <v>79</v>
      </c>
    </row>
    <row r="1098" spans="1:6" ht="16.5" thickBot="1">
      <c r="A1098" s="36" t="s">
        <v>80</v>
      </c>
      <c r="B1098" s="15"/>
      <c r="C1098" s="15"/>
      <c r="D1098" s="15">
        <v>0</v>
      </c>
      <c r="E1098" s="46" t="s">
        <v>81</v>
      </c>
    </row>
    <row r="1099" spans="1:6" ht="16.5" thickBot="1">
      <c r="A1099" s="36" t="s">
        <v>82</v>
      </c>
      <c r="B1099" s="15"/>
      <c r="C1099" s="15"/>
      <c r="D1099" s="15">
        <v>0</v>
      </c>
      <c r="E1099" s="46" t="s">
        <v>83</v>
      </c>
    </row>
    <row r="1100" spans="1:6" ht="16.5" thickBot="1">
      <c r="A1100" s="45" t="s">
        <v>182</v>
      </c>
      <c r="B1100" s="47">
        <f t="shared" ref="B1100" si="108">SUM(B1078:B1099)</f>
        <v>0.375</v>
      </c>
      <c r="C1100" s="47">
        <f t="shared" ref="C1100" si="109">SUM(C1078:C1099)</f>
        <v>0.38200000000000001</v>
      </c>
      <c r="D1100" s="47">
        <v>0.379</v>
      </c>
      <c r="E1100" s="45" t="s">
        <v>184</v>
      </c>
    </row>
    <row r="1101" spans="1:6" ht="16.5" thickBot="1">
      <c r="A1101" s="45" t="s">
        <v>183</v>
      </c>
      <c r="B1101" s="47">
        <v>66.566999999999993</v>
      </c>
      <c r="C1101" s="47">
        <v>42.307000000000002</v>
      </c>
      <c r="D1101" s="47">
        <v>65.417000000000002</v>
      </c>
      <c r="E1101" s="45" t="s">
        <v>185</v>
      </c>
      <c r="F1101" s="33"/>
    </row>
  </sheetData>
  <mergeCells count="45">
    <mergeCell ref="M1000:N1000"/>
    <mergeCell ref="N1001:O1001"/>
    <mergeCell ref="J59:K59"/>
    <mergeCell ref="H58:K58"/>
    <mergeCell ref="D1075:E1075"/>
    <mergeCell ref="D678:E678"/>
    <mergeCell ref="D708:E708"/>
    <mergeCell ref="D766:E766"/>
    <mergeCell ref="D737:E737"/>
    <mergeCell ref="I979:K979"/>
    <mergeCell ref="D1043:E1043"/>
    <mergeCell ref="C525:E525"/>
    <mergeCell ref="C558:E558"/>
    <mergeCell ref="K981:K982"/>
    <mergeCell ref="D949:E949"/>
    <mergeCell ref="D856:E856"/>
    <mergeCell ref="E981:G981"/>
    <mergeCell ref="H981:J981"/>
    <mergeCell ref="D916:E916"/>
    <mergeCell ref="C885:E885"/>
    <mergeCell ref="K60:K61"/>
    <mergeCell ref="H60:J60"/>
    <mergeCell ref="C123:E123"/>
    <mergeCell ref="A1007:B1007"/>
    <mergeCell ref="C154:E154"/>
    <mergeCell ref="C310:E310"/>
    <mergeCell ref="C368:E368"/>
    <mergeCell ref="C400:E400"/>
    <mergeCell ref="A981:A982"/>
    <mergeCell ref="C458:E458"/>
    <mergeCell ref="C493:E493"/>
    <mergeCell ref="C186:E186"/>
    <mergeCell ref="B247:E247"/>
    <mergeCell ref="B278:E278"/>
    <mergeCell ref="C216:E216"/>
    <mergeCell ref="C339:E339"/>
    <mergeCell ref="D825:E825"/>
    <mergeCell ref="D589:E589"/>
    <mergeCell ref="B981:D981"/>
    <mergeCell ref="A1:D1"/>
    <mergeCell ref="C2:E2"/>
    <mergeCell ref="B60:D60"/>
    <mergeCell ref="E60:G60"/>
    <mergeCell ref="C3:E3"/>
    <mergeCell ref="A60:A6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الحيواني (ج 140-175)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Suhaib R. Aladaileh</cp:lastModifiedBy>
  <dcterms:created xsi:type="dcterms:W3CDTF">2018-08-29T14:11:19Z</dcterms:created>
  <dcterms:modified xsi:type="dcterms:W3CDTF">2021-10-07T12:12:06Z</dcterms:modified>
</cp:coreProperties>
</file>