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أدارة التكامل الزراعي والامن الغذائي\عبدالله عبدالقادر\الكتاب ألإحصائي 41\المجلد 42\"/>
    </mc:Choice>
  </mc:AlternateContent>
  <xr:revisionPtr revIDLastSave="0" documentId="13_ncr:1_{6480A405-FA0A-4EA7-BBA8-2862D30637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القسم السادس الواردات(ج 186-36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G4576" i="1"/>
  <c r="F3286" i="1" l="1"/>
  <c r="B3917" i="1"/>
  <c r="B4103" i="1"/>
  <c r="B3918" i="1"/>
  <c r="B4010" i="1"/>
  <c r="B4041" i="1"/>
  <c r="F4255" i="1"/>
  <c r="G4709" i="1" l="1"/>
  <c r="B781" i="1" l="1"/>
  <c r="B748" i="1"/>
  <c r="G194" i="1"/>
  <c r="F194" i="1"/>
  <c r="B256" i="1"/>
  <c r="C256" i="1"/>
  <c r="D256" i="1"/>
  <c r="E256" i="1"/>
  <c r="F256" i="1"/>
  <c r="G256" i="1"/>
  <c r="B3434" i="1"/>
  <c r="C3434" i="1"/>
  <c r="D3434" i="1"/>
  <c r="E3434" i="1"/>
  <c r="F3434" i="1"/>
  <c r="G3434" i="1"/>
  <c r="B3370" i="1"/>
  <c r="C3370" i="1"/>
  <c r="D3370" i="1"/>
  <c r="E3370" i="1"/>
  <c r="F3370" i="1"/>
  <c r="B3402" i="1"/>
  <c r="C3402" i="1"/>
  <c r="D3402" i="1"/>
  <c r="E3402" i="1"/>
  <c r="F3402" i="1"/>
  <c r="G3402" i="1"/>
  <c r="B3239" i="1"/>
  <c r="C3239" i="1"/>
  <c r="D3239" i="1"/>
  <c r="E3239" i="1"/>
  <c r="F3239" i="1"/>
  <c r="G2408" i="1"/>
  <c r="B4340" i="1"/>
  <c r="C4340" i="1"/>
  <c r="D4340" i="1"/>
  <c r="E4340" i="1"/>
  <c r="F4340" i="1"/>
  <c r="G4340" i="1"/>
  <c r="B4089" i="1"/>
  <c r="C4089" i="1"/>
  <c r="D4089" i="1"/>
  <c r="E4089" i="1"/>
  <c r="F4089" i="1"/>
  <c r="G4089" i="1"/>
  <c r="F3560" i="1"/>
  <c r="B3272" i="1"/>
  <c r="C3272" i="1"/>
  <c r="D3272" i="1"/>
  <c r="E3272" i="1"/>
  <c r="F3272" i="1"/>
  <c r="G3272" i="1"/>
  <c r="B1280" i="1"/>
  <c r="C1280" i="1"/>
  <c r="D1280" i="1"/>
  <c r="E1280" i="1"/>
  <c r="F1280" i="1"/>
  <c r="G1280" i="1"/>
  <c r="B1089" i="1"/>
  <c r="C1089" i="1"/>
  <c r="D1089" i="1"/>
  <c r="E1089" i="1"/>
  <c r="F1089" i="1"/>
  <c r="B1118" i="1"/>
  <c r="B991" i="1"/>
  <c r="C991" i="1"/>
  <c r="D991" i="1"/>
  <c r="E991" i="1"/>
  <c r="F991" i="1"/>
  <c r="F318" i="1"/>
  <c r="D357" i="1"/>
  <c r="E357" i="1"/>
  <c r="F357" i="1"/>
  <c r="G357" i="1"/>
  <c r="F3304" i="1"/>
  <c r="G3500" i="1"/>
  <c r="F3500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5" i="1"/>
  <c r="E3912" i="1"/>
  <c r="G4952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4965" i="1"/>
  <c r="G4966" i="1"/>
  <c r="G4967" i="1"/>
  <c r="G4968" i="1"/>
  <c r="G4969" i="1"/>
  <c r="G4970" i="1"/>
  <c r="G4971" i="1"/>
  <c r="G4972" i="1"/>
  <c r="G4974" i="1"/>
  <c r="G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4" i="1"/>
  <c r="F4952" i="1"/>
  <c r="F4953" i="1"/>
  <c r="F4954" i="1"/>
  <c r="F4955" i="1"/>
  <c r="F4956" i="1"/>
  <c r="F4957" i="1"/>
  <c r="F4958" i="1"/>
  <c r="F4965" i="1"/>
  <c r="F4966" i="1"/>
  <c r="F4967" i="1"/>
  <c r="F4969" i="1"/>
  <c r="F4970" i="1"/>
  <c r="F4971" i="1"/>
  <c r="F4972" i="1"/>
  <c r="F4951" i="1"/>
  <c r="E4951" i="1"/>
  <c r="C5255" i="1"/>
  <c r="E5255" i="1"/>
  <c r="G5255" i="1"/>
  <c r="F5250" i="1"/>
  <c r="F4968" i="1" s="1"/>
  <c r="D5246" i="1"/>
  <c r="B5246" i="1" s="1"/>
  <c r="B5255" i="1" s="1"/>
  <c r="F5243" i="1"/>
  <c r="F4961" i="1" s="1"/>
  <c r="F5244" i="1"/>
  <c r="F4962" i="1" s="1"/>
  <c r="F5241" i="1"/>
  <c r="F5255" i="1" s="1"/>
  <c r="D5245" i="1"/>
  <c r="F5245" i="1" s="1"/>
  <c r="F4963" i="1" s="1"/>
  <c r="D5244" i="1"/>
  <c r="D5242" i="1"/>
  <c r="F5242" i="1" s="1"/>
  <c r="F4960" i="1" s="1"/>
  <c r="D5241" i="1"/>
  <c r="F5472" i="1"/>
  <c r="G5472" i="1"/>
  <c r="E5472" i="1"/>
  <c r="E5441" i="1"/>
  <c r="F5441" i="1"/>
  <c r="G5441" i="1"/>
  <c r="D5441" i="1"/>
  <c r="F5410" i="1"/>
  <c r="G5410" i="1"/>
  <c r="E5410" i="1"/>
  <c r="G5192" i="1"/>
  <c r="E5192" i="1"/>
  <c r="F5193" i="1"/>
  <c r="F5183" i="1"/>
  <c r="F5192" i="1" s="1"/>
  <c r="F5161" i="1"/>
  <c r="F5160" i="1"/>
  <c r="G5160" i="1"/>
  <c r="E5160" i="1"/>
  <c r="F5129" i="1"/>
  <c r="G5129" i="1"/>
  <c r="E5129" i="1"/>
  <c r="G5098" i="1"/>
  <c r="F5098" i="1"/>
  <c r="F5099" i="1"/>
  <c r="F5068" i="1"/>
  <c r="F5067" i="1"/>
  <c r="G5067" i="1"/>
  <c r="E5067" i="1"/>
  <c r="E4973" i="1" s="1"/>
  <c r="F5037" i="1"/>
  <c r="G5036" i="1"/>
  <c r="F5036" i="1"/>
  <c r="F5006" i="1"/>
  <c r="F4974" i="1" s="1"/>
  <c r="G5005" i="1"/>
  <c r="G4973" i="1" s="1"/>
  <c r="F5005" i="1"/>
  <c r="F5534" i="1"/>
  <c r="G5534" i="1"/>
  <c r="E5534" i="1"/>
  <c r="F5535" i="1"/>
  <c r="F4973" i="1" l="1"/>
  <c r="D5255" i="1"/>
  <c r="F4964" i="1"/>
  <c r="F4959" i="1"/>
  <c r="G5566" i="1"/>
  <c r="F5566" i="1"/>
  <c r="C5665" i="1"/>
  <c r="B5665" i="1"/>
  <c r="E4942" i="1"/>
  <c r="F4942" i="1"/>
  <c r="G4942" i="1"/>
  <c r="F4912" i="1"/>
  <c r="G4911" i="1"/>
  <c r="F4911" i="1"/>
  <c r="F4881" i="1"/>
  <c r="G4880" i="1"/>
  <c r="F4880" i="1"/>
  <c r="G4848" i="1"/>
  <c r="F4848" i="1"/>
  <c r="F4849" i="1"/>
  <c r="F4756" i="1"/>
  <c r="G4755" i="1"/>
  <c r="F4755" i="1"/>
  <c r="F4704" i="1"/>
  <c r="F4575" i="1"/>
  <c r="G4693" i="1"/>
  <c r="F4693" i="1"/>
  <c r="F4694" i="1"/>
  <c r="G4660" i="1"/>
  <c r="F4660" i="1"/>
  <c r="G4626" i="1"/>
  <c r="F4626" i="1"/>
  <c r="G4563" i="1"/>
  <c r="F4563" i="1"/>
  <c r="D4531" i="1"/>
  <c r="E4531" i="1"/>
  <c r="F4531" i="1"/>
  <c r="G4531" i="1"/>
  <c r="G4308" i="1"/>
  <c r="F4308" i="1"/>
  <c r="G4372" i="1"/>
  <c r="F4372" i="1"/>
  <c r="G4403" i="1"/>
  <c r="F4403" i="1"/>
  <c r="G4435" i="1"/>
  <c r="F4431" i="1"/>
  <c r="F4427" i="1"/>
  <c r="F4435" i="1" s="1"/>
  <c r="G4467" i="1"/>
  <c r="F4468" i="1"/>
  <c r="F4463" i="1"/>
  <c r="F4467" i="1" s="1"/>
  <c r="F4136" i="1"/>
  <c r="E4152" i="1"/>
  <c r="B4152" i="1"/>
  <c r="C4152" i="1"/>
  <c r="D4152" i="1"/>
  <c r="G4152" i="1"/>
  <c r="F4214" i="1"/>
  <c r="G4214" i="1"/>
  <c r="D4214" i="1"/>
  <c r="E4214" i="1"/>
  <c r="F4245" i="1"/>
  <c r="F4152" i="1" s="1"/>
  <c r="G4244" i="1"/>
  <c r="F4244" i="1"/>
  <c r="F3915" i="1"/>
  <c r="F3966" i="1"/>
  <c r="E3965" i="1"/>
  <c r="E3934" i="1" s="1"/>
  <c r="F3965" i="1"/>
  <c r="G3965" i="1"/>
  <c r="D3965" i="1"/>
  <c r="F3919" i="1"/>
  <c r="F4027" i="1"/>
  <c r="G4027" i="1"/>
  <c r="E4027" i="1"/>
  <c r="F4090" i="1"/>
  <c r="F3916" i="1"/>
  <c r="F3555" i="1"/>
  <c r="F3837" i="1"/>
  <c r="G3836" i="1"/>
  <c r="F3818" i="1"/>
  <c r="F3827" i="1"/>
  <c r="F3825" i="1"/>
  <c r="D3554" i="1"/>
  <c r="F3599" i="1"/>
  <c r="F3598" i="1"/>
  <c r="G3598" i="1"/>
  <c r="G3544" i="1"/>
  <c r="G3632" i="1"/>
  <c r="F3632" i="1"/>
  <c r="F3633" i="1"/>
  <c r="D3664" i="1"/>
  <c r="E3664" i="1"/>
  <c r="G3664" i="1"/>
  <c r="F3664" i="1"/>
  <c r="F3697" i="1"/>
  <c r="G3697" i="1"/>
  <c r="F3734" i="1"/>
  <c r="G3733" i="1"/>
  <c r="F3733" i="1"/>
  <c r="F3766" i="1"/>
  <c r="G3765" i="1"/>
  <c r="F3765" i="1"/>
  <c r="G3370" i="1"/>
  <c r="G3304" i="1"/>
  <c r="F3240" i="1"/>
  <c r="G3239" i="1"/>
  <c r="G3207" i="1"/>
  <c r="F3207" i="1"/>
  <c r="F3177" i="1"/>
  <c r="G3176" i="1"/>
  <c r="F3176" i="1"/>
  <c r="F3145" i="1"/>
  <c r="G3144" i="1"/>
  <c r="F3144" i="1"/>
  <c r="D3114" i="1"/>
  <c r="F3114" i="1" s="1"/>
  <c r="E3113" i="1"/>
  <c r="F3113" i="1"/>
  <c r="G3113" i="1"/>
  <c r="D3113" i="1"/>
  <c r="B3104" i="1"/>
  <c r="D3082" i="1"/>
  <c r="F3082" i="1" s="1"/>
  <c r="E3081" i="1"/>
  <c r="F3081" i="1"/>
  <c r="G3081" i="1"/>
  <c r="D3077" i="1"/>
  <c r="D3081" i="1" s="1"/>
  <c r="D3051" i="1"/>
  <c r="F3051" i="1" s="1"/>
  <c r="E3050" i="1"/>
  <c r="F3050" i="1"/>
  <c r="G3050" i="1"/>
  <c r="D3046" i="1"/>
  <c r="D3041" i="1"/>
  <c r="B3041" i="1" s="1"/>
  <c r="E3016" i="1"/>
  <c r="F3016" i="1"/>
  <c r="G3016" i="1"/>
  <c r="D3017" i="1"/>
  <c r="F3017" i="1" s="1"/>
  <c r="D3012" i="1"/>
  <c r="D3007" i="1"/>
  <c r="D3016" i="1" s="1"/>
  <c r="G2984" i="1"/>
  <c r="F2984" i="1"/>
  <c r="F2985" i="1"/>
  <c r="E2918" i="1"/>
  <c r="F2918" i="1"/>
  <c r="G2918" i="1"/>
  <c r="D2919" i="1"/>
  <c r="F2919" i="1" s="1"/>
  <c r="D2914" i="1"/>
  <c r="D2909" i="1"/>
  <c r="D2918" i="1" s="1"/>
  <c r="E2886" i="1"/>
  <c r="F2886" i="1"/>
  <c r="G2886" i="1"/>
  <c r="D2887" i="1"/>
  <c r="F2887" i="1" s="1"/>
  <c r="D2882" i="1"/>
  <c r="D2877" i="1"/>
  <c r="D2886" i="1" s="1"/>
  <c r="E2854" i="1"/>
  <c r="F2854" i="1"/>
  <c r="G2854" i="1"/>
  <c r="D2855" i="1"/>
  <c r="F2855" i="1" s="1"/>
  <c r="D2850" i="1"/>
  <c r="D2845" i="1"/>
  <c r="D2824" i="1"/>
  <c r="F2824" i="1" s="1"/>
  <c r="E2823" i="1"/>
  <c r="F2823" i="1"/>
  <c r="G2823" i="1"/>
  <c r="D2819" i="1"/>
  <c r="D2814" i="1"/>
  <c r="D2823" i="1" s="1"/>
  <c r="G2791" i="1"/>
  <c r="F2791" i="1"/>
  <c r="F2760" i="1"/>
  <c r="G2759" i="1"/>
  <c r="F2759" i="1"/>
  <c r="E2728" i="1"/>
  <c r="F2728" i="1"/>
  <c r="G2728" i="1"/>
  <c r="D2729" i="1"/>
  <c r="F2729" i="1" s="1"/>
  <c r="D2724" i="1"/>
  <c r="D2719" i="1"/>
  <c r="D2698" i="1"/>
  <c r="F2698" i="1" s="1"/>
  <c r="E2697" i="1"/>
  <c r="F2697" i="1"/>
  <c r="G2697" i="1"/>
  <c r="D2693" i="1"/>
  <c r="D2688" i="1"/>
  <c r="D2666" i="1"/>
  <c r="F2666" i="1" s="1"/>
  <c r="C2665" i="1"/>
  <c r="E2665" i="1"/>
  <c r="F2665" i="1"/>
  <c r="G2665" i="1"/>
  <c r="B2665" i="1"/>
  <c r="D2661" i="1"/>
  <c r="D2665" i="1" s="1"/>
  <c r="G2455" i="1"/>
  <c r="F2633" i="1"/>
  <c r="G2633" i="1"/>
  <c r="F2634" i="1"/>
  <c r="D2602" i="1"/>
  <c r="F2602" i="1" s="1"/>
  <c r="E2601" i="1"/>
  <c r="F2601" i="1"/>
  <c r="G2601" i="1"/>
  <c r="D2597" i="1"/>
  <c r="D2592" i="1"/>
  <c r="F2472" i="1"/>
  <c r="E2569" i="1"/>
  <c r="F2569" i="1"/>
  <c r="G2569" i="1"/>
  <c r="D2560" i="1"/>
  <c r="D2569" i="1" s="1"/>
  <c r="E2537" i="1"/>
  <c r="F2537" i="1"/>
  <c r="G2537" i="1"/>
  <c r="D2537" i="1"/>
  <c r="F2507" i="1"/>
  <c r="E2506" i="1"/>
  <c r="F2506" i="1"/>
  <c r="G2506" i="1"/>
  <c r="D2497" i="1"/>
  <c r="B2497" i="1" s="1"/>
  <c r="G2443" i="1"/>
  <c r="F2443" i="1"/>
  <c r="D1973" i="1"/>
  <c r="E1973" i="1"/>
  <c r="F1973" i="1"/>
  <c r="G1973" i="1"/>
  <c r="D2381" i="1"/>
  <c r="E2381" i="1"/>
  <c r="F2381" i="1"/>
  <c r="G2381" i="1"/>
  <c r="E2350" i="1"/>
  <c r="F2350" i="1"/>
  <c r="G2350" i="1"/>
  <c r="D2350" i="1"/>
  <c r="G2319" i="1"/>
  <c r="F2319" i="1"/>
  <c r="E2288" i="1"/>
  <c r="F2288" i="1"/>
  <c r="G2288" i="1"/>
  <c r="D2288" i="1"/>
  <c r="D2728" i="1" l="1"/>
  <c r="B2560" i="1"/>
  <c r="D2506" i="1"/>
  <c r="D2697" i="1"/>
  <c r="D3050" i="1"/>
  <c r="F3564" i="1"/>
  <c r="F3901" i="1" s="1"/>
  <c r="F3836" i="1"/>
  <c r="D2601" i="1"/>
  <c r="D2854" i="1"/>
  <c r="D2248" i="1"/>
  <c r="F2227" i="1" l="1"/>
  <c r="G2226" i="1"/>
  <c r="F2226" i="1"/>
  <c r="G2194" i="1"/>
  <c r="F2194" i="1"/>
  <c r="G2162" i="1"/>
  <c r="E2162" i="1"/>
  <c r="F2162" i="1"/>
  <c r="D2153" i="1"/>
  <c r="D2162" i="1" s="1"/>
  <c r="G2131" i="1"/>
  <c r="F2131" i="1"/>
  <c r="E2100" i="1"/>
  <c r="F2100" i="1"/>
  <c r="G2100" i="1"/>
  <c r="D2101" i="1"/>
  <c r="F2101" i="1" s="1"/>
  <c r="D2091" i="1"/>
  <c r="D2100" i="1" s="1"/>
  <c r="D2069" i="1"/>
  <c r="F2069" i="1" s="1"/>
  <c r="E2068" i="1"/>
  <c r="F2068" i="1"/>
  <c r="G2068" i="1"/>
  <c r="D2068" i="1"/>
  <c r="D2036" i="1"/>
  <c r="F2036" i="1" s="1"/>
  <c r="D2035" i="1"/>
  <c r="E2035" i="1"/>
  <c r="F2035" i="1"/>
  <c r="G2035" i="1"/>
  <c r="G2004" i="1"/>
  <c r="F2004" i="1"/>
  <c r="F1942" i="1"/>
  <c r="D1942" i="1"/>
  <c r="E1941" i="1"/>
  <c r="F1941" i="1"/>
  <c r="G1941" i="1"/>
  <c r="D1932" i="1"/>
  <c r="D1941" i="1" s="1"/>
  <c r="F1909" i="1"/>
  <c r="G1908" i="1"/>
  <c r="F1908" i="1"/>
  <c r="D1878" i="1"/>
  <c r="F1878" i="1" s="1"/>
  <c r="E1877" i="1"/>
  <c r="F1877" i="1"/>
  <c r="G1877" i="1"/>
  <c r="D1868" i="1"/>
  <c r="D1877" i="1" s="1"/>
  <c r="E1845" i="1"/>
  <c r="F1845" i="1"/>
  <c r="G1845" i="1"/>
  <c r="D1846" i="1"/>
  <c r="F1846" i="1" s="1"/>
  <c r="D1836" i="1"/>
  <c r="D1845" i="1" s="1"/>
  <c r="D1815" i="1"/>
  <c r="F1815" i="1" s="1"/>
  <c r="D1814" i="1"/>
  <c r="E1814" i="1"/>
  <c r="F1814" i="1"/>
  <c r="G1814" i="1"/>
  <c r="G864" i="1"/>
  <c r="F864" i="1"/>
  <c r="B1290" i="1"/>
  <c r="C1290" i="1"/>
  <c r="D1290" i="1"/>
  <c r="E1290" i="1"/>
  <c r="F1290" i="1"/>
  <c r="G1290" i="1"/>
  <c r="B1291" i="1"/>
  <c r="C1291" i="1"/>
  <c r="D1291" i="1"/>
  <c r="E1291" i="1"/>
  <c r="F1291" i="1"/>
  <c r="G1291" i="1"/>
  <c r="B1292" i="1"/>
  <c r="C1292" i="1"/>
  <c r="D1292" i="1"/>
  <c r="E1292" i="1"/>
  <c r="F1292" i="1"/>
  <c r="G1292" i="1"/>
  <c r="B1293" i="1"/>
  <c r="C1293" i="1"/>
  <c r="E1293" i="1"/>
  <c r="G1293" i="1"/>
  <c r="B1294" i="1"/>
  <c r="C1294" i="1"/>
  <c r="D1294" i="1"/>
  <c r="E1294" i="1"/>
  <c r="F1294" i="1"/>
  <c r="G1294" i="1"/>
  <c r="B1295" i="1"/>
  <c r="C1295" i="1"/>
  <c r="D1295" i="1"/>
  <c r="E1295" i="1"/>
  <c r="F1295" i="1"/>
  <c r="G1295" i="1"/>
  <c r="B1296" i="1"/>
  <c r="C1296" i="1"/>
  <c r="D1296" i="1"/>
  <c r="E1296" i="1"/>
  <c r="F1296" i="1"/>
  <c r="G1296" i="1"/>
  <c r="B1297" i="1"/>
  <c r="C1297" i="1"/>
  <c r="D1297" i="1"/>
  <c r="E1297" i="1"/>
  <c r="F1297" i="1"/>
  <c r="G1297" i="1"/>
  <c r="B1298" i="1"/>
  <c r="C1298" i="1"/>
  <c r="D1298" i="1"/>
  <c r="E1298" i="1"/>
  <c r="F1298" i="1"/>
  <c r="G1298" i="1"/>
  <c r="B1299" i="1"/>
  <c r="C1299" i="1"/>
  <c r="D1299" i="1"/>
  <c r="E1299" i="1"/>
  <c r="F1299" i="1"/>
  <c r="G1299" i="1"/>
  <c r="B1300" i="1"/>
  <c r="C1300" i="1"/>
  <c r="D1300" i="1"/>
  <c r="E1300" i="1"/>
  <c r="F1300" i="1"/>
  <c r="G1300" i="1"/>
  <c r="B1301" i="1"/>
  <c r="C1301" i="1"/>
  <c r="D1301" i="1"/>
  <c r="E1301" i="1"/>
  <c r="F1301" i="1"/>
  <c r="G1301" i="1"/>
  <c r="B1302" i="1"/>
  <c r="C1302" i="1"/>
  <c r="D1302" i="1"/>
  <c r="E1302" i="1"/>
  <c r="F1302" i="1"/>
  <c r="G1302" i="1"/>
  <c r="B1303" i="1"/>
  <c r="C1303" i="1"/>
  <c r="D1303" i="1"/>
  <c r="E1303" i="1"/>
  <c r="F1303" i="1"/>
  <c r="G1303" i="1"/>
  <c r="B1304" i="1"/>
  <c r="C1304" i="1"/>
  <c r="D1304" i="1"/>
  <c r="E1304" i="1"/>
  <c r="F1304" i="1"/>
  <c r="G1304" i="1"/>
  <c r="B1305" i="1"/>
  <c r="C1305" i="1"/>
  <c r="D1305" i="1"/>
  <c r="E1305" i="1"/>
  <c r="F1305" i="1"/>
  <c r="G1305" i="1"/>
  <c r="B1306" i="1"/>
  <c r="C1306" i="1"/>
  <c r="D1306" i="1"/>
  <c r="E1306" i="1"/>
  <c r="F1306" i="1"/>
  <c r="G1306" i="1"/>
  <c r="B1307" i="1"/>
  <c r="C1307" i="1"/>
  <c r="D1307" i="1"/>
  <c r="E1307" i="1"/>
  <c r="F1307" i="1"/>
  <c r="G1307" i="1"/>
  <c r="B1308" i="1"/>
  <c r="C1308" i="1"/>
  <c r="D1308" i="1"/>
  <c r="E1308" i="1"/>
  <c r="F1308" i="1"/>
  <c r="G1308" i="1"/>
  <c r="B1309" i="1"/>
  <c r="C1309" i="1"/>
  <c r="D1309" i="1"/>
  <c r="E1309" i="1"/>
  <c r="F1309" i="1"/>
  <c r="G1309" i="1"/>
  <c r="B1310" i="1"/>
  <c r="C1310" i="1"/>
  <c r="D1310" i="1"/>
  <c r="E1310" i="1"/>
  <c r="F1310" i="1"/>
  <c r="G1310" i="1"/>
  <c r="B1311" i="1"/>
  <c r="C1311" i="1"/>
  <c r="D1311" i="1"/>
  <c r="E1311" i="1"/>
  <c r="B1312" i="1"/>
  <c r="C1312" i="1"/>
  <c r="D1312" i="1"/>
  <c r="E1312" i="1"/>
  <c r="G1312" i="1"/>
  <c r="C1289" i="1"/>
  <c r="D1289" i="1"/>
  <c r="E1289" i="1"/>
  <c r="F1289" i="1"/>
  <c r="G1289" i="1"/>
  <c r="B1289" i="1"/>
  <c r="F1721" i="1"/>
  <c r="F1312" i="1" s="1"/>
  <c r="G1720" i="1"/>
  <c r="F1720" i="1"/>
  <c r="B2091" i="1" l="1"/>
  <c r="B2153" i="1"/>
  <c r="D1671" i="1"/>
  <c r="G1689" i="1"/>
  <c r="G1503" i="1"/>
  <c r="F1503" i="1"/>
  <c r="G1752" i="1"/>
  <c r="F1752" i="1"/>
  <c r="G1658" i="1"/>
  <c r="F1658" i="1"/>
  <c r="G1627" i="1"/>
  <c r="F1627" i="1"/>
  <c r="G1596" i="1"/>
  <c r="F1596" i="1"/>
  <c r="G1565" i="1"/>
  <c r="F1565" i="1"/>
  <c r="G1534" i="1"/>
  <c r="F1534" i="1"/>
  <c r="G1472" i="1"/>
  <c r="F1472" i="1"/>
  <c r="G1441" i="1"/>
  <c r="F1441" i="1"/>
  <c r="G1408" i="1"/>
  <c r="F1408" i="1"/>
  <c r="G1375" i="1"/>
  <c r="F1375" i="1"/>
  <c r="G1342" i="1"/>
  <c r="F1342" i="1"/>
  <c r="G1311" i="1" l="1"/>
  <c r="F1671" i="1"/>
  <c r="D1293" i="1"/>
  <c r="G1249" i="1"/>
  <c r="F1249" i="1"/>
  <c r="F1090" i="1"/>
  <c r="G1089" i="1"/>
  <c r="F1219" i="1"/>
  <c r="G1218" i="1"/>
  <c r="F1218" i="1"/>
  <c r="F1188" i="1"/>
  <c r="G1187" i="1"/>
  <c r="F1179" i="1"/>
  <c r="F1187" i="1" s="1"/>
  <c r="F1156" i="1"/>
  <c r="G1155" i="1"/>
  <c r="F1155" i="1"/>
  <c r="F1123" i="1"/>
  <c r="B1122" i="1"/>
  <c r="C1122" i="1"/>
  <c r="D1122" i="1"/>
  <c r="E1122" i="1"/>
  <c r="G1122" i="1"/>
  <c r="F1122" i="1"/>
  <c r="G1056" i="1"/>
  <c r="F1057" i="1"/>
  <c r="F1051" i="1"/>
  <c r="F1045" i="1"/>
  <c r="G746" i="1"/>
  <c r="F992" i="1"/>
  <c r="G991" i="1"/>
  <c r="G745" i="1"/>
  <c r="G752" i="1"/>
  <c r="G755" i="1"/>
  <c r="G757" i="1"/>
  <c r="G758" i="1"/>
  <c r="G761" i="1"/>
  <c r="G764" i="1"/>
  <c r="F749" i="1"/>
  <c r="F755" i="1"/>
  <c r="F758" i="1"/>
  <c r="F762" i="1"/>
  <c r="F743" i="1"/>
  <c r="G743" i="1"/>
  <c r="G960" i="1"/>
  <c r="F960" i="1"/>
  <c r="G749" i="1"/>
  <c r="F744" i="1"/>
  <c r="F748" i="1"/>
  <c r="G929" i="1"/>
  <c r="F929" i="1"/>
  <c r="F750" i="1"/>
  <c r="F930" i="1"/>
  <c r="G744" i="1"/>
  <c r="G750" i="1"/>
  <c r="G756" i="1"/>
  <c r="G762" i="1"/>
  <c r="D898" i="1"/>
  <c r="D766" i="1" s="1"/>
  <c r="E897" i="1"/>
  <c r="F897" i="1"/>
  <c r="G897" i="1"/>
  <c r="D888" i="1"/>
  <c r="B888" i="1" s="1"/>
  <c r="B756" i="1" s="1"/>
  <c r="G748" i="1"/>
  <c r="G760" i="1"/>
  <c r="G766" i="1"/>
  <c r="F745" i="1"/>
  <c r="F746" i="1"/>
  <c r="F751" i="1"/>
  <c r="F752" i="1"/>
  <c r="F764" i="1"/>
  <c r="D755" i="1"/>
  <c r="D760" i="1"/>
  <c r="D761" i="1"/>
  <c r="D763" i="1"/>
  <c r="E747" i="1"/>
  <c r="E753" i="1"/>
  <c r="E755" i="1"/>
  <c r="E756" i="1"/>
  <c r="E761" i="1"/>
  <c r="E762" i="1"/>
  <c r="D743" i="1"/>
  <c r="E743" i="1"/>
  <c r="E833" i="1"/>
  <c r="F833" i="1"/>
  <c r="G833" i="1"/>
  <c r="D833" i="1"/>
  <c r="G751" i="1"/>
  <c r="D748" i="1"/>
  <c r="D749" i="1"/>
  <c r="E746" i="1"/>
  <c r="E750" i="1"/>
  <c r="E752" i="1"/>
  <c r="E764" i="1"/>
  <c r="F799" i="1"/>
  <c r="G798" i="1"/>
  <c r="F798" i="1"/>
  <c r="B744" i="1"/>
  <c r="C744" i="1"/>
  <c r="D744" i="1"/>
  <c r="E744" i="1"/>
  <c r="B745" i="1"/>
  <c r="C745" i="1"/>
  <c r="D745" i="1"/>
  <c r="E745" i="1"/>
  <c r="B746" i="1"/>
  <c r="C746" i="1"/>
  <c r="D746" i="1"/>
  <c r="B747" i="1"/>
  <c r="C747" i="1"/>
  <c r="D747" i="1"/>
  <c r="F747" i="1"/>
  <c r="G747" i="1"/>
  <c r="C748" i="1"/>
  <c r="E748" i="1"/>
  <c r="B749" i="1"/>
  <c r="C749" i="1"/>
  <c r="E749" i="1"/>
  <c r="B750" i="1"/>
  <c r="C750" i="1"/>
  <c r="D750" i="1"/>
  <c r="B751" i="1"/>
  <c r="C751" i="1"/>
  <c r="D751" i="1"/>
  <c r="E751" i="1"/>
  <c r="B752" i="1"/>
  <c r="C752" i="1"/>
  <c r="D752" i="1"/>
  <c r="B753" i="1"/>
  <c r="C753" i="1"/>
  <c r="D753" i="1"/>
  <c r="F753" i="1"/>
  <c r="G753" i="1"/>
  <c r="B754" i="1"/>
  <c r="C754" i="1"/>
  <c r="D754" i="1"/>
  <c r="E754" i="1"/>
  <c r="F754" i="1"/>
  <c r="G754" i="1"/>
  <c r="B755" i="1"/>
  <c r="C755" i="1"/>
  <c r="C756" i="1"/>
  <c r="B757" i="1"/>
  <c r="C757" i="1"/>
  <c r="D757" i="1"/>
  <c r="E757" i="1"/>
  <c r="F757" i="1"/>
  <c r="B758" i="1"/>
  <c r="C758" i="1"/>
  <c r="D758" i="1"/>
  <c r="E758" i="1"/>
  <c r="B759" i="1"/>
  <c r="C759" i="1"/>
  <c r="D759" i="1"/>
  <c r="E759" i="1"/>
  <c r="F759" i="1"/>
  <c r="G759" i="1"/>
  <c r="B760" i="1"/>
  <c r="C760" i="1"/>
  <c r="E760" i="1"/>
  <c r="F760" i="1"/>
  <c r="B761" i="1"/>
  <c r="C761" i="1"/>
  <c r="B762" i="1"/>
  <c r="C762" i="1"/>
  <c r="D762" i="1"/>
  <c r="B763" i="1"/>
  <c r="C763" i="1"/>
  <c r="E763" i="1"/>
  <c r="F763" i="1"/>
  <c r="G763" i="1"/>
  <c r="B764" i="1"/>
  <c r="C764" i="1"/>
  <c r="D764" i="1"/>
  <c r="B765" i="1"/>
  <c r="C765" i="1"/>
  <c r="B766" i="1"/>
  <c r="C766" i="1"/>
  <c r="E766" i="1"/>
  <c r="B743" i="1"/>
  <c r="C743" i="1"/>
  <c r="D735" i="1"/>
  <c r="F735" i="1" s="1"/>
  <c r="D730" i="1"/>
  <c r="D725" i="1"/>
  <c r="F704" i="1"/>
  <c r="G703" i="1"/>
  <c r="F682" i="1"/>
  <c r="F703" i="1" s="1"/>
  <c r="F673" i="1"/>
  <c r="G672" i="1"/>
  <c r="F672" i="1"/>
  <c r="D734" i="1" l="1"/>
  <c r="F1056" i="1"/>
  <c r="D897" i="1"/>
  <c r="D765" i="1" s="1"/>
  <c r="D756" i="1"/>
  <c r="F898" i="1"/>
  <c r="F1689" i="1"/>
  <c r="F1311" i="1" s="1"/>
  <c r="F1293" i="1"/>
  <c r="E765" i="1"/>
  <c r="G765" i="1"/>
  <c r="F641" i="1"/>
  <c r="G640" i="1"/>
  <c r="F640" i="1"/>
  <c r="F529" i="1"/>
  <c r="F610" i="1"/>
  <c r="G609" i="1"/>
  <c r="F609" i="1"/>
  <c r="F579" i="1"/>
  <c r="G578" i="1"/>
  <c r="F578" i="1"/>
  <c r="B430" i="1"/>
  <c r="C430" i="1"/>
  <c r="D430" i="1"/>
  <c r="E430" i="1"/>
  <c r="F430" i="1"/>
  <c r="G430" i="1"/>
  <c r="B431" i="1"/>
  <c r="C431" i="1"/>
  <c r="D431" i="1"/>
  <c r="E431" i="1"/>
  <c r="F431" i="1"/>
  <c r="G431" i="1"/>
  <c r="B432" i="1"/>
  <c r="C432" i="1"/>
  <c r="D432" i="1"/>
  <c r="E432" i="1"/>
  <c r="F432" i="1"/>
  <c r="G432" i="1"/>
  <c r="B433" i="1"/>
  <c r="C433" i="1"/>
  <c r="D433" i="1"/>
  <c r="E433" i="1"/>
  <c r="F433" i="1"/>
  <c r="G433" i="1"/>
  <c r="B434" i="1"/>
  <c r="C434" i="1"/>
  <c r="D434" i="1"/>
  <c r="E434" i="1"/>
  <c r="F434" i="1"/>
  <c r="G434" i="1"/>
  <c r="B435" i="1"/>
  <c r="C435" i="1"/>
  <c r="D435" i="1"/>
  <c r="E435" i="1"/>
  <c r="F435" i="1"/>
  <c r="G435" i="1"/>
  <c r="B436" i="1"/>
  <c r="C436" i="1"/>
  <c r="D436" i="1"/>
  <c r="E436" i="1"/>
  <c r="F436" i="1"/>
  <c r="G436" i="1"/>
  <c r="B437" i="1"/>
  <c r="C437" i="1"/>
  <c r="D437" i="1"/>
  <c r="E437" i="1"/>
  <c r="F437" i="1"/>
  <c r="G437" i="1"/>
  <c r="B438" i="1"/>
  <c r="C438" i="1"/>
  <c r="D438" i="1"/>
  <c r="E438" i="1"/>
  <c r="F438" i="1"/>
  <c r="G438" i="1"/>
  <c r="B439" i="1"/>
  <c r="C439" i="1"/>
  <c r="D439" i="1"/>
  <c r="E439" i="1"/>
  <c r="F439" i="1"/>
  <c r="G439" i="1"/>
  <c r="B440" i="1"/>
  <c r="C440" i="1"/>
  <c r="D440" i="1"/>
  <c r="E440" i="1"/>
  <c r="F440" i="1"/>
  <c r="G440" i="1"/>
  <c r="B441" i="1"/>
  <c r="C441" i="1"/>
  <c r="D441" i="1"/>
  <c r="E441" i="1"/>
  <c r="F441" i="1"/>
  <c r="G441" i="1"/>
  <c r="B442" i="1"/>
  <c r="C442" i="1"/>
  <c r="D442" i="1"/>
  <c r="E442" i="1"/>
  <c r="F442" i="1"/>
  <c r="G442" i="1"/>
  <c r="B443" i="1"/>
  <c r="C443" i="1"/>
  <c r="D443" i="1"/>
  <c r="E443" i="1"/>
  <c r="F443" i="1"/>
  <c r="G443" i="1"/>
  <c r="B444" i="1"/>
  <c r="C444" i="1"/>
  <c r="D444" i="1"/>
  <c r="E444" i="1"/>
  <c r="F444" i="1"/>
  <c r="G444" i="1"/>
  <c r="B445" i="1"/>
  <c r="C445" i="1"/>
  <c r="D445" i="1"/>
  <c r="E445" i="1"/>
  <c r="F445" i="1"/>
  <c r="G445" i="1"/>
  <c r="B446" i="1"/>
  <c r="C446" i="1"/>
  <c r="D446" i="1"/>
  <c r="E446" i="1"/>
  <c r="F446" i="1"/>
  <c r="G446" i="1"/>
  <c r="B447" i="1"/>
  <c r="C447" i="1"/>
  <c r="D447" i="1"/>
  <c r="E447" i="1"/>
  <c r="F447" i="1"/>
  <c r="G447" i="1"/>
  <c r="B448" i="1"/>
  <c r="C448" i="1"/>
  <c r="D448" i="1"/>
  <c r="E448" i="1"/>
  <c r="F448" i="1"/>
  <c r="G448" i="1"/>
  <c r="B449" i="1"/>
  <c r="C449" i="1"/>
  <c r="D449" i="1"/>
  <c r="E449" i="1"/>
  <c r="F449" i="1"/>
  <c r="G449" i="1"/>
  <c r="B450" i="1"/>
  <c r="C450" i="1"/>
  <c r="D450" i="1"/>
  <c r="E450" i="1"/>
  <c r="F450" i="1"/>
  <c r="G450" i="1"/>
  <c r="B451" i="1"/>
  <c r="C451" i="1"/>
  <c r="D451" i="1"/>
  <c r="E451" i="1"/>
  <c r="F451" i="1"/>
  <c r="G451" i="1"/>
  <c r="B452" i="1"/>
  <c r="C452" i="1"/>
  <c r="D452" i="1"/>
  <c r="E452" i="1"/>
  <c r="F452" i="1"/>
  <c r="G452" i="1"/>
  <c r="F429" i="1"/>
  <c r="G429" i="1"/>
  <c r="D429" i="1"/>
  <c r="E429" i="1"/>
  <c r="C429" i="1"/>
  <c r="B429" i="1"/>
  <c r="G420" i="1"/>
  <c r="F421" i="1"/>
  <c r="F399" i="1"/>
  <c r="F420" i="1" s="1"/>
  <c r="F390" i="1"/>
  <c r="G389" i="1"/>
  <c r="F389" i="1"/>
  <c r="D323" i="1"/>
  <c r="F323" i="1" s="1"/>
  <c r="E322" i="1"/>
  <c r="G322" i="1"/>
  <c r="D318" i="1"/>
  <c r="D317" i="1"/>
  <c r="F317" i="1" s="1"/>
  <c r="D313" i="1"/>
  <c r="D312" i="1"/>
  <c r="F291" i="1"/>
  <c r="G290" i="1"/>
  <c r="F290" i="1"/>
  <c r="F257" i="1"/>
  <c r="F248" i="1"/>
  <c r="B108" i="1"/>
  <c r="B117" i="1"/>
  <c r="B120" i="1"/>
  <c r="F121" i="1"/>
  <c r="F115" i="1"/>
  <c r="F110" i="1"/>
  <c r="F226" i="1"/>
  <c r="G225" i="1"/>
  <c r="F225" i="1"/>
  <c r="F195" i="1"/>
  <c r="F162" i="1"/>
  <c r="G161" i="1"/>
  <c r="F140" i="1"/>
  <c r="F161" i="1" s="1"/>
  <c r="H31" i="1"/>
  <c r="J31" i="1"/>
  <c r="I31" i="1"/>
  <c r="B3932" i="1"/>
  <c r="F322" i="1" l="1"/>
  <c r="D322" i="1"/>
  <c r="G1314" i="1"/>
  <c r="G1023" i="1"/>
  <c r="G3924" i="1" l="1"/>
  <c r="G109" i="1" l="1"/>
  <c r="G78" i="1" s="1"/>
  <c r="G110" i="1"/>
  <c r="G79" i="1" s="1"/>
  <c r="G111" i="1"/>
  <c r="G80" i="1" s="1"/>
  <c r="G112" i="1"/>
  <c r="G81" i="1" s="1"/>
  <c r="G113" i="1"/>
  <c r="G82" i="1" s="1"/>
  <c r="G114" i="1"/>
  <c r="G83" i="1" s="1"/>
  <c r="G115" i="1"/>
  <c r="G84" i="1" s="1"/>
  <c r="G116" i="1"/>
  <c r="G85" i="1" s="1"/>
  <c r="G117" i="1"/>
  <c r="G86" i="1" s="1"/>
  <c r="G118" i="1"/>
  <c r="G87" i="1" s="1"/>
  <c r="G119" i="1"/>
  <c r="G88" i="1" s="1"/>
  <c r="G120" i="1"/>
  <c r="G89" i="1" s="1"/>
  <c r="G121" i="1"/>
  <c r="G90" i="1" s="1"/>
  <c r="G122" i="1"/>
  <c r="G91" i="1" s="1"/>
  <c r="G123" i="1"/>
  <c r="G92" i="1" s="1"/>
  <c r="G124" i="1"/>
  <c r="G93" i="1" s="1"/>
  <c r="G125" i="1"/>
  <c r="G94" i="1" s="1"/>
  <c r="G126" i="1"/>
  <c r="G95" i="1" s="1"/>
  <c r="G127" i="1"/>
  <c r="G96" i="1" s="1"/>
  <c r="G128" i="1"/>
  <c r="G97" i="1" s="1"/>
  <c r="G129" i="1"/>
  <c r="G98" i="1" s="1"/>
  <c r="G131" i="1"/>
  <c r="G100" i="1" s="1"/>
  <c r="F109" i="1"/>
  <c r="F78" i="1" s="1"/>
  <c r="F79" i="1"/>
  <c r="F111" i="1"/>
  <c r="F80" i="1" s="1"/>
  <c r="F112" i="1"/>
  <c r="F113" i="1"/>
  <c r="F82" i="1" s="1"/>
  <c r="F114" i="1"/>
  <c r="F83" i="1" s="1"/>
  <c r="F84" i="1"/>
  <c r="F116" i="1"/>
  <c r="F85" i="1" s="1"/>
  <c r="F117" i="1"/>
  <c r="F86" i="1" s="1"/>
  <c r="F118" i="1"/>
  <c r="F87" i="1" s="1"/>
  <c r="F119" i="1"/>
  <c r="F88" i="1" s="1"/>
  <c r="F120" i="1"/>
  <c r="F89" i="1" s="1"/>
  <c r="F122" i="1"/>
  <c r="F91" i="1" s="1"/>
  <c r="F123" i="1"/>
  <c r="F92" i="1" s="1"/>
  <c r="F124" i="1"/>
  <c r="F93" i="1" s="1"/>
  <c r="F125" i="1"/>
  <c r="F94" i="1" s="1"/>
  <c r="F126" i="1"/>
  <c r="F127" i="1"/>
  <c r="F96" i="1" s="1"/>
  <c r="F128" i="1"/>
  <c r="F97" i="1" s="1"/>
  <c r="F129" i="1"/>
  <c r="F98" i="1" s="1"/>
  <c r="G108" i="1"/>
  <c r="G77" i="1" s="1"/>
  <c r="F131" i="1"/>
  <c r="F100" i="1" l="1"/>
  <c r="F95" i="1"/>
  <c r="F81" i="1"/>
  <c r="F108" i="1"/>
  <c r="F77" i="1" s="1"/>
  <c r="G130" i="1"/>
  <c r="G99" i="1" s="1"/>
  <c r="G41" i="1" s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8" i="1"/>
  <c r="F526" i="1"/>
  <c r="F527" i="1"/>
  <c r="F530" i="1"/>
  <c r="F531" i="1"/>
  <c r="F532" i="1"/>
  <c r="F533" i="1"/>
  <c r="F534" i="1"/>
  <c r="F535" i="1"/>
  <c r="F536" i="1"/>
  <c r="F537" i="1"/>
  <c r="F539" i="1"/>
  <c r="F540" i="1"/>
  <c r="F541" i="1"/>
  <c r="F542" i="1"/>
  <c r="F544" i="1"/>
  <c r="F545" i="1"/>
  <c r="F546" i="1"/>
  <c r="F525" i="1"/>
  <c r="G525" i="1"/>
  <c r="G43" i="1"/>
  <c r="F43" i="1"/>
  <c r="F528" i="1"/>
  <c r="F543" i="1"/>
  <c r="E537" i="1"/>
  <c r="E526" i="1"/>
  <c r="F130" i="1" l="1"/>
  <c r="F99" i="1" s="1"/>
  <c r="F90" i="1"/>
  <c r="F548" i="1"/>
  <c r="F538" i="1"/>
  <c r="F547" i="1"/>
  <c r="G547" i="1"/>
  <c r="G42" i="1"/>
  <c r="F766" i="1"/>
  <c r="F761" i="1"/>
  <c r="F756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4" i="1"/>
  <c r="F1002" i="1"/>
  <c r="F1003" i="1"/>
  <c r="F1004" i="1"/>
  <c r="F1006" i="1"/>
  <c r="F1007" i="1"/>
  <c r="F1008" i="1"/>
  <c r="F1009" i="1"/>
  <c r="F1013" i="1"/>
  <c r="F1015" i="1"/>
  <c r="F1016" i="1"/>
  <c r="F1017" i="1"/>
  <c r="F1018" i="1"/>
  <c r="F1020" i="1"/>
  <c r="F1021" i="1"/>
  <c r="F1022" i="1"/>
  <c r="F1001" i="1"/>
  <c r="G1001" i="1"/>
  <c r="F1011" i="1"/>
  <c r="F1012" i="1"/>
  <c r="F1010" i="1"/>
  <c r="F1005" i="1"/>
  <c r="G46" i="1"/>
  <c r="F46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4" i="1"/>
  <c r="G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5" i="1"/>
  <c r="F1776" i="1"/>
  <c r="F1777" i="1"/>
  <c r="F1778" i="1"/>
  <c r="F1780" i="1"/>
  <c r="F1781" i="1"/>
  <c r="F1782" i="1"/>
  <c r="F1761" i="1"/>
  <c r="D1784" i="1"/>
  <c r="D1767" i="1"/>
  <c r="D1773" i="1"/>
  <c r="D1775" i="1"/>
  <c r="D1778" i="1"/>
  <c r="D1780" i="1"/>
  <c r="D1761" i="1"/>
  <c r="E1766" i="1"/>
  <c r="E1767" i="1"/>
  <c r="E1772" i="1"/>
  <c r="E1773" i="1"/>
  <c r="E1778" i="1"/>
  <c r="E1779" i="1"/>
  <c r="E1783" i="1"/>
  <c r="E47" i="1" s="1"/>
  <c r="E1784" i="1"/>
  <c r="E1761" i="1"/>
  <c r="G2453" i="1"/>
  <c r="G2391" i="1" s="1"/>
  <c r="G2454" i="1"/>
  <c r="G2392" i="1" s="1"/>
  <c r="G2393" i="1"/>
  <c r="G2456" i="1"/>
  <c r="G2394" i="1" s="1"/>
  <c r="G2457" i="1"/>
  <c r="G2395" i="1" s="1"/>
  <c r="G2458" i="1"/>
  <c r="G2396" i="1" s="1"/>
  <c r="G2459" i="1"/>
  <c r="G2397" i="1" s="1"/>
  <c r="G2460" i="1"/>
  <c r="G2398" i="1" s="1"/>
  <c r="G2461" i="1"/>
  <c r="G2399" i="1" s="1"/>
  <c r="G2462" i="1"/>
  <c r="G2400" i="1" s="1"/>
  <c r="G2463" i="1"/>
  <c r="G2401" i="1" s="1"/>
  <c r="G2464" i="1"/>
  <c r="G2402" i="1" s="1"/>
  <c r="G2465" i="1"/>
  <c r="G2403" i="1" s="1"/>
  <c r="G2466" i="1"/>
  <c r="G2404" i="1" s="1"/>
  <c r="G2467" i="1"/>
  <c r="G2405" i="1" s="1"/>
  <c r="G2468" i="1"/>
  <c r="G2406" i="1" s="1"/>
  <c r="G2469" i="1"/>
  <c r="G2407" i="1" s="1"/>
  <c r="G2470" i="1"/>
  <c r="G2471" i="1"/>
  <c r="G2409" i="1" s="1"/>
  <c r="G2472" i="1"/>
  <c r="G2410" i="1" s="1"/>
  <c r="G2473" i="1"/>
  <c r="G2411" i="1" s="1"/>
  <c r="G2475" i="1"/>
  <c r="G2413" i="1" s="1"/>
  <c r="F2453" i="1"/>
  <c r="F2391" i="1" s="1"/>
  <c r="F2454" i="1"/>
  <c r="F2392" i="1" s="1"/>
  <c r="F2455" i="1"/>
  <c r="F2393" i="1" s="1"/>
  <c r="F2456" i="1"/>
  <c r="F2394" i="1" s="1"/>
  <c r="F2457" i="1"/>
  <c r="F2395" i="1" s="1"/>
  <c r="F2458" i="1"/>
  <c r="F2396" i="1" s="1"/>
  <c r="F2459" i="1"/>
  <c r="F2397" i="1" s="1"/>
  <c r="F2460" i="1"/>
  <c r="F2398" i="1" s="1"/>
  <c r="F2461" i="1"/>
  <c r="F2399" i="1" s="1"/>
  <c r="F2462" i="1"/>
  <c r="F2400" i="1" s="1"/>
  <c r="F2463" i="1"/>
  <c r="F2401" i="1" s="1"/>
  <c r="F2464" i="1"/>
  <c r="F2402" i="1" s="1"/>
  <c r="F2466" i="1"/>
  <c r="F2404" i="1" s="1"/>
  <c r="F2467" i="1"/>
  <c r="F2405" i="1" s="1"/>
  <c r="F2468" i="1"/>
  <c r="F2406" i="1" s="1"/>
  <c r="F2469" i="1"/>
  <c r="F2407" i="1" s="1"/>
  <c r="F2471" i="1"/>
  <c r="F2409" i="1" s="1"/>
  <c r="F2410" i="1"/>
  <c r="F2473" i="1"/>
  <c r="F2411" i="1" s="1"/>
  <c r="G2452" i="1"/>
  <c r="G2390" i="1" s="1"/>
  <c r="F2452" i="1"/>
  <c r="F2390" i="1" s="1"/>
  <c r="E2452" i="1"/>
  <c r="E2390" i="1" s="1"/>
  <c r="G2474" i="1"/>
  <c r="G2412" i="1" s="1"/>
  <c r="G49" i="1"/>
  <c r="F1784" i="1"/>
  <c r="E2456" i="1"/>
  <c r="E2394" i="1" s="1"/>
  <c r="F2475" i="1"/>
  <c r="F2470" i="1"/>
  <c r="F2465" i="1"/>
  <c r="E548" i="1"/>
  <c r="D548" i="1"/>
  <c r="C548" i="1"/>
  <c r="B548" i="1"/>
  <c r="D547" i="1"/>
  <c r="E546" i="1"/>
  <c r="D546" i="1"/>
  <c r="C546" i="1"/>
  <c r="B546" i="1"/>
  <c r="E545" i="1"/>
  <c r="D545" i="1"/>
  <c r="C545" i="1"/>
  <c r="B545" i="1"/>
  <c r="E544" i="1"/>
  <c r="D544" i="1"/>
  <c r="C544" i="1"/>
  <c r="B544" i="1"/>
  <c r="E543" i="1"/>
  <c r="D543" i="1"/>
  <c r="C543" i="1"/>
  <c r="B543" i="1"/>
  <c r="E542" i="1"/>
  <c r="D542" i="1"/>
  <c r="C542" i="1"/>
  <c r="B542" i="1"/>
  <c r="E541" i="1"/>
  <c r="D541" i="1"/>
  <c r="C541" i="1"/>
  <c r="B541" i="1"/>
  <c r="E540" i="1"/>
  <c r="D540" i="1"/>
  <c r="C540" i="1"/>
  <c r="B540" i="1"/>
  <c r="E539" i="1"/>
  <c r="D539" i="1"/>
  <c r="C539" i="1"/>
  <c r="B539" i="1"/>
  <c r="E538" i="1"/>
  <c r="D538" i="1"/>
  <c r="C538" i="1"/>
  <c r="B538" i="1"/>
  <c r="D537" i="1"/>
  <c r="C537" i="1"/>
  <c r="B537" i="1"/>
  <c r="E536" i="1"/>
  <c r="D536" i="1"/>
  <c r="C536" i="1"/>
  <c r="B536" i="1"/>
  <c r="E535" i="1"/>
  <c r="D535" i="1"/>
  <c r="C535" i="1"/>
  <c r="B535" i="1"/>
  <c r="E534" i="1"/>
  <c r="D534" i="1"/>
  <c r="C534" i="1"/>
  <c r="B534" i="1"/>
  <c r="E533" i="1"/>
  <c r="D533" i="1"/>
  <c r="C533" i="1"/>
  <c r="B533" i="1"/>
  <c r="E532" i="1"/>
  <c r="D532" i="1"/>
  <c r="C532" i="1"/>
  <c r="B532" i="1"/>
  <c r="E531" i="1"/>
  <c r="D531" i="1"/>
  <c r="C531" i="1"/>
  <c r="B531" i="1"/>
  <c r="E530" i="1"/>
  <c r="D530" i="1"/>
  <c r="C530" i="1"/>
  <c r="B530" i="1"/>
  <c r="E529" i="1"/>
  <c r="D529" i="1"/>
  <c r="C529" i="1"/>
  <c r="B529" i="1"/>
  <c r="E528" i="1"/>
  <c r="D528" i="1"/>
  <c r="C528" i="1"/>
  <c r="B528" i="1"/>
  <c r="E527" i="1"/>
  <c r="D527" i="1"/>
  <c r="C527" i="1"/>
  <c r="B527" i="1"/>
  <c r="D526" i="1"/>
  <c r="C526" i="1"/>
  <c r="B526" i="1"/>
  <c r="E525" i="1"/>
  <c r="D525" i="1"/>
  <c r="C525" i="1"/>
  <c r="B525" i="1"/>
  <c r="E1007" i="1"/>
  <c r="E131" i="1"/>
  <c r="E100" i="1" s="1"/>
  <c r="D131" i="1"/>
  <c r="D100" i="1" s="1"/>
  <c r="C131" i="1"/>
  <c r="C100" i="1" s="1"/>
  <c r="B131" i="1"/>
  <c r="B100" i="1" s="1"/>
  <c r="E130" i="1"/>
  <c r="E99" i="1" s="1"/>
  <c r="E41" i="1" s="1"/>
  <c r="D130" i="1"/>
  <c r="D99" i="1" s="1"/>
  <c r="E129" i="1"/>
  <c r="E98" i="1" s="1"/>
  <c r="D129" i="1"/>
  <c r="D98" i="1" s="1"/>
  <c r="C129" i="1"/>
  <c r="C98" i="1" s="1"/>
  <c r="B129" i="1"/>
  <c r="B98" i="1" s="1"/>
  <c r="E128" i="1"/>
  <c r="E97" i="1" s="1"/>
  <c r="D128" i="1"/>
  <c r="D97" i="1" s="1"/>
  <c r="C128" i="1"/>
  <c r="C97" i="1" s="1"/>
  <c r="B128" i="1"/>
  <c r="B97" i="1" s="1"/>
  <c r="E127" i="1"/>
  <c r="E96" i="1" s="1"/>
  <c r="D127" i="1"/>
  <c r="D96" i="1" s="1"/>
  <c r="C127" i="1"/>
  <c r="C96" i="1" s="1"/>
  <c r="B127" i="1"/>
  <c r="B96" i="1" s="1"/>
  <c r="E126" i="1"/>
  <c r="E95" i="1" s="1"/>
  <c r="D126" i="1"/>
  <c r="D95" i="1" s="1"/>
  <c r="C126" i="1"/>
  <c r="C95" i="1" s="1"/>
  <c r="B126" i="1"/>
  <c r="B95" i="1" s="1"/>
  <c r="E125" i="1"/>
  <c r="E94" i="1" s="1"/>
  <c r="D125" i="1"/>
  <c r="D94" i="1" s="1"/>
  <c r="C125" i="1"/>
  <c r="C94" i="1" s="1"/>
  <c r="B125" i="1"/>
  <c r="B94" i="1" s="1"/>
  <c r="E124" i="1"/>
  <c r="E93" i="1" s="1"/>
  <c r="D124" i="1"/>
  <c r="D93" i="1" s="1"/>
  <c r="C124" i="1"/>
  <c r="C93" i="1" s="1"/>
  <c r="B124" i="1"/>
  <c r="B93" i="1" s="1"/>
  <c r="E123" i="1"/>
  <c r="E92" i="1" s="1"/>
  <c r="D123" i="1"/>
  <c r="D92" i="1" s="1"/>
  <c r="C123" i="1"/>
  <c r="C92" i="1" s="1"/>
  <c r="B123" i="1"/>
  <c r="B92" i="1" s="1"/>
  <c r="E122" i="1"/>
  <c r="E91" i="1" s="1"/>
  <c r="D122" i="1"/>
  <c r="D91" i="1" s="1"/>
  <c r="C122" i="1"/>
  <c r="C91" i="1" s="1"/>
  <c r="B122" i="1"/>
  <c r="B91" i="1" s="1"/>
  <c r="E121" i="1"/>
  <c r="E90" i="1" s="1"/>
  <c r="D121" i="1"/>
  <c r="D90" i="1" s="1"/>
  <c r="C121" i="1"/>
  <c r="C90" i="1" s="1"/>
  <c r="B121" i="1"/>
  <c r="B90" i="1" s="1"/>
  <c r="E120" i="1"/>
  <c r="E89" i="1" s="1"/>
  <c r="D120" i="1"/>
  <c r="D89" i="1" s="1"/>
  <c r="C120" i="1"/>
  <c r="C89" i="1" s="1"/>
  <c r="B89" i="1"/>
  <c r="E119" i="1"/>
  <c r="E88" i="1" s="1"/>
  <c r="D119" i="1"/>
  <c r="D88" i="1" s="1"/>
  <c r="C119" i="1"/>
  <c r="C88" i="1" s="1"/>
  <c r="B119" i="1"/>
  <c r="B88" i="1" s="1"/>
  <c r="E118" i="1"/>
  <c r="E87" i="1" s="1"/>
  <c r="D118" i="1"/>
  <c r="D87" i="1" s="1"/>
  <c r="C118" i="1"/>
  <c r="C87" i="1" s="1"/>
  <c r="B118" i="1"/>
  <c r="B87" i="1" s="1"/>
  <c r="E117" i="1"/>
  <c r="E86" i="1" s="1"/>
  <c r="D117" i="1"/>
  <c r="D86" i="1" s="1"/>
  <c r="C117" i="1"/>
  <c r="C86" i="1" s="1"/>
  <c r="B86" i="1"/>
  <c r="E116" i="1"/>
  <c r="E85" i="1" s="1"/>
  <c r="D116" i="1"/>
  <c r="D85" i="1" s="1"/>
  <c r="C116" i="1"/>
  <c r="C85" i="1" s="1"/>
  <c r="B116" i="1"/>
  <c r="B85" i="1" s="1"/>
  <c r="E115" i="1"/>
  <c r="E84" i="1" s="1"/>
  <c r="D115" i="1"/>
  <c r="D84" i="1" s="1"/>
  <c r="C115" i="1"/>
  <c r="C84" i="1" s="1"/>
  <c r="B115" i="1"/>
  <c r="B84" i="1" s="1"/>
  <c r="E114" i="1"/>
  <c r="E83" i="1" s="1"/>
  <c r="D114" i="1"/>
  <c r="D83" i="1" s="1"/>
  <c r="C114" i="1"/>
  <c r="C83" i="1" s="1"/>
  <c r="B114" i="1"/>
  <c r="B83" i="1" s="1"/>
  <c r="E113" i="1"/>
  <c r="E82" i="1" s="1"/>
  <c r="D113" i="1"/>
  <c r="D82" i="1" s="1"/>
  <c r="C113" i="1"/>
  <c r="C82" i="1" s="1"/>
  <c r="B113" i="1"/>
  <c r="B82" i="1" s="1"/>
  <c r="E112" i="1"/>
  <c r="E81" i="1" s="1"/>
  <c r="D112" i="1"/>
  <c r="D81" i="1" s="1"/>
  <c r="C112" i="1"/>
  <c r="C81" i="1" s="1"/>
  <c r="B112" i="1"/>
  <c r="B81" i="1" s="1"/>
  <c r="E111" i="1"/>
  <c r="E80" i="1" s="1"/>
  <c r="D111" i="1"/>
  <c r="D80" i="1" s="1"/>
  <c r="C111" i="1"/>
  <c r="C80" i="1" s="1"/>
  <c r="B111" i="1"/>
  <c r="B80" i="1" s="1"/>
  <c r="E110" i="1"/>
  <c r="E79" i="1" s="1"/>
  <c r="D110" i="1"/>
  <c r="D79" i="1" s="1"/>
  <c r="C110" i="1"/>
  <c r="C79" i="1" s="1"/>
  <c r="B110" i="1"/>
  <c r="B79" i="1" s="1"/>
  <c r="E109" i="1"/>
  <c r="E78" i="1" s="1"/>
  <c r="D109" i="1"/>
  <c r="D78" i="1" s="1"/>
  <c r="C109" i="1"/>
  <c r="C78" i="1" s="1"/>
  <c r="B109" i="1"/>
  <c r="B78" i="1" s="1"/>
  <c r="E108" i="1"/>
  <c r="E77" i="1" s="1"/>
  <c r="D108" i="1"/>
  <c r="D77" i="1" s="1"/>
  <c r="C108" i="1"/>
  <c r="C77" i="1" s="1"/>
  <c r="B77" i="1"/>
  <c r="E64" i="1"/>
  <c r="D64" i="1"/>
  <c r="C64" i="1"/>
  <c r="B64" i="1"/>
  <c r="E63" i="1"/>
  <c r="D63" i="1"/>
  <c r="C63" i="1"/>
  <c r="B63" i="1"/>
  <c r="E62" i="1"/>
  <c r="D62" i="1"/>
  <c r="C62" i="1"/>
  <c r="B62" i="1"/>
  <c r="E58" i="1"/>
  <c r="D58" i="1"/>
  <c r="C58" i="1"/>
  <c r="B58" i="1"/>
  <c r="E54" i="1"/>
  <c r="D54" i="1"/>
  <c r="C54" i="1"/>
  <c r="B54" i="1"/>
  <c r="E51" i="1"/>
  <c r="D51" i="1"/>
  <c r="C51" i="1"/>
  <c r="B51" i="1"/>
  <c r="E50" i="1"/>
  <c r="D50" i="1"/>
  <c r="C50" i="1"/>
  <c r="B50" i="1"/>
  <c r="E49" i="1"/>
  <c r="D49" i="1"/>
  <c r="C49" i="1"/>
  <c r="B49" i="1"/>
  <c r="E46" i="1"/>
  <c r="D46" i="1"/>
  <c r="C46" i="1"/>
  <c r="B46" i="1"/>
  <c r="E44" i="1"/>
  <c r="D44" i="1"/>
  <c r="C44" i="1"/>
  <c r="B44" i="1"/>
  <c r="E43" i="1"/>
  <c r="D43" i="1"/>
  <c r="C43" i="1"/>
  <c r="B43" i="1"/>
  <c r="C1784" i="1"/>
  <c r="B1784" i="1"/>
  <c r="E1782" i="1"/>
  <c r="D1782" i="1"/>
  <c r="C1782" i="1"/>
  <c r="B1782" i="1"/>
  <c r="E1781" i="1"/>
  <c r="D1781" i="1"/>
  <c r="C1781" i="1"/>
  <c r="B1781" i="1"/>
  <c r="E1780" i="1"/>
  <c r="C1780" i="1"/>
  <c r="B1780" i="1"/>
  <c r="C1779" i="1"/>
  <c r="C1778" i="1"/>
  <c r="B1778" i="1"/>
  <c r="E1777" i="1"/>
  <c r="D1777" i="1"/>
  <c r="C1777" i="1"/>
  <c r="B1777" i="1"/>
  <c r="E1776" i="1"/>
  <c r="D1776" i="1"/>
  <c r="C1776" i="1"/>
  <c r="B1776" i="1"/>
  <c r="E1775" i="1"/>
  <c r="C1775" i="1"/>
  <c r="B1775" i="1"/>
  <c r="E1774" i="1"/>
  <c r="D1774" i="1"/>
  <c r="C1774" i="1"/>
  <c r="B1774" i="1"/>
  <c r="C1773" i="1"/>
  <c r="B1773" i="1"/>
  <c r="D1772" i="1"/>
  <c r="C1772" i="1"/>
  <c r="B1772" i="1"/>
  <c r="E1771" i="1"/>
  <c r="D1771" i="1"/>
  <c r="C1771" i="1"/>
  <c r="B1771" i="1"/>
  <c r="E1770" i="1"/>
  <c r="D1770" i="1"/>
  <c r="C1770" i="1"/>
  <c r="B1770" i="1"/>
  <c r="E1769" i="1"/>
  <c r="D1769" i="1"/>
  <c r="C1769" i="1"/>
  <c r="B1769" i="1"/>
  <c r="E1768" i="1"/>
  <c r="D1768" i="1"/>
  <c r="C1768" i="1"/>
  <c r="B1768" i="1"/>
  <c r="C1767" i="1"/>
  <c r="B1767" i="1"/>
  <c r="D1766" i="1"/>
  <c r="C1766" i="1"/>
  <c r="B1766" i="1"/>
  <c r="E1765" i="1"/>
  <c r="D1765" i="1"/>
  <c r="C1765" i="1"/>
  <c r="B1765" i="1"/>
  <c r="E1764" i="1"/>
  <c r="D1764" i="1"/>
  <c r="C1764" i="1"/>
  <c r="B1764" i="1"/>
  <c r="E1763" i="1"/>
  <c r="D1763" i="1"/>
  <c r="C1763" i="1"/>
  <c r="B1763" i="1"/>
  <c r="E1762" i="1"/>
  <c r="D1762" i="1"/>
  <c r="C1762" i="1"/>
  <c r="B1762" i="1"/>
  <c r="C1761" i="1"/>
  <c r="B1761" i="1"/>
  <c r="E2475" i="1"/>
  <c r="E2413" i="1" s="1"/>
  <c r="D2475" i="1"/>
  <c r="D2413" i="1" s="1"/>
  <c r="C2475" i="1"/>
  <c r="C2413" i="1" s="1"/>
  <c r="B2475" i="1"/>
  <c r="B2413" i="1" s="1"/>
  <c r="E2474" i="1"/>
  <c r="E2412" i="1" s="1"/>
  <c r="E48" i="1" s="1"/>
  <c r="D2474" i="1"/>
  <c r="D2412" i="1" s="1"/>
  <c r="D48" i="1" s="1"/>
  <c r="E2473" i="1"/>
  <c r="E2411" i="1" s="1"/>
  <c r="D2473" i="1"/>
  <c r="D2411" i="1" s="1"/>
  <c r="C2473" i="1"/>
  <c r="C2411" i="1" s="1"/>
  <c r="B2473" i="1"/>
  <c r="B2411" i="1" s="1"/>
  <c r="E2472" i="1"/>
  <c r="E2410" i="1" s="1"/>
  <c r="D2472" i="1"/>
  <c r="D2410" i="1" s="1"/>
  <c r="C2472" i="1"/>
  <c r="C2410" i="1" s="1"/>
  <c r="B2472" i="1"/>
  <c r="B2410" i="1" s="1"/>
  <c r="E2471" i="1"/>
  <c r="E2409" i="1" s="1"/>
  <c r="D2471" i="1"/>
  <c r="D2409" i="1" s="1"/>
  <c r="C2471" i="1"/>
  <c r="C2409" i="1" s="1"/>
  <c r="B2471" i="1"/>
  <c r="B2409" i="1" s="1"/>
  <c r="E2470" i="1"/>
  <c r="E2408" i="1" s="1"/>
  <c r="D2470" i="1"/>
  <c r="D2408" i="1" s="1"/>
  <c r="C2470" i="1"/>
  <c r="C2408" i="1" s="1"/>
  <c r="B2470" i="1"/>
  <c r="B2408" i="1" s="1"/>
  <c r="E2469" i="1"/>
  <c r="E2407" i="1" s="1"/>
  <c r="D2469" i="1"/>
  <c r="D2407" i="1" s="1"/>
  <c r="C2469" i="1"/>
  <c r="C2407" i="1" s="1"/>
  <c r="B2469" i="1"/>
  <c r="B2407" i="1" s="1"/>
  <c r="E2468" i="1"/>
  <c r="E2406" i="1" s="1"/>
  <c r="D2468" i="1"/>
  <c r="D2406" i="1" s="1"/>
  <c r="C2468" i="1"/>
  <c r="C2406" i="1" s="1"/>
  <c r="B2468" i="1"/>
  <c r="B2406" i="1" s="1"/>
  <c r="E2467" i="1"/>
  <c r="E2405" i="1" s="1"/>
  <c r="D2467" i="1"/>
  <c r="D2405" i="1" s="1"/>
  <c r="C2467" i="1"/>
  <c r="C2405" i="1" s="1"/>
  <c r="B2467" i="1"/>
  <c r="B2405" i="1" s="1"/>
  <c r="E2466" i="1"/>
  <c r="E2404" i="1" s="1"/>
  <c r="D2466" i="1"/>
  <c r="D2404" i="1" s="1"/>
  <c r="C2466" i="1"/>
  <c r="C2404" i="1" s="1"/>
  <c r="B2466" i="1"/>
  <c r="B2404" i="1" s="1"/>
  <c r="E2465" i="1"/>
  <c r="E2403" i="1" s="1"/>
  <c r="D2465" i="1"/>
  <c r="D2403" i="1" s="1"/>
  <c r="C2465" i="1"/>
  <c r="C2403" i="1" s="1"/>
  <c r="B2465" i="1"/>
  <c r="B2403" i="1" s="1"/>
  <c r="E2464" i="1"/>
  <c r="E2402" i="1" s="1"/>
  <c r="D2464" i="1"/>
  <c r="D2402" i="1" s="1"/>
  <c r="C2464" i="1"/>
  <c r="C2402" i="1" s="1"/>
  <c r="B2464" i="1"/>
  <c r="B2402" i="1" s="1"/>
  <c r="E2463" i="1"/>
  <c r="E2401" i="1" s="1"/>
  <c r="D2463" i="1"/>
  <c r="D2401" i="1" s="1"/>
  <c r="C2463" i="1"/>
  <c r="C2401" i="1" s="1"/>
  <c r="B2463" i="1"/>
  <c r="B2401" i="1" s="1"/>
  <c r="E2462" i="1"/>
  <c r="E2400" i="1" s="1"/>
  <c r="D2462" i="1"/>
  <c r="D2400" i="1" s="1"/>
  <c r="C2462" i="1"/>
  <c r="C2400" i="1" s="1"/>
  <c r="B2462" i="1"/>
  <c r="B2400" i="1" s="1"/>
  <c r="E2461" i="1"/>
  <c r="E2399" i="1" s="1"/>
  <c r="D2461" i="1"/>
  <c r="D2399" i="1" s="1"/>
  <c r="C2461" i="1"/>
  <c r="C2399" i="1" s="1"/>
  <c r="B2461" i="1"/>
  <c r="B2399" i="1" s="1"/>
  <c r="E2460" i="1"/>
  <c r="E2398" i="1" s="1"/>
  <c r="D2460" i="1"/>
  <c r="D2398" i="1" s="1"/>
  <c r="C2460" i="1"/>
  <c r="C2398" i="1" s="1"/>
  <c r="B2460" i="1"/>
  <c r="B2398" i="1" s="1"/>
  <c r="E2459" i="1"/>
  <c r="E2397" i="1" s="1"/>
  <c r="D2459" i="1"/>
  <c r="D2397" i="1" s="1"/>
  <c r="C2459" i="1"/>
  <c r="C2397" i="1" s="1"/>
  <c r="B2459" i="1"/>
  <c r="B2397" i="1" s="1"/>
  <c r="E2458" i="1"/>
  <c r="E2396" i="1" s="1"/>
  <c r="D2458" i="1"/>
  <c r="D2396" i="1" s="1"/>
  <c r="C2458" i="1"/>
  <c r="C2396" i="1" s="1"/>
  <c r="B2458" i="1"/>
  <c r="B2396" i="1" s="1"/>
  <c r="E2457" i="1"/>
  <c r="E2395" i="1" s="1"/>
  <c r="D2457" i="1"/>
  <c r="D2395" i="1" s="1"/>
  <c r="C2457" i="1"/>
  <c r="C2395" i="1" s="1"/>
  <c r="B2457" i="1"/>
  <c r="B2395" i="1" s="1"/>
  <c r="D2456" i="1"/>
  <c r="D2394" i="1" s="1"/>
  <c r="C2456" i="1"/>
  <c r="C2394" i="1" s="1"/>
  <c r="B2456" i="1"/>
  <c r="B2394" i="1" s="1"/>
  <c r="E2455" i="1"/>
  <c r="E2393" i="1" s="1"/>
  <c r="D2455" i="1"/>
  <c r="D2393" i="1" s="1"/>
  <c r="C2455" i="1"/>
  <c r="C2393" i="1" s="1"/>
  <c r="B2455" i="1"/>
  <c r="B2393" i="1" s="1"/>
  <c r="E2454" i="1"/>
  <c r="E2392" i="1" s="1"/>
  <c r="D2454" i="1"/>
  <c r="D2392" i="1" s="1"/>
  <c r="C2454" i="1"/>
  <c r="C2392" i="1" s="1"/>
  <c r="B2454" i="1"/>
  <c r="B2392" i="1" s="1"/>
  <c r="E2453" i="1"/>
  <c r="E2391" i="1" s="1"/>
  <c r="D2453" i="1"/>
  <c r="D2391" i="1" s="1"/>
  <c r="C2453" i="1"/>
  <c r="C2391" i="1" s="1"/>
  <c r="B2453" i="1"/>
  <c r="B2391" i="1" s="1"/>
  <c r="D2452" i="1"/>
  <c r="D2390" i="1" s="1"/>
  <c r="C2452" i="1"/>
  <c r="C2390" i="1" s="1"/>
  <c r="B2452" i="1"/>
  <c r="F3545" i="1"/>
  <c r="F3544" i="1"/>
  <c r="G54" i="1"/>
  <c r="G51" i="1"/>
  <c r="F51" i="1"/>
  <c r="G50" i="1"/>
  <c r="F50" i="1"/>
  <c r="G64" i="1"/>
  <c r="G63" i="1"/>
  <c r="F4702" i="1"/>
  <c r="E4709" i="1"/>
  <c r="G62" i="1"/>
  <c r="G58" i="1"/>
  <c r="F58" i="1"/>
  <c r="F4147" i="1"/>
  <c r="E55" i="1"/>
  <c r="G3934" i="1"/>
  <c r="F64" i="1" l="1"/>
  <c r="F54" i="1"/>
  <c r="F1019" i="1"/>
  <c r="G44" i="1"/>
  <c r="F2413" i="1"/>
  <c r="E61" i="1"/>
  <c r="G45" i="1"/>
  <c r="F2403" i="1"/>
  <c r="F2474" i="1"/>
  <c r="F1024" i="1"/>
  <c r="F62" i="1"/>
  <c r="F1779" i="1"/>
  <c r="F63" i="1"/>
  <c r="G48" i="1"/>
  <c r="G1783" i="1"/>
  <c r="G47" i="1" s="1"/>
  <c r="F42" i="1"/>
  <c r="F2408" i="1"/>
  <c r="D1779" i="1"/>
  <c r="D1783" i="1"/>
  <c r="D47" i="1" s="1"/>
  <c r="B2474" i="1"/>
  <c r="B2412" i="1" s="1"/>
  <c r="B48" i="1" s="1"/>
  <c r="C547" i="1"/>
  <c r="F1774" i="1"/>
  <c r="B2390" i="1"/>
  <c r="C1783" i="1"/>
  <c r="C47" i="1" s="1"/>
  <c r="B1779" i="1"/>
  <c r="B1783" i="1" s="1"/>
  <c r="B47" i="1" s="1"/>
  <c r="C130" i="1"/>
  <c r="E547" i="1"/>
  <c r="F1014" i="1"/>
  <c r="C2474" i="1"/>
  <c r="C2412" i="1" s="1"/>
  <c r="C48" i="1" s="1"/>
  <c r="B130" i="1"/>
  <c r="C99" i="1"/>
  <c r="B99" i="1"/>
  <c r="B547" i="1"/>
  <c r="G4255" i="1"/>
  <c r="F4140" i="1"/>
  <c r="F4275" i="1"/>
  <c r="G4275" i="1"/>
  <c r="F4274" i="1"/>
  <c r="F4129" i="1"/>
  <c r="F4254" i="1"/>
  <c r="F765" i="1" l="1"/>
  <c r="F44" i="1" s="1"/>
  <c r="F1023" i="1"/>
  <c r="F45" i="1" s="1"/>
  <c r="F1783" i="1"/>
  <c r="F47" i="1" s="1"/>
  <c r="F2412" i="1"/>
  <c r="F48" i="1" s="1"/>
  <c r="F49" i="1"/>
  <c r="F3547" i="1"/>
  <c r="F3884" i="1" s="1"/>
  <c r="F3897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52" i="1" s="1"/>
  <c r="G3337" i="1"/>
  <c r="F3317" i="1"/>
  <c r="F3318" i="1"/>
  <c r="F3319" i="1"/>
  <c r="F3332" i="1"/>
  <c r="G3314" i="1"/>
  <c r="F3314" i="1"/>
  <c r="F3322" i="1"/>
  <c r="F3333" i="1"/>
  <c r="F3315" i="1" l="1"/>
  <c r="F3316" i="1"/>
  <c r="F3320" i="1"/>
  <c r="F3321" i="1"/>
  <c r="F3323" i="1"/>
  <c r="F3324" i="1"/>
  <c r="F3325" i="1"/>
  <c r="F3326" i="1"/>
  <c r="F3327" i="1"/>
  <c r="F3328" i="1"/>
  <c r="F3329" i="1"/>
  <c r="F3330" i="1"/>
  <c r="F3331" i="1"/>
  <c r="F3334" i="1"/>
  <c r="F3335" i="1"/>
  <c r="F3337" i="1"/>
  <c r="F3543" i="1"/>
  <c r="F3880" i="1" s="1"/>
  <c r="F3881" i="1"/>
  <c r="F3882" i="1"/>
  <c r="F3546" i="1"/>
  <c r="F3883" i="1" s="1"/>
  <c r="F3548" i="1"/>
  <c r="F3885" i="1" s="1"/>
  <c r="F3549" i="1"/>
  <c r="F3886" i="1" s="1"/>
  <c r="F3550" i="1"/>
  <c r="F3887" i="1" s="1"/>
  <c r="F3551" i="1"/>
  <c r="F3888" i="1" s="1"/>
  <c r="F3552" i="1"/>
  <c r="F3889" i="1" s="1"/>
  <c r="F3553" i="1"/>
  <c r="F3890" i="1" s="1"/>
  <c r="F3554" i="1"/>
  <c r="F3891" i="1" s="1"/>
  <c r="F3556" i="1"/>
  <c r="F3893" i="1" s="1"/>
  <c r="F3557" i="1"/>
  <c r="F3894" i="1" s="1"/>
  <c r="F3558" i="1"/>
  <c r="F3895" i="1" s="1"/>
  <c r="F3559" i="1"/>
  <c r="F3896" i="1" s="1"/>
  <c r="F3561" i="1"/>
  <c r="F3898" i="1" s="1"/>
  <c r="F3562" i="1"/>
  <c r="F3899" i="1" s="1"/>
  <c r="F3563" i="1"/>
  <c r="F3900" i="1" s="1"/>
  <c r="G3543" i="1"/>
  <c r="G3880" i="1" s="1"/>
  <c r="G3881" i="1"/>
  <c r="G3545" i="1"/>
  <c r="G3882" i="1" s="1"/>
  <c r="G3546" i="1"/>
  <c r="G3883" i="1" s="1"/>
  <c r="G3547" i="1"/>
  <c r="G3884" i="1" s="1"/>
  <c r="G3548" i="1"/>
  <c r="G3885" i="1" s="1"/>
  <c r="G3549" i="1"/>
  <c r="G3886" i="1" s="1"/>
  <c r="G3550" i="1"/>
  <c r="G3887" i="1" s="1"/>
  <c r="G3551" i="1"/>
  <c r="G3888" i="1" s="1"/>
  <c r="G3552" i="1"/>
  <c r="G3889" i="1" s="1"/>
  <c r="G3553" i="1"/>
  <c r="G3890" i="1" s="1"/>
  <c r="G3554" i="1"/>
  <c r="G3891" i="1" s="1"/>
  <c r="G3555" i="1"/>
  <c r="G3892" i="1" s="1"/>
  <c r="G3556" i="1"/>
  <c r="G3893" i="1" s="1"/>
  <c r="G3557" i="1"/>
  <c r="G3894" i="1" s="1"/>
  <c r="G3558" i="1"/>
  <c r="G3895" i="1" s="1"/>
  <c r="G3559" i="1"/>
  <c r="G3896" i="1" s="1"/>
  <c r="G3560" i="1"/>
  <c r="G3897" i="1" s="1"/>
  <c r="G3561" i="1"/>
  <c r="G3898" i="1" s="1"/>
  <c r="G3562" i="1"/>
  <c r="G3899" i="1" s="1"/>
  <c r="G3563" i="1"/>
  <c r="G3900" i="1" s="1"/>
  <c r="G3564" i="1"/>
  <c r="G53" i="1" s="1"/>
  <c r="G3565" i="1"/>
  <c r="G3902" i="1" s="1"/>
  <c r="F3542" i="1"/>
  <c r="F3879" i="1" s="1"/>
  <c r="E3542" i="1"/>
  <c r="E3879" i="1" s="1"/>
  <c r="G3913" i="1"/>
  <c r="G3914" i="1"/>
  <c r="G3915" i="1"/>
  <c r="G3916" i="1"/>
  <c r="G3917" i="1"/>
  <c r="G3918" i="1"/>
  <c r="G3919" i="1"/>
  <c r="G3920" i="1"/>
  <c r="G3921" i="1"/>
  <c r="G3922" i="1"/>
  <c r="G3923" i="1"/>
  <c r="G3925" i="1"/>
  <c r="G3926" i="1"/>
  <c r="G3927" i="1"/>
  <c r="G3928" i="1"/>
  <c r="G3929" i="1"/>
  <c r="G3930" i="1"/>
  <c r="G3931" i="1"/>
  <c r="G3932" i="1"/>
  <c r="G3933" i="1"/>
  <c r="G55" i="1"/>
  <c r="G3935" i="1"/>
  <c r="G3912" i="1"/>
  <c r="F3913" i="1"/>
  <c r="F3914" i="1"/>
  <c r="F3917" i="1"/>
  <c r="F3918" i="1"/>
  <c r="F3922" i="1"/>
  <c r="F3923" i="1"/>
  <c r="F3924" i="1"/>
  <c r="F3926" i="1"/>
  <c r="F3927" i="1"/>
  <c r="F3928" i="1"/>
  <c r="F3929" i="1"/>
  <c r="F3930" i="1"/>
  <c r="F3931" i="1"/>
  <c r="F3932" i="1"/>
  <c r="F3933" i="1"/>
  <c r="F3912" i="1"/>
  <c r="D3912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56" i="1" s="1"/>
  <c r="F4130" i="1"/>
  <c r="F4131" i="1"/>
  <c r="F4132" i="1"/>
  <c r="F4133" i="1"/>
  <c r="F4134" i="1"/>
  <c r="F4135" i="1"/>
  <c r="F4137" i="1"/>
  <c r="F4138" i="1"/>
  <c r="F4139" i="1"/>
  <c r="F4141" i="1"/>
  <c r="F4143" i="1"/>
  <c r="F4144" i="1"/>
  <c r="F4145" i="1"/>
  <c r="F4146" i="1"/>
  <c r="F4148" i="1"/>
  <c r="F4149" i="1"/>
  <c r="F4150" i="1"/>
  <c r="F4151" i="1"/>
  <c r="F56" i="1" s="1"/>
  <c r="G4129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7" i="1"/>
  <c r="F4256" i="1"/>
  <c r="F4257" i="1"/>
  <c r="F4259" i="1"/>
  <c r="F4260" i="1"/>
  <c r="F4261" i="1"/>
  <c r="F4262" i="1"/>
  <c r="F4263" i="1"/>
  <c r="F4264" i="1"/>
  <c r="F4266" i="1"/>
  <c r="F4268" i="1"/>
  <c r="F4269" i="1"/>
  <c r="F4270" i="1"/>
  <c r="F4271" i="1"/>
  <c r="F4273" i="1"/>
  <c r="G4254" i="1"/>
  <c r="G4573" i="1"/>
  <c r="G4574" i="1"/>
  <c r="G4575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2" i="1"/>
  <c r="G4593" i="1"/>
  <c r="G4595" i="1"/>
  <c r="G4572" i="1"/>
  <c r="G4703" i="1"/>
  <c r="G4704" i="1"/>
  <c r="G4705" i="1"/>
  <c r="G4706" i="1"/>
  <c r="G4707" i="1"/>
  <c r="G4708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G4724" i="1"/>
  <c r="G60" i="1" s="1"/>
  <c r="G4725" i="1"/>
  <c r="F4703" i="1"/>
  <c r="F4705" i="1"/>
  <c r="F4707" i="1"/>
  <c r="F4708" i="1"/>
  <c r="F4709" i="1"/>
  <c r="F4712" i="1"/>
  <c r="F4714" i="1"/>
  <c r="F4716" i="1"/>
  <c r="F4717" i="1"/>
  <c r="F4718" i="1"/>
  <c r="F4719" i="1"/>
  <c r="F4721" i="1"/>
  <c r="F4722" i="1"/>
  <c r="F4723" i="1"/>
  <c r="G4702" i="1"/>
  <c r="G61" i="1"/>
  <c r="F4142" i="1"/>
  <c r="F3336" i="1" l="1"/>
  <c r="F52" i="1" s="1"/>
  <c r="G4276" i="1"/>
  <c r="G57" i="1" s="1"/>
  <c r="B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4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4" i="1"/>
  <c r="C4951" i="1"/>
  <c r="D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4" i="1"/>
  <c r="F4725" i="1"/>
  <c r="F4720" i="1"/>
  <c r="F4710" i="1"/>
  <c r="F4713" i="1"/>
  <c r="F4711" i="1"/>
  <c r="F4595" i="1"/>
  <c r="F4585" i="1"/>
  <c r="F4573" i="1"/>
  <c r="F4574" i="1"/>
  <c r="F4576" i="1"/>
  <c r="F4577" i="1"/>
  <c r="F4578" i="1"/>
  <c r="F4579" i="1"/>
  <c r="F4580" i="1"/>
  <c r="F4581" i="1"/>
  <c r="F4582" i="1"/>
  <c r="F4583" i="1"/>
  <c r="F4584" i="1"/>
  <c r="F4586" i="1"/>
  <c r="F4587" i="1"/>
  <c r="F4588" i="1"/>
  <c r="F4589" i="1"/>
  <c r="F4590" i="1"/>
  <c r="F4591" i="1"/>
  <c r="F4592" i="1"/>
  <c r="F4593" i="1"/>
  <c r="G4594" i="1"/>
  <c r="G59" i="1" s="1"/>
  <c r="F4277" i="1"/>
  <c r="F4272" i="1"/>
  <c r="F4265" i="1"/>
  <c r="F3935" i="1"/>
  <c r="F3921" i="1"/>
  <c r="F3565" i="1"/>
  <c r="F3902" i="1" s="1"/>
  <c r="F53" i="1"/>
  <c r="F3892" i="1"/>
  <c r="F61" i="1" l="1"/>
  <c r="F4724" i="1"/>
  <c r="F60" i="1" s="1"/>
  <c r="F4706" i="1"/>
  <c r="F4715" i="1"/>
  <c r="F4572" i="1"/>
  <c r="F4267" i="1"/>
  <c r="F4258" i="1"/>
  <c r="F3920" i="1"/>
  <c r="F3925" i="1"/>
  <c r="F3934" i="1"/>
  <c r="F55" i="1" s="1"/>
  <c r="G3901" i="1"/>
  <c r="F4594" i="1"/>
  <c r="F59" i="1" s="1"/>
  <c r="F4276" i="1" l="1"/>
  <c r="F57" i="1" s="1"/>
  <c r="E4725" i="1"/>
  <c r="D4725" i="1"/>
  <c r="C4725" i="1"/>
  <c r="B4725" i="1"/>
  <c r="B4703" i="1"/>
  <c r="C4703" i="1"/>
  <c r="D4703" i="1"/>
  <c r="E4703" i="1"/>
  <c r="B4704" i="1"/>
  <c r="C4704" i="1"/>
  <c r="D4704" i="1"/>
  <c r="E4704" i="1"/>
  <c r="B4705" i="1"/>
  <c r="C4705" i="1"/>
  <c r="D4705" i="1"/>
  <c r="E4705" i="1"/>
  <c r="B4706" i="1"/>
  <c r="C4706" i="1"/>
  <c r="D4706" i="1"/>
  <c r="E4706" i="1"/>
  <c r="B4707" i="1"/>
  <c r="C4707" i="1"/>
  <c r="D4707" i="1"/>
  <c r="E4707" i="1"/>
  <c r="B4708" i="1"/>
  <c r="C4708" i="1"/>
  <c r="D4708" i="1"/>
  <c r="E4708" i="1"/>
  <c r="B4709" i="1"/>
  <c r="C4709" i="1"/>
  <c r="D4709" i="1"/>
  <c r="B4710" i="1"/>
  <c r="C4710" i="1"/>
  <c r="D4710" i="1"/>
  <c r="E4710" i="1"/>
  <c r="B4711" i="1"/>
  <c r="C4711" i="1"/>
  <c r="D4711" i="1"/>
  <c r="E4711" i="1"/>
  <c r="B4712" i="1"/>
  <c r="C4712" i="1"/>
  <c r="D4712" i="1"/>
  <c r="E4712" i="1"/>
  <c r="B4713" i="1"/>
  <c r="C4713" i="1"/>
  <c r="D4713" i="1"/>
  <c r="E4713" i="1"/>
  <c r="B4714" i="1"/>
  <c r="C4714" i="1"/>
  <c r="D4714" i="1"/>
  <c r="E4714" i="1"/>
  <c r="B4715" i="1"/>
  <c r="C4715" i="1"/>
  <c r="D4715" i="1"/>
  <c r="E4715" i="1"/>
  <c r="B4716" i="1"/>
  <c r="C4716" i="1"/>
  <c r="D4716" i="1"/>
  <c r="E4716" i="1"/>
  <c r="B4717" i="1"/>
  <c r="C4717" i="1"/>
  <c r="D4717" i="1"/>
  <c r="E4717" i="1"/>
  <c r="B4718" i="1"/>
  <c r="C4718" i="1"/>
  <c r="D4718" i="1"/>
  <c r="E4718" i="1"/>
  <c r="B4719" i="1"/>
  <c r="C4719" i="1"/>
  <c r="D4719" i="1"/>
  <c r="E4719" i="1"/>
  <c r="B4720" i="1"/>
  <c r="C4720" i="1"/>
  <c r="D4720" i="1"/>
  <c r="E4720" i="1"/>
  <c r="B4721" i="1"/>
  <c r="C4721" i="1"/>
  <c r="D4721" i="1"/>
  <c r="E4721" i="1"/>
  <c r="B4722" i="1"/>
  <c r="C4722" i="1"/>
  <c r="D4722" i="1"/>
  <c r="E4722" i="1"/>
  <c r="B4723" i="1"/>
  <c r="C4723" i="1"/>
  <c r="D4723" i="1"/>
  <c r="E4723" i="1"/>
  <c r="B4702" i="1"/>
  <c r="C4702" i="1"/>
  <c r="D4702" i="1"/>
  <c r="E4702" i="1"/>
  <c r="E3337" i="1"/>
  <c r="D3337" i="1"/>
  <c r="C3337" i="1"/>
  <c r="B3337" i="1"/>
  <c r="B3315" i="1"/>
  <c r="C3315" i="1"/>
  <c r="D3315" i="1"/>
  <c r="E3315" i="1"/>
  <c r="B3316" i="1"/>
  <c r="C3316" i="1"/>
  <c r="D3316" i="1"/>
  <c r="E3316" i="1"/>
  <c r="B3317" i="1"/>
  <c r="C3317" i="1"/>
  <c r="D3317" i="1"/>
  <c r="E3317" i="1"/>
  <c r="B3318" i="1"/>
  <c r="C3318" i="1"/>
  <c r="D3318" i="1"/>
  <c r="E3318" i="1"/>
  <c r="B3319" i="1"/>
  <c r="C3319" i="1"/>
  <c r="D3319" i="1"/>
  <c r="E3319" i="1"/>
  <c r="B3320" i="1"/>
  <c r="C3320" i="1"/>
  <c r="D3320" i="1"/>
  <c r="E3320" i="1"/>
  <c r="B3321" i="1"/>
  <c r="C3321" i="1"/>
  <c r="D3321" i="1"/>
  <c r="E3321" i="1"/>
  <c r="B3322" i="1"/>
  <c r="C3322" i="1"/>
  <c r="D3322" i="1"/>
  <c r="E3322" i="1"/>
  <c r="B3323" i="1"/>
  <c r="C3323" i="1"/>
  <c r="D3323" i="1"/>
  <c r="E3323" i="1"/>
  <c r="B3324" i="1"/>
  <c r="C3324" i="1"/>
  <c r="D3324" i="1"/>
  <c r="E3324" i="1"/>
  <c r="B3325" i="1"/>
  <c r="C3325" i="1"/>
  <c r="D3325" i="1"/>
  <c r="E3325" i="1"/>
  <c r="B3326" i="1"/>
  <c r="C3326" i="1"/>
  <c r="D3326" i="1"/>
  <c r="E3326" i="1"/>
  <c r="B3327" i="1"/>
  <c r="C3327" i="1"/>
  <c r="D3327" i="1"/>
  <c r="E3327" i="1"/>
  <c r="B3328" i="1"/>
  <c r="C3328" i="1"/>
  <c r="D3328" i="1"/>
  <c r="E3328" i="1"/>
  <c r="B3329" i="1"/>
  <c r="C3329" i="1"/>
  <c r="D3329" i="1"/>
  <c r="E3329" i="1"/>
  <c r="B3330" i="1"/>
  <c r="C3330" i="1"/>
  <c r="D3330" i="1"/>
  <c r="E3330" i="1"/>
  <c r="B3331" i="1"/>
  <c r="C3331" i="1"/>
  <c r="D3331" i="1"/>
  <c r="E3331" i="1"/>
  <c r="B3332" i="1"/>
  <c r="C3332" i="1"/>
  <c r="D3332" i="1"/>
  <c r="E3332" i="1"/>
  <c r="B3333" i="1"/>
  <c r="C3333" i="1"/>
  <c r="D3333" i="1"/>
  <c r="E3333" i="1"/>
  <c r="B3334" i="1"/>
  <c r="C3334" i="1"/>
  <c r="D3334" i="1"/>
  <c r="E3334" i="1"/>
  <c r="B3335" i="1"/>
  <c r="C3335" i="1"/>
  <c r="D3335" i="1"/>
  <c r="E3335" i="1"/>
  <c r="B3314" i="1"/>
  <c r="C3314" i="1"/>
  <c r="D3314" i="1"/>
  <c r="E3314" i="1"/>
  <c r="B1024" i="1"/>
  <c r="C1024" i="1"/>
  <c r="D1024" i="1"/>
  <c r="E1024" i="1"/>
  <c r="B3336" i="1" l="1"/>
  <c r="E4595" i="1"/>
  <c r="D4595" i="1"/>
  <c r="C4595" i="1"/>
  <c r="B4595" i="1"/>
  <c r="E4593" i="1"/>
  <c r="D4593" i="1"/>
  <c r="C4593" i="1"/>
  <c r="B4593" i="1"/>
  <c r="E4592" i="1"/>
  <c r="D4592" i="1"/>
  <c r="C4592" i="1"/>
  <c r="B4592" i="1"/>
  <c r="E4591" i="1"/>
  <c r="D4591" i="1"/>
  <c r="C4591" i="1"/>
  <c r="B4591" i="1"/>
  <c r="E4590" i="1"/>
  <c r="D4590" i="1"/>
  <c r="C4590" i="1"/>
  <c r="B4590" i="1"/>
  <c r="E4589" i="1"/>
  <c r="D4589" i="1"/>
  <c r="C4589" i="1"/>
  <c r="B4589" i="1"/>
  <c r="E4588" i="1"/>
  <c r="D4588" i="1"/>
  <c r="C4588" i="1"/>
  <c r="B4588" i="1"/>
  <c r="E4587" i="1"/>
  <c r="D4587" i="1"/>
  <c r="C4587" i="1"/>
  <c r="B4587" i="1"/>
  <c r="E4586" i="1"/>
  <c r="D4586" i="1"/>
  <c r="C4586" i="1"/>
  <c r="B4586" i="1"/>
  <c r="E4585" i="1"/>
  <c r="D4585" i="1"/>
  <c r="C4585" i="1"/>
  <c r="B4585" i="1"/>
  <c r="E4584" i="1"/>
  <c r="D4584" i="1"/>
  <c r="C4584" i="1"/>
  <c r="B4584" i="1"/>
  <c r="E4583" i="1"/>
  <c r="D4583" i="1"/>
  <c r="C4583" i="1"/>
  <c r="B4583" i="1"/>
  <c r="E4582" i="1"/>
  <c r="D4582" i="1"/>
  <c r="C4582" i="1"/>
  <c r="B4582" i="1"/>
  <c r="E4581" i="1"/>
  <c r="D4581" i="1"/>
  <c r="C4581" i="1"/>
  <c r="B4581" i="1"/>
  <c r="E4580" i="1"/>
  <c r="D4580" i="1"/>
  <c r="C4580" i="1"/>
  <c r="B4580" i="1"/>
  <c r="E4579" i="1"/>
  <c r="D4579" i="1"/>
  <c r="C4579" i="1"/>
  <c r="B4579" i="1"/>
  <c r="E4578" i="1"/>
  <c r="D4578" i="1"/>
  <c r="C4578" i="1"/>
  <c r="B4578" i="1"/>
  <c r="E4577" i="1"/>
  <c r="D4577" i="1"/>
  <c r="C4577" i="1"/>
  <c r="B4577" i="1"/>
  <c r="E4576" i="1"/>
  <c r="D4576" i="1"/>
  <c r="C4576" i="1"/>
  <c r="B4576" i="1"/>
  <c r="E4575" i="1"/>
  <c r="D4575" i="1"/>
  <c r="C4575" i="1"/>
  <c r="B4575" i="1"/>
  <c r="E4574" i="1"/>
  <c r="D4574" i="1"/>
  <c r="C4574" i="1"/>
  <c r="B4574" i="1"/>
  <c r="E4573" i="1"/>
  <c r="D4573" i="1"/>
  <c r="C4573" i="1"/>
  <c r="B4573" i="1"/>
  <c r="B4572" i="1"/>
  <c r="C4572" i="1"/>
  <c r="D4572" i="1"/>
  <c r="E4572" i="1"/>
  <c r="D3935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C3935" i="1"/>
  <c r="B3935" i="1"/>
  <c r="C3933" i="1"/>
  <c r="B3933" i="1"/>
  <c r="C3932" i="1"/>
  <c r="C3931" i="1"/>
  <c r="B3931" i="1"/>
  <c r="C3930" i="1"/>
  <c r="B3930" i="1"/>
  <c r="C3929" i="1"/>
  <c r="B3929" i="1"/>
  <c r="C3928" i="1"/>
  <c r="B3928" i="1"/>
  <c r="C3927" i="1"/>
  <c r="B3927" i="1"/>
  <c r="C3926" i="1"/>
  <c r="B3926" i="1"/>
  <c r="C3925" i="1"/>
  <c r="B3925" i="1"/>
  <c r="C3924" i="1"/>
  <c r="B3924" i="1"/>
  <c r="C3923" i="1"/>
  <c r="B3923" i="1"/>
  <c r="C3922" i="1"/>
  <c r="B3922" i="1"/>
  <c r="C3921" i="1"/>
  <c r="B3921" i="1"/>
  <c r="C3920" i="1"/>
  <c r="B3920" i="1"/>
  <c r="C3919" i="1"/>
  <c r="B3919" i="1"/>
  <c r="C3918" i="1"/>
  <c r="C3917" i="1"/>
  <c r="C3916" i="1"/>
  <c r="B3916" i="1"/>
  <c r="C3915" i="1"/>
  <c r="B3915" i="1"/>
  <c r="C3914" i="1"/>
  <c r="B3914" i="1"/>
  <c r="C3913" i="1"/>
  <c r="B3913" i="1"/>
  <c r="C3912" i="1"/>
  <c r="B3912" i="1"/>
  <c r="E4150" i="1"/>
  <c r="D4150" i="1"/>
  <c r="C4150" i="1"/>
  <c r="B4150" i="1"/>
  <c r="E4149" i="1"/>
  <c r="D4149" i="1"/>
  <c r="C4149" i="1"/>
  <c r="B4149" i="1"/>
  <c r="E4148" i="1"/>
  <c r="D4148" i="1"/>
  <c r="C4148" i="1"/>
  <c r="B4148" i="1"/>
  <c r="E4147" i="1"/>
  <c r="D4147" i="1"/>
  <c r="C4147" i="1"/>
  <c r="B4147" i="1"/>
  <c r="E4146" i="1"/>
  <c r="D4146" i="1"/>
  <c r="C4146" i="1"/>
  <c r="B4146" i="1"/>
  <c r="E4145" i="1"/>
  <c r="D4145" i="1"/>
  <c r="C4145" i="1"/>
  <c r="B4145" i="1"/>
  <c r="E4144" i="1"/>
  <c r="D4144" i="1"/>
  <c r="C4144" i="1"/>
  <c r="B4144" i="1"/>
  <c r="E4143" i="1"/>
  <c r="D4143" i="1"/>
  <c r="C4143" i="1"/>
  <c r="B4143" i="1"/>
  <c r="E4142" i="1"/>
  <c r="D4142" i="1"/>
  <c r="C4142" i="1"/>
  <c r="B4142" i="1"/>
  <c r="E4141" i="1"/>
  <c r="D4141" i="1"/>
  <c r="C4141" i="1"/>
  <c r="B4141" i="1"/>
  <c r="E4140" i="1"/>
  <c r="D4140" i="1"/>
  <c r="C4140" i="1"/>
  <c r="B4140" i="1"/>
  <c r="E4139" i="1"/>
  <c r="D4139" i="1"/>
  <c r="C4139" i="1"/>
  <c r="B4139" i="1"/>
  <c r="E4138" i="1"/>
  <c r="D4138" i="1"/>
  <c r="C4138" i="1"/>
  <c r="B4138" i="1"/>
  <c r="E4137" i="1"/>
  <c r="D4137" i="1"/>
  <c r="C4137" i="1"/>
  <c r="B4137" i="1"/>
  <c r="E4136" i="1"/>
  <c r="D4136" i="1"/>
  <c r="C4136" i="1"/>
  <c r="B4136" i="1"/>
  <c r="E4135" i="1"/>
  <c r="D4135" i="1"/>
  <c r="C4135" i="1"/>
  <c r="B4135" i="1"/>
  <c r="E4134" i="1"/>
  <c r="D4134" i="1"/>
  <c r="C4134" i="1"/>
  <c r="B4134" i="1"/>
  <c r="E4133" i="1"/>
  <c r="D4133" i="1"/>
  <c r="C4133" i="1"/>
  <c r="B4133" i="1"/>
  <c r="E4132" i="1"/>
  <c r="D4132" i="1"/>
  <c r="C4132" i="1"/>
  <c r="B4132" i="1"/>
  <c r="E4131" i="1"/>
  <c r="D4131" i="1"/>
  <c r="C4131" i="1"/>
  <c r="B4131" i="1"/>
  <c r="E4130" i="1"/>
  <c r="D4130" i="1"/>
  <c r="C4130" i="1"/>
  <c r="B4130" i="1"/>
  <c r="B4129" i="1"/>
  <c r="C4129" i="1"/>
  <c r="D4129" i="1"/>
  <c r="E4129" i="1"/>
  <c r="D3934" i="1" l="1"/>
  <c r="D55" i="1" s="1"/>
  <c r="B3934" i="1"/>
  <c r="B55" i="1" s="1"/>
  <c r="C3934" i="1"/>
  <c r="C55" i="1" s="1"/>
  <c r="E3565" i="1"/>
  <c r="E3902" i="1" s="1"/>
  <c r="D3565" i="1"/>
  <c r="D3902" i="1" s="1"/>
  <c r="C3565" i="1"/>
  <c r="C3902" i="1" s="1"/>
  <c r="B3565" i="1"/>
  <c r="B3902" i="1" s="1"/>
  <c r="E3563" i="1"/>
  <c r="D3563" i="1"/>
  <c r="C3563" i="1"/>
  <c r="B3563" i="1"/>
  <c r="E3562" i="1"/>
  <c r="D3562" i="1"/>
  <c r="C3562" i="1"/>
  <c r="B3562" i="1"/>
  <c r="E3561" i="1"/>
  <c r="D3561" i="1"/>
  <c r="C3561" i="1"/>
  <c r="B3561" i="1"/>
  <c r="E3560" i="1"/>
  <c r="D3560" i="1"/>
  <c r="C3560" i="1"/>
  <c r="B3560" i="1"/>
  <c r="E3559" i="1"/>
  <c r="D3559" i="1"/>
  <c r="C3559" i="1"/>
  <c r="B3559" i="1"/>
  <c r="E3558" i="1"/>
  <c r="D3558" i="1"/>
  <c r="C3558" i="1"/>
  <c r="B3558" i="1"/>
  <c r="E3557" i="1"/>
  <c r="D3557" i="1"/>
  <c r="C3557" i="1"/>
  <c r="B3557" i="1"/>
  <c r="E3556" i="1"/>
  <c r="D3556" i="1"/>
  <c r="C3556" i="1"/>
  <c r="B3556" i="1"/>
  <c r="E3555" i="1"/>
  <c r="D3555" i="1"/>
  <c r="C3555" i="1"/>
  <c r="B3555" i="1"/>
  <c r="E3554" i="1"/>
  <c r="C3554" i="1"/>
  <c r="B3554" i="1"/>
  <c r="E3553" i="1"/>
  <c r="D3553" i="1"/>
  <c r="C3553" i="1"/>
  <c r="B3553" i="1"/>
  <c r="E3552" i="1"/>
  <c r="D3552" i="1"/>
  <c r="C3552" i="1"/>
  <c r="B3552" i="1"/>
  <c r="E3551" i="1"/>
  <c r="D3551" i="1"/>
  <c r="C3551" i="1"/>
  <c r="B3551" i="1"/>
  <c r="E3550" i="1"/>
  <c r="D3550" i="1"/>
  <c r="C3550" i="1"/>
  <c r="B3550" i="1"/>
  <c r="E3549" i="1"/>
  <c r="D3549" i="1"/>
  <c r="C3549" i="1"/>
  <c r="B3549" i="1"/>
  <c r="E3548" i="1"/>
  <c r="D3548" i="1"/>
  <c r="C3548" i="1"/>
  <c r="B3548" i="1"/>
  <c r="E3547" i="1"/>
  <c r="D3547" i="1"/>
  <c r="C3547" i="1"/>
  <c r="B3547" i="1"/>
  <c r="E3546" i="1"/>
  <c r="D3546" i="1"/>
  <c r="C3546" i="1"/>
  <c r="B3546" i="1"/>
  <c r="E3545" i="1"/>
  <c r="D3545" i="1"/>
  <c r="C3545" i="1"/>
  <c r="B3545" i="1"/>
  <c r="E3544" i="1"/>
  <c r="D3544" i="1"/>
  <c r="C3544" i="1"/>
  <c r="B3544" i="1"/>
  <c r="E3543" i="1"/>
  <c r="D3543" i="1"/>
  <c r="C3543" i="1"/>
  <c r="B3543" i="1"/>
  <c r="C3542" i="1"/>
  <c r="D3542" i="1"/>
  <c r="B3542" i="1"/>
  <c r="E4277" i="1" l="1"/>
  <c r="D4277" i="1"/>
  <c r="C4277" i="1"/>
  <c r="B4277" i="1"/>
  <c r="B4274" i="1"/>
  <c r="C4274" i="1"/>
  <c r="D4274" i="1"/>
  <c r="E4274" i="1"/>
  <c r="B4275" i="1"/>
  <c r="C4275" i="1"/>
  <c r="D4275" i="1"/>
  <c r="E4275" i="1"/>
  <c r="B4269" i="1"/>
  <c r="C4269" i="1"/>
  <c r="D4269" i="1"/>
  <c r="E4269" i="1"/>
  <c r="B4270" i="1"/>
  <c r="C4270" i="1"/>
  <c r="D4270" i="1"/>
  <c r="E4270" i="1"/>
  <c r="B4271" i="1"/>
  <c r="C4271" i="1"/>
  <c r="D4271" i="1"/>
  <c r="E4271" i="1"/>
  <c r="B4272" i="1"/>
  <c r="C4272" i="1"/>
  <c r="D4272" i="1"/>
  <c r="E4272" i="1"/>
  <c r="B4273" i="1"/>
  <c r="C4273" i="1"/>
  <c r="D4273" i="1"/>
  <c r="E4273" i="1"/>
  <c r="B4255" i="1"/>
  <c r="C4255" i="1"/>
  <c r="D4255" i="1"/>
  <c r="E4255" i="1"/>
  <c r="B4256" i="1"/>
  <c r="C4256" i="1"/>
  <c r="D4256" i="1"/>
  <c r="E4256" i="1"/>
  <c r="B4257" i="1"/>
  <c r="C4257" i="1"/>
  <c r="D4257" i="1"/>
  <c r="E4257" i="1"/>
  <c r="B4258" i="1"/>
  <c r="C4258" i="1"/>
  <c r="D4258" i="1"/>
  <c r="E4258" i="1"/>
  <c r="B4259" i="1"/>
  <c r="C4259" i="1"/>
  <c r="D4259" i="1"/>
  <c r="E4259" i="1"/>
  <c r="B4260" i="1"/>
  <c r="C4260" i="1"/>
  <c r="D4260" i="1"/>
  <c r="E4260" i="1"/>
  <c r="B4261" i="1"/>
  <c r="C4261" i="1"/>
  <c r="D4261" i="1"/>
  <c r="E4261" i="1"/>
  <c r="B4262" i="1"/>
  <c r="C4262" i="1"/>
  <c r="D4262" i="1"/>
  <c r="E4262" i="1"/>
  <c r="B4263" i="1"/>
  <c r="C4263" i="1"/>
  <c r="D4263" i="1"/>
  <c r="E4263" i="1"/>
  <c r="B4264" i="1"/>
  <c r="C4264" i="1"/>
  <c r="D4264" i="1"/>
  <c r="E4264" i="1"/>
  <c r="B4265" i="1"/>
  <c r="C4265" i="1"/>
  <c r="D4265" i="1"/>
  <c r="E4265" i="1"/>
  <c r="B4266" i="1"/>
  <c r="C4266" i="1"/>
  <c r="D4266" i="1"/>
  <c r="E4266" i="1"/>
  <c r="B4267" i="1"/>
  <c r="C4267" i="1"/>
  <c r="D4267" i="1"/>
  <c r="E4267" i="1"/>
  <c r="B4268" i="1"/>
  <c r="C4268" i="1"/>
  <c r="D4268" i="1"/>
  <c r="E4268" i="1"/>
  <c r="B4254" i="1"/>
  <c r="C4254" i="1"/>
  <c r="D4254" i="1"/>
  <c r="E4254" i="1"/>
  <c r="B1011" i="1" l="1"/>
  <c r="C1011" i="1"/>
  <c r="D1011" i="1"/>
  <c r="E1011" i="1"/>
  <c r="B1012" i="1"/>
  <c r="C1012" i="1"/>
  <c r="D1012" i="1"/>
  <c r="E1012" i="1"/>
  <c r="B1013" i="1"/>
  <c r="C1013" i="1"/>
  <c r="D1013" i="1"/>
  <c r="E1013" i="1"/>
  <c r="B1014" i="1"/>
  <c r="C1014" i="1"/>
  <c r="D1014" i="1"/>
  <c r="E1014" i="1"/>
  <c r="B1015" i="1"/>
  <c r="C1015" i="1"/>
  <c r="D1015" i="1"/>
  <c r="E1015" i="1"/>
  <c r="B1016" i="1"/>
  <c r="C1016" i="1"/>
  <c r="D1016" i="1"/>
  <c r="E1016" i="1"/>
  <c r="B1017" i="1"/>
  <c r="C1017" i="1"/>
  <c r="D1017" i="1"/>
  <c r="E1017" i="1"/>
  <c r="B1018" i="1"/>
  <c r="C1018" i="1"/>
  <c r="D1018" i="1"/>
  <c r="E1018" i="1"/>
  <c r="B1019" i="1"/>
  <c r="C1019" i="1"/>
  <c r="D1019" i="1"/>
  <c r="E1019" i="1"/>
  <c r="B1020" i="1"/>
  <c r="C1020" i="1"/>
  <c r="D1020" i="1"/>
  <c r="E1020" i="1"/>
  <c r="B1021" i="1"/>
  <c r="C1021" i="1"/>
  <c r="D1021" i="1"/>
  <c r="E1021" i="1"/>
  <c r="B1022" i="1"/>
  <c r="C1022" i="1"/>
  <c r="D1022" i="1"/>
  <c r="E1022" i="1"/>
  <c r="B1002" i="1"/>
  <c r="C1002" i="1"/>
  <c r="D1002" i="1"/>
  <c r="E1002" i="1"/>
  <c r="B1003" i="1"/>
  <c r="C1003" i="1"/>
  <c r="D1003" i="1"/>
  <c r="E1003" i="1"/>
  <c r="B1004" i="1"/>
  <c r="C1004" i="1"/>
  <c r="D1004" i="1"/>
  <c r="E1004" i="1"/>
  <c r="B1005" i="1"/>
  <c r="C1005" i="1"/>
  <c r="D1005" i="1"/>
  <c r="E1005" i="1"/>
  <c r="B1006" i="1"/>
  <c r="C1006" i="1"/>
  <c r="D1006" i="1"/>
  <c r="E1006" i="1"/>
  <c r="B1007" i="1"/>
  <c r="C1007" i="1"/>
  <c r="D1007" i="1"/>
  <c r="B1008" i="1"/>
  <c r="C1008" i="1"/>
  <c r="D1008" i="1"/>
  <c r="E1008" i="1"/>
  <c r="B1009" i="1"/>
  <c r="C1009" i="1"/>
  <c r="D1009" i="1"/>
  <c r="E1009" i="1"/>
  <c r="B1010" i="1"/>
  <c r="C1010" i="1"/>
  <c r="D1010" i="1"/>
  <c r="E1010" i="1"/>
  <c r="B1001" i="1"/>
  <c r="C1001" i="1"/>
  <c r="D1001" i="1"/>
  <c r="E1001" i="1"/>
  <c r="C41" i="1" l="1"/>
  <c r="B41" i="1"/>
  <c r="D4973" i="1"/>
  <c r="D61" i="1" s="1"/>
  <c r="E4724" i="1"/>
  <c r="E60" i="1" s="1"/>
  <c r="D4724" i="1"/>
  <c r="D60" i="1" s="1"/>
  <c r="C4724" i="1"/>
  <c r="C60" i="1" s="1"/>
  <c r="B4724" i="1"/>
  <c r="B60" i="1" s="1"/>
  <c r="E4594" i="1"/>
  <c r="E59" i="1" s="1"/>
  <c r="D4594" i="1"/>
  <c r="D59" i="1" s="1"/>
  <c r="C4594" i="1"/>
  <c r="C59" i="1" s="1"/>
  <c r="B4594" i="1"/>
  <c r="B59" i="1" s="1"/>
  <c r="E4276" i="1"/>
  <c r="E57" i="1" s="1"/>
  <c r="D4276" i="1"/>
  <c r="D57" i="1" s="1"/>
  <c r="C4276" i="1"/>
  <c r="C57" i="1" s="1"/>
  <c r="B4276" i="1"/>
  <c r="B57" i="1" s="1"/>
  <c r="E4151" i="1"/>
  <c r="E56" i="1" s="1"/>
  <c r="D4151" i="1"/>
  <c r="D56" i="1" s="1"/>
  <c r="C4151" i="1"/>
  <c r="C56" i="1" s="1"/>
  <c r="B4151" i="1"/>
  <c r="B56" i="1" s="1"/>
  <c r="E3564" i="1"/>
  <c r="E53" i="1" s="1"/>
  <c r="D3564" i="1"/>
  <c r="D53" i="1" s="1"/>
  <c r="C3564" i="1"/>
  <c r="C53" i="1" s="1"/>
  <c r="B3564" i="1"/>
  <c r="B53" i="1" s="1"/>
  <c r="E3336" i="1"/>
  <c r="E52" i="1" s="1"/>
  <c r="D3336" i="1"/>
  <c r="D52" i="1" s="1"/>
  <c r="C3336" i="1"/>
  <c r="C52" i="1" s="1"/>
  <c r="B52" i="1"/>
  <c r="E1023" i="1"/>
  <c r="E45" i="1" s="1"/>
  <c r="D1023" i="1"/>
  <c r="D45" i="1" s="1"/>
  <c r="C1023" i="1"/>
  <c r="C45" i="1" s="1"/>
  <c r="B1023" i="1"/>
  <c r="B45" i="1" s="1"/>
  <c r="E42" i="1"/>
  <c r="D42" i="1"/>
  <c r="C42" i="1"/>
  <c r="B42" i="1"/>
  <c r="B3879" i="1"/>
  <c r="C3879" i="1"/>
  <c r="D3879" i="1"/>
  <c r="B3880" i="1"/>
  <c r="C3880" i="1"/>
  <c r="D3880" i="1"/>
  <c r="E3880" i="1"/>
  <c r="B3881" i="1"/>
  <c r="C3881" i="1"/>
  <c r="D3881" i="1"/>
  <c r="E3881" i="1"/>
  <c r="B3882" i="1"/>
  <c r="C3882" i="1"/>
  <c r="D3882" i="1"/>
  <c r="E3882" i="1"/>
  <c r="B3883" i="1"/>
  <c r="C3883" i="1"/>
  <c r="D3883" i="1"/>
  <c r="E3883" i="1"/>
  <c r="B3884" i="1"/>
  <c r="C3884" i="1"/>
  <c r="D3884" i="1"/>
  <c r="E3884" i="1"/>
  <c r="B3885" i="1"/>
  <c r="C3885" i="1"/>
  <c r="D3885" i="1"/>
  <c r="E3885" i="1"/>
  <c r="B3886" i="1"/>
  <c r="C3886" i="1"/>
  <c r="D3886" i="1"/>
  <c r="E3886" i="1"/>
  <c r="B3887" i="1"/>
  <c r="C3887" i="1"/>
  <c r="D3887" i="1"/>
  <c r="E3887" i="1"/>
  <c r="B3888" i="1"/>
  <c r="C3888" i="1"/>
  <c r="D3888" i="1"/>
  <c r="E3888" i="1"/>
  <c r="B3889" i="1"/>
  <c r="C3889" i="1"/>
  <c r="D3889" i="1"/>
  <c r="E3889" i="1"/>
  <c r="B3890" i="1"/>
  <c r="C3890" i="1"/>
  <c r="D3890" i="1"/>
  <c r="E3890" i="1"/>
  <c r="B3891" i="1"/>
  <c r="C3891" i="1"/>
  <c r="D3891" i="1"/>
  <c r="E3891" i="1"/>
  <c r="B3892" i="1"/>
  <c r="C3892" i="1"/>
  <c r="D3892" i="1"/>
  <c r="E3892" i="1"/>
  <c r="B3893" i="1"/>
  <c r="C3893" i="1"/>
  <c r="D3893" i="1"/>
  <c r="E3893" i="1"/>
  <c r="B3894" i="1"/>
  <c r="C3894" i="1"/>
  <c r="D3894" i="1"/>
  <c r="E3894" i="1"/>
  <c r="B3895" i="1"/>
  <c r="C3895" i="1"/>
  <c r="D3895" i="1"/>
  <c r="E3895" i="1"/>
  <c r="B3896" i="1"/>
  <c r="C3896" i="1"/>
  <c r="D3896" i="1"/>
  <c r="E3896" i="1"/>
  <c r="B3897" i="1"/>
  <c r="C3897" i="1"/>
  <c r="D3897" i="1"/>
  <c r="E3897" i="1"/>
  <c r="B3898" i="1"/>
  <c r="C3898" i="1"/>
  <c r="D3898" i="1"/>
  <c r="E3898" i="1"/>
  <c r="B3899" i="1"/>
  <c r="C3899" i="1"/>
  <c r="D3899" i="1"/>
  <c r="E3899" i="1"/>
  <c r="B3900" i="1"/>
  <c r="C3900" i="1"/>
  <c r="D3900" i="1"/>
  <c r="E3900" i="1"/>
  <c r="B4973" i="1" l="1"/>
  <c r="B61" i="1" s="1"/>
  <c r="C4973" i="1"/>
  <c r="C61" i="1" s="1"/>
  <c r="D41" i="1"/>
  <c r="B3901" i="1"/>
  <c r="E3901" i="1"/>
  <c r="D3901" i="1"/>
  <c r="C3901" i="1"/>
  <c r="G3542" i="1"/>
  <c r="G3879" i="1" s="1"/>
</calcChain>
</file>

<file path=xl/sharedStrings.xml><?xml version="1.0" encoding="utf-8"?>
<sst xmlns="http://schemas.openxmlformats.org/spreadsheetml/2006/main" count="12307" uniqueCount="855">
  <si>
    <t>Table (211)</t>
  </si>
  <si>
    <t>Value (V): Million U.S. Dollars</t>
  </si>
  <si>
    <t>Country</t>
  </si>
  <si>
    <t>الواردات الكلية</t>
  </si>
  <si>
    <t>الواردات الزراعية</t>
  </si>
  <si>
    <t>الواردات الغذائية</t>
  </si>
  <si>
    <t>الدولة</t>
  </si>
  <si>
    <t>TOTAL</t>
  </si>
  <si>
    <t>AGRIC.</t>
  </si>
  <si>
    <t>FOOD</t>
  </si>
  <si>
    <t>IMPORTS</t>
  </si>
  <si>
    <t>الأردن</t>
  </si>
  <si>
    <t>الإمارات</t>
  </si>
  <si>
    <t>البحرين</t>
  </si>
  <si>
    <t>تونس</t>
  </si>
  <si>
    <t>الجزائر</t>
  </si>
  <si>
    <t>جزر القمر</t>
  </si>
  <si>
    <t>جيبوتي</t>
  </si>
  <si>
    <t>Djibouti</t>
  </si>
  <si>
    <t>السعودية</t>
  </si>
  <si>
    <t>السودان</t>
  </si>
  <si>
    <t>سوريا</t>
  </si>
  <si>
    <t>الصومال</t>
  </si>
  <si>
    <t>العراق</t>
  </si>
  <si>
    <t>Iraq</t>
  </si>
  <si>
    <t>عمان</t>
  </si>
  <si>
    <t>فلسطين</t>
  </si>
  <si>
    <t>قطر</t>
  </si>
  <si>
    <t>الكويت</t>
  </si>
  <si>
    <t>لبنان</t>
  </si>
  <si>
    <t>ليبيا</t>
  </si>
  <si>
    <t>مصر</t>
  </si>
  <si>
    <t>المغرب</t>
  </si>
  <si>
    <t>موريتانيا</t>
  </si>
  <si>
    <t>اليمن</t>
  </si>
  <si>
    <t>Yemen</t>
  </si>
  <si>
    <t>جدول (212)</t>
  </si>
  <si>
    <t>Quantity(Q): 1000 M.T.</t>
  </si>
  <si>
    <t>السلعة</t>
  </si>
  <si>
    <t>ITEM</t>
  </si>
  <si>
    <t>كمية</t>
  </si>
  <si>
    <t>قيمة</t>
  </si>
  <si>
    <t>Q.</t>
  </si>
  <si>
    <t>V.</t>
  </si>
  <si>
    <t>الحبوب والدقيق</t>
  </si>
  <si>
    <t>CEREALS AND FLOUR</t>
  </si>
  <si>
    <t>الدرنات والجذور</t>
  </si>
  <si>
    <t>Tubers and Roots</t>
  </si>
  <si>
    <t>سكر خام</t>
  </si>
  <si>
    <t>RAW SUGAR</t>
  </si>
  <si>
    <t>بقوليات</t>
  </si>
  <si>
    <t>PULSES</t>
  </si>
  <si>
    <t>البذور الزيتية</t>
  </si>
  <si>
    <t>OIL SEEDS</t>
  </si>
  <si>
    <t>زيوت نباتية</t>
  </si>
  <si>
    <t>VEGETABLE OILS</t>
  </si>
  <si>
    <t>خضر طازجة ومجففة</t>
  </si>
  <si>
    <t>FRESH AND DRIED VEGETABLES</t>
  </si>
  <si>
    <t>فاكهة طازجة ومجففة</t>
  </si>
  <si>
    <t>FRESH AND DRIED FRUITS</t>
  </si>
  <si>
    <t>تمور</t>
  </si>
  <si>
    <t xml:space="preserve">DATES  </t>
  </si>
  <si>
    <t>ابقار  (حية)  (1)</t>
  </si>
  <si>
    <t>أغنام وماعز (حية) (1)</t>
  </si>
  <si>
    <t>لحوم حمراء</t>
  </si>
  <si>
    <t>RED MEAT</t>
  </si>
  <si>
    <t>لحوم دواجن</t>
  </si>
  <si>
    <t>POULTRY MEAT</t>
  </si>
  <si>
    <t>MILK PRODUCTS(2)</t>
  </si>
  <si>
    <t>البيض (3)</t>
  </si>
  <si>
    <t>EGGS(3)</t>
  </si>
  <si>
    <t>FISH</t>
  </si>
  <si>
    <t>العسل الطبيعي</t>
  </si>
  <si>
    <t xml:space="preserve">NATURAL HONEY </t>
  </si>
  <si>
    <t>الشاي والكاكو والبن</t>
  </si>
  <si>
    <t>TEA, COCOA, COFFEE</t>
  </si>
  <si>
    <t>التوابل</t>
  </si>
  <si>
    <t>Spices</t>
  </si>
  <si>
    <t>المنتجات الغذائية المصنعة</t>
  </si>
  <si>
    <t>Miscellaneous Edible Preparations</t>
  </si>
  <si>
    <t>التبغ الخام والمصنع</t>
  </si>
  <si>
    <t>TOBACCO</t>
  </si>
  <si>
    <t>الألياف</t>
  </si>
  <si>
    <t>FIBERS</t>
  </si>
  <si>
    <t>علف الحيوانات</t>
  </si>
  <si>
    <t>ANIMAL FODDERS</t>
  </si>
  <si>
    <t>(1) 1000 Heads</t>
  </si>
  <si>
    <t xml:space="preserve">(2) Converted to liquid milk </t>
  </si>
  <si>
    <t>(3) إجمالي واردات البيض</t>
  </si>
  <si>
    <t>(3) Total egg imports</t>
  </si>
  <si>
    <t>جدول (213)</t>
  </si>
  <si>
    <t>جدول (214)</t>
  </si>
  <si>
    <t>Table (214)</t>
  </si>
  <si>
    <t>جدول (215)</t>
  </si>
  <si>
    <t>Table (215)</t>
  </si>
  <si>
    <t>Table (216)</t>
  </si>
  <si>
    <t>جدول (217)</t>
  </si>
  <si>
    <t>Table (217)</t>
  </si>
  <si>
    <t>Table (218)</t>
  </si>
  <si>
    <t>جدول (219)</t>
  </si>
  <si>
    <t>Table (219)</t>
  </si>
  <si>
    <t>جدول (220)</t>
  </si>
  <si>
    <t>جدول (221)</t>
  </si>
  <si>
    <t>Table (221)</t>
  </si>
  <si>
    <t>جدول (222)</t>
  </si>
  <si>
    <t>Table (222)</t>
  </si>
  <si>
    <t>جدول (223)</t>
  </si>
  <si>
    <t>Table (223)</t>
  </si>
  <si>
    <t>جدول (224)</t>
  </si>
  <si>
    <t>Table (224)</t>
  </si>
  <si>
    <t>جدول (225)</t>
  </si>
  <si>
    <t>Table (225)</t>
  </si>
  <si>
    <t>جدول (226)</t>
  </si>
  <si>
    <t>Table (226)</t>
  </si>
  <si>
    <t>جدول (227)</t>
  </si>
  <si>
    <t>جدول (228)</t>
  </si>
  <si>
    <t>Table (228)</t>
  </si>
  <si>
    <t>جدول (229)</t>
  </si>
  <si>
    <t>Table (229)</t>
  </si>
  <si>
    <t>جدول (230)</t>
  </si>
  <si>
    <t>جدول (231)</t>
  </si>
  <si>
    <t>Table (231)</t>
  </si>
  <si>
    <t>جدول (232)</t>
  </si>
  <si>
    <t>Table (232)</t>
  </si>
  <si>
    <t>جدول (233)</t>
  </si>
  <si>
    <t>Table (233)</t>
  </si>
  <si>
    <t>جدول (234)</t>
  </si>
  <si>
    <t>Table (234)</t>
  </si>
  <si>
    <t>جدول (235)</t>
  </si>
  <si>
    <t>Table (235)</t>
  </si>
  <si>
    <t>جدول (236)</t>
  </si>
  <si>
    <t>Table (236)</t>
  </si>
  <si>
    <t>جدول (237)</t>
  </si>
  <si>
    <t>Table (237)</t>
  </si>
  <si>
    <t>جدول (238)</t>
  </si>
  <si>
    <t>Table (238)</t>
  </si>
  <si>
    <t>جدول (239)</t>
  </si>
  <si>
    <t>Table (239)</t>
  </si>
  <si>
    <t>جدول (240)</t>
  </si>
  <si>
    <t>Table (240)</t>
  </si>
  <si>
    <t>جدول (241)</t>
  </si>
  <si>
    <t>Table (241)</t>
  </si>
  <si>
    <t>جدول (242)</t>
  </si>
  <si>
    <t>Table (242)</t>
  </si>
  <si>
    <t>جدول (243)</t>
  </si>
  <si>
    <t>Table (243)</t>
  </si>
  <si>
    <t>جدول (244)</t>
  </si>
  <si>
    <t>Table (244)</t>
  </si>
  <si>
    <t>جدول (246)</t>
  </si>
  <si>
    <t>Table (246)</t>
  </si>
  <si>
    <t>جدول (247)</t>
  </si>
  <si>
    <t>Table (247)</t>
  </si>
  <si>
    <t>Olive (Fresh, Preseved, and Canned)</t>
  </si>
  <si>
    <t>جدول (248)</t>
  </si>
  <si>
    <t>Table (248)</t>
  </si>
  <si>
    <t>جدول (249)</t>
  </si>
  <si>
    <t>Table (249)</t>
  </si>
  <si>
    <t>جدول (251)</t>
  </si>
  <si>
    <t>Table (251)</t>
  </si>
  <si>
    <t>جدول (252)</t>
  </si>
  <si>
    <t>Table (252)</t>
  </si>
  <si>
    <t>جدول (253)</t>
  </si>
  <si>
    <t>Table (253)</t>
  </si>
  <si>
    <t>جدول (254)</t>
  </si>
  <si>
    <t>Table (254)</t>
  </si>
  <si>
    <t>جدول (255)</t>
  </si>
  <si>
    <t>Table (255)</t>
  </si>
  <si>
    <t>جدول (256)</t>
  </si>
  <si>
    <t>Table (256)</t>
  </si>
  <si>
    <t>جدول (257)</t>
  </si>
  <si>
    <t>Table (257)</t>
  </si>
  <si>
    <t>جدول (258)</t>
  </si>
  <si>
    <t>Table (258)</t>
  </si>
  <si>
    <t>جدول (259)</t>
  </si>
  <si>
    <t>Table (259)</t>
  </si>
  <si>
    <t>جدول (260)</t>
  </si>
  <si>
    <t>Table (260)</t>
  </si>
  <si>
    <t>جدول (268)</t>
  </si>
  <si>
    <t>Table (268)</t>
  </si>
  <si>
    <t>جدول (269)</t>
  </si>
  <si>
    <t>Table (269)</t>
  </si>
  <si>
    <t>جدول (270)</t>
  </si>
  <si>
    <t>Table (270)</t>
  </si>
  <si>
    <t>جدول (271)</t>
  </si>
  <si>
    <t>Table (271)</t>
  </si>
  <si>
    <t>جدول (272)</t>
  </si>
  <si>
    <t>Table (272)</t>
  </si>
  <si>
    <t>جدول (273)</t>
  </si>
  <si>
    <t>Table (273)</t>
  </si>
  <si>
    <t>جدول (274)</t>
  </si>
  <si>
    <t>Table (274)</t>
  </si>
  <si>
    <t>جدول (275)</t>
  </si>
  <si>
    <t>Table (275)</t>
  </si>
  <si>
    <t>جدول (276)</t>
  </si>
  <si>
    <t>جدول (277)</t>
  </si>
  <si>
    <t>Table (277)</t>
  </si>
  <si>
    <t>جدول (278)</t>
  </si>
  <si>
    <t>Table (278)</t>
  </si>
  <si>
    <t>جدول (288)</t>
  </si>
  <si>
    <t>Table (288)</t>
  </si>
  <si>
    <t>جدول (290)</t>
  </si>
  <si>
    <t>Table (290)</t>
  </si>
  <si>
    <t>جدول (291)</t>
  </si>
  <si>
    <t>Table (291)</t>
  </si>
  <si>
    <t>جدول (292)</t>
  </si>
  <si>
    <t>Table (292)</t>
  </si>
  <si>
    <t>جدول (293)</t>
  </si>
  <si>
    <t>Table (293)</t>
  </si>
  <si>
    <t>Table (294)</t>
  </si>
  <si>
    <t>جدول (295)</t>
  </si>
  <si>
    <t>Table (295)</t>
  </si>
  <si>
    <t>جدول (296)</t>
  </si>
  <si>
    <t>Table (296)</t>
  </si>
  <si>
    <t>جدول (297)</t>
  </si>
  <si>
    <t>Table (297)</t>
  </si>
  <si>
    <t>جدول (298)</t>
  </si>
  <si>
    <t>Table (298)</t>
  </si>
  <si>
    <t>جدول (299)</t>
  </si>
  <si>
    <t>Table (299)</t>
  </si>
  <si>
    <t>جدول (300)</t>
  </si>
  <si>
    <t>Table (300)</t>
  </si>
  <si>
    <t>جدول (301)</t>
  </si>
  <si>
    <t>Table (301)</t>
  </si>
  <si>
    <t>جدول (302)</t>
  </si>
  <si>
    <t>Table (302)</t>
  </si>
  <si>
    <t>جدول (303)</t>
  </si>
  <si>
    <t>Table (303)</t>
  </si>
  <si>
    <t>جدول (304)</t>
  </si>
  <si>
    <t>Table (304)</t>
  </si>
  <si>
    <t>جدول (305)</t>
  </si>
  <si>
    <t>Table (305)</t>
  </si>
  <si>
    <t>جدول (306)</t>
  </si>
  <si>
    <t>Table (306)</t>
  </si>
  <si>
    <t>جدول (307)</t>
  </si>
  <si>
    <t>Table (307)</t>
  </si>
  <si>
    <t>جدول (308)</t>
  </si>
  <si>
    <t>Table (308)</t>
  </si>
  <si>
    <t>جدول (309)</t>
  </si>
  <si>
    <t>Table (309)</t>
  </si>
  <si>
    <t>جدول (310)</t>
  </si>
  <si>
    <t>Table (310)</t>
  </si>
  <si>
    <t>جدول (311)</t>
  </si>
  <si>
    <t>Table (311)</t>
  </si>
  <si>
    <t>جدول (312)</t>
  </si>
  <si>
    <t>Table (312)</t>
  </si>
  <si>
    <t>جدول (313)</t>
  </si>
  <si>
    <t>Table (313)</t>
  </si>
  <si>
    <t>العدد</t>
  </si>
  <si>
    <t>No.</t>
  </si>
  <si>
    <t>(1)  Includes the slaughtered and those for breeding</t>
  </si>
  <si>
    <t>جدول (314)</t>
  </si>
  <si>
    <t>Table (314)</t>
  </si>
  <si>
    <t>جدول (315)</t>
  </si>
  <si>
    <t>Table (315)</t>
  </si>
  <si>
    <t>جدول (316)</t>
  </si>
  <si>
    <t>Table (316)</t>
  </si>
  <si>
    <t>جدول (320)</t>
  </si>
  <si>
    <t>Table (320)</t>
  </si>
  <si>
    <t>جدول (321)</t>
  </si>
  <si>
    <t>Table (321)</t>
  </si>
  <si>
    <t>جدول (322)</t>
  </si>
  <si>
    <t>Table (322)</t>
  </si>
  <si>
    <t>جدول (323)</t>
  </si>
  <si>
    <t>Table (323)</t>
  </si>
  <si>
    <t>جدول (324)</t>
  </si>
  <si>
    <t>Table (324)</t>
  </si>
  <si>
    <t>جدول (332)</t>
  </si>
  <si>
    <t>Table (332)</t>
  </si>
  <si>
    <t>جدول (333)</t>
  </si>
  <si>
    <t>Table (333)</t>
  </si>
  <si>
    <t>جدول (334)</t>
  </si>
  <si>
    <t>Table (334)</t>
  </si>
  <si>
    <t>جدول (335)</t>
  </si>
  <si>
    <t>Table (335)</t>
  </si>
  <si>
    <t>جدول (336)</t>
  </si>
  <si>
    <t>Table (336)</t>
  </si>
  <si>
    <t>جدول (337)</t>
  </si>
  <si>
    <t>Table (337)</t>
  </si>
  <si>
    <t>جدول (338)</t>
  </si>
  <si>
    <t>Table (338)</t>
  </si>
  <si>
    <t>جدول (339)</t>
  </si>
  <si>
    <t>Table (339)</t>
  </si>
  <si>
    <t>جدول (340)</t>
  </si>
  <si>
    <t>Table (340)</t>
  </si>
  <si>
    <t>جدول (341)</t>
  </si>
  <si>
    <t>Table (341)</t>
  </si>
  <si>
    <t>(1) Excluding non-edible meat and offal and fish powder</t>
  </si>
  <si>
    <t>جدول (342)</t>
  </si>
  <si>
    <t>Table (342)</t>
  </si>
  <si>
    <t>جدول (343)</t>
  </si>
  <si>
    <t>Table (343)</t>
  </si>
  <si>
    <t>جدول (344)</t>
  </si>
  <si>
    <t>Table (344)</t>
  </si>
  <si>
    <t>جدول (345)</t>
  </si>
  <si>
    <t>Table (345)</t>
  </si>
  <si>
    <t>جدول (346)</t>
  </si>
  <si>
    <t>Table (346)</t>
  </si>
  <si>
    <t>جدول (347)</t>
  </si>
  <si>
    <t>Table (347)</t>
  </si>
  <si>
    <t>جدول (348)</t>
  </si>
  <si>
    <t>Table (348)</t>
  </si>
  <si>
    <t>جدول (349)</t>
  </si>
  <si>
    <t>Table (349)</t>
  </si>
  <si>
    <t>جدول (350)</t>
  </si>
  <si>
    <t>Table (350)</t>
  </si>
  <si>
    <t>جدول (351)</t>
  </si>
  <si>
    <t>Table (351)</t>
  </si>
  <si>
    <t>جدول (352)</t>
  </si>
  <si>
    <t>Table (352)</t>
  </si>
  <si>
    <t>جدول (353)</t>
  </si>
  <si>
    <t>Table (353)</t>
  </si>
  <si>
    <t>جدول (354)</t>
  </si>
  <si>
    <t>Table (354)</t>
  </si>
  <si>
    <t>جدول (355)</t>
  </si>
  <si>
    <t>Table (355)</t>
  </si>
  <si>
    <t>جدول (356)</t>
  </si>
  <si>
    <t>Table (356)</t>
  </si>
  <si>
    <t>جدول (357)</t>
  </si>
  <si>
    <t>Table (357)</t>
  </si>
  <si>
    <t>جدول (360)</t>
  </si>
  <si>
    <t>Table (360)</t>
  </si>
  <si>
    <t>جدول (211)</t>
  </si>
  <si>
    <t>Table (212)</t>
  </si>
  <si>
    <t>Table (213)</t>
  </si>
  <si>
    <t>جدول (216)</t>
  </si>
  <si>
    <t>Table (230)</t>
  </si>
  <si>
    <t>الأردن*</t>
  </si>
  <si>
    <t>Quantity(Q): 1000 Head</t>
  </si>
  <si>
    <t>جدول (289)</t>
  </si>
  <si>
    <t>Table (289)</t>
  </si>
  <si>
    <t>Main Agricultural Product Imports</t>
  </si>
  <si>
    <t>جدول (317)</t>
  </si>
  <si>
    <t>جدول (318)</t>
  </si>
  <si>
    <t>جدول (319)</t>
  </si>
  <si>
    <t>Table (319)</t>
  </si>
  <si>
    <t>Table (318)</t>
  </si>
  <si>
    <t>Table (317)</t>
  </si>
  <si>
    <t>العالم</t>
  </si>
  <si>
    <t>الوطن العربي</t>
  </si>
  <si>
    <t>World</t>
  </si>
  <si>
    <t xml:space="preserve">Live Buffalo (1) </t>
  </si>
  <si>
    <t>GOAT AND SHEEP (LIFE) (1)</t>
  </si>
  <si>
    <t xml:space="preserve"> CATTLE  (LIFE) (1)</t>
  </si>
  <si>
    <t>جاموس (حية) (1)</t>
  </si>
  <si>
    <t>جدول (250)</t>
  </si>
  <si>
    <t>Table (250)</t>
  </si>
  <si>
    <t>Table (245)</t>
  </si>
  <si>
    <t>جدول (245)</t>
  </si>
  <si>
    <t>(1) يشمل الذبيح والتربية للذبيح</t>
  </si>
  <si>
    <t>جدول (361)</t>
  </si>
  <si>
    <t>Table (361)</t>
  </si>
  <si>
    <t>جدول (362)</t>
  </si>
  <si>
    <t>Table (362)</t>
  </si>
  <si>
    <t>جدول (363)</t>
  </si>
  <si>
    <t>Table (363)</t>
  </si>
  <si>
    <t xml:space="preserve">Total imports of Cereals and Flour </t>
  </si>
  <si>
    <t xml:space="preserve">Wheat imports </t>
  </si>
  <si>
    <t>Wheat  Flour imports</t>
  </si>
  <si>
    <t xml:space="preserve"> Other Cereal flours imports (excluding wheat or meslin)</t>
  </si>
  <si>
    <t>Barley imports</t>
  </si>
  <si>
    <t>Maize or corn imports</t>
  </si>
  <si>
    <t xml:space="preserve"> Sorghum and Millet imports</t>
  </si>
  <si>
    <t>Rice imports</t>
  </si>
  <si>
    <t>Oats imports</t>
  </si>
  <si>
    <t>Other Cereals and Cereal Preparations imports ( groats, meal and pellets, Starch and Gluten, grains otherwise worked)</t>
  </si>
  <si>
    <t>Tubers and Roots imports</t>
  </si>
  <si>
    <t xml:space="preserve"> Potatoes imports</t>
  </si>
  <si>
    <t xml:space="preserve">Other TUBERS and Roots imports (Sweet Potato, Taro, Yam, Cassava) </t>
  </si>
  <si>
    <t>Sugars and sugar confectionery imports</t>
  </si>
  <si>
    <t>Raw Sugar imports</t>
  </si>
  <si>
    <t>Refined Sugar imports</t>
  </si>
  <si>
    <t xml:space="preserve"> imports of Refined cane or beet sugar, containing added flavouring or colouring, in solid form</t>
  </si>
  <si>
    <t>Other Sweetening Matters imports</t>
  </si>
  <si>
    <t>imports of  Molasses resulting from the extraction or refining of sugar</t>
  </si>
  <si>
    <t>imports of Sugar confectionery not containing cocoa</t>
  </si>
  <si>
    <t>Total Pulses imports</t>
  </si>
  <si>
    <t>lentils imports</t>
  </si>
  <si>
    <t>Chickpeas imports</t>
  </si>
  <si>
    <t>Table (227)</t>
  </si>
  <si>
    <t>Dried beans imports</t>
  </si>
  <si>
    <t>Dry Peas Imports</t>
  </si>
  <si>
    <t>Dry Cowpeas imports</t>
  </si>
  <si>
    <t>Dry Broad Beans imports</t>
  </si>
  <si>
    <t xml:space="preserve">imports of Other Pulses, Flour, meal and powder of peas, beans, lentils and other dried leguminous vegetables </t>
  </si>
  <si>
    <t>Oil Seeds imports</t>
  </si>
  <si>
    <t>Sesame Seeds imports</t>
  </si>
  <si>
    <t xml:space="preserve">SOYA BEANS IMPORTS </t>
  </si>
  <si>
    <t>SUNFLOWER SEEDS IMPORTS</t>
  </si>
  <si>
    <t xml:space="preserve"> Cotton seeds imports</t>
  </si>
  <si>
    <t>Linseed Seeds (Flaxseeds) imports</t>
  </si>
  <si>
    <t>Other Oil Seeds imports</t>
  </si>
  <si>
    <t>Vegetable Oils and Animal Fats imports</t>
  </si>
  <si>
    <t>Soybean Oil imports</t>
  </si>
  <si>
    <t>Cottonseed Oil imports</t>
  </si>
  <si>
    <t>Groundnut oil  imports</t>
  </si>
  <si>
    <t>Olive Oil IMPORTS</t>
  </si>
  <si>
    <t>Sesame Oil  imports</t>
  </si>
  <si>
    <t>Maize Oil imports</t>
  </si>
  <si>
    <t>Linseed Oil (Flaxseed Oil) imports</t>
  </si>
  <si>
    <t>Sunflower Oil imports</t>
  </si>
  <si>
    <t>Margarine imports</t>
  </si>
  <si>
    <t>Coconut "copra" oil imports</t>
  </si>
  <si>
    <t>Palm Oil imports</t>
  </si>
  <si>
    <t xml:space="preserve"> imports of Other Vegetable Oils (Canola, colza or mustard oil and jojoba oil)</t>
  </si>
  <si>
    <t>Hydrogenated Vegetable and Animal Oils imports</t>
  </si>
  <si>
    <t>Total Vegetables ,Fresh, Processed and Preserved imports</t>
  </si>
  <si>
    <t>Fresh Tomatoes imports</t>
  </si>
  <si>
    <t>Fresh or chilled onions and shallots imports</t>
  </si>
  <si>
    <t>Garlic imports</t>
  </si>
  <si>
    <t>Leeks and other alliaceous vegetables,imports</t>
  </si>
  <si>
    <t>Table (261)</t>
  </si>
  <si>
    <t>Green Beans imports</t>
  </si>
  <si>
    <t>جدول (261)</t>
  </si>
  <si>
    <t>جدول (262)</t>
  </si>
  <si>
    <t>Table (262)</t>
  </si>
  <si>
    <t>Watermelons and Melons imports</t>
  </si>
  <si>
    <t>Table (263)</t>
  </si>
  <si>
    <t>Cucumbers and gherkins imports</t>
  </si>
  <si>
    <t>جدول (263)</t>
  </si>
  <si>
    <t>جدول (264)</t>
  </si>
  <si>
    <t>Table (264)</t>
  </si>
  <si>
    <t>Lettuce and chicory imports</t>
  </si>
  <si>
    <t>Table (265)</t>
  </si>
  <si>
    <t>Pepper (Fresh and Dry) imports</t>
  </si>
  <si>
    <t>جدول (265)</t>
  </si>
  <si>
    <t>جدول (266)</t>
  </si>
  <si>
    <t>Table (266)</t>
  </si>
  <si>
    <t xml:space="preserve"> cauliflowers and headed broccoli imports</t>
  </si>
  <si>
    <t>Table (267)</t>
  </si>
  <si>
    <t>Brussels sprouts imports</t>
  </si>
  <si>
    <t>جدول (267)</t>
  </si>
  <si>
    <t xml:space="preserve">Cabbages, Kohlrabi, Kale and Similar Edible Brassicas imports </t>
  </si>
  <si>
    <t>Green Peas imports</t>
  </si>
  <si>
    <t xml:space="preserve"> Other leguminous vegetables imports</t>
  </si>
  <si>
    <t>Carrots, turnips, salad beetroot, salsify, celeriac, radishes and similar edible roots imports</t>
  </si>
  <si>
    <t>Eggplants  imports</t>
  </si>
  <si>
    <t>Other Fresh Vegetables imports</t>
  </si>
  <si>
    <t>Processed and Preserved, frozen Vegetable imports</t>
  </si>
  <si>
    <t>Dried Vegetables imports</t>
  </si>
  <si>
    <t>Table (276)</t>
  </si>
  <si>
    <t>Fruits imports</t>
  </si>
  <si>
    <t>Dates imports</t>
  </si>
  <si>
    <t>Total of Citrus imports</t>
  </si>
  <si>
    <t>Table (279)</t>
  </si>
  <si>
    <t>Oranges imports</t>
  </si>
  <si>
    <t>جدول (280)</t>
  </si>
  <si>
    <t>Table (280)</t>
  </si>
  <si>
    <t>Mandarin imports</t>
  </si>
  <si>
    <t>جدول (281)</t>
  </si>
  <si>
    <t>Table (281)</t>
  </si>
  <si>
    <t>Grapefruits imports</t>
  </si>
  <si>
    <t>جدول (282)</t>
  </si>
  <si>
    <t>Table (282)</t>
  </si>
  <si>
    <t>Lemon imports</t>
  </si>
  <si>
    <t>جدول (283)</t>
  </si>
  <si>
    <t>Table (283)</t>
  </si>
  <si>
    <t>Other Citrus imports</t>
  </si>
  <si>
    <t>جدول (284)</t>
  </si>
  <si>
    <t>Table (284)</t>
  </si>
  <si>
    <t>Banana imports</t>
  </si>
  <si>
    <t>جدول (285)</t>
  </si>
  <si>
    <t>Table (285)</t>
  </si>
  <si>
    <t xml:space="preserve">Apple imports </t>
  </si>
  <si>
    <t>جدول (286)</t>
  </si>
  <si>
    <t>Table (286)</t>
  </si>
  <si>
    <t>peaches imports</t>
  </si>
  <si>
    <t>جدول (287)</t>
  </si>
  <si>
    <t>Table (287)</t>
  </si>
  <si>
    <t>Pears imports</t>
  </si>
  <si>
    <t>strawberries imports</t>
  </si>
  <si>
    <t>plums and sloes imports</t>
  </si>
  <si>
    <t>Grapes, fresh or dried imports</t>
  </si>
  <si>
    <t>Mangoes, Guavas imports</t>
  </si>
  <si>
    <t>kiwifruit imports</t>
  </si>
  <si>
    <t>Nuts( Coconuts, Brazil nuts and cashew nuts) imports</t>
  </si>
  <si>
    <t>Fruit and nuts, uncooked or cooked by steaming or boiling in water, frozen imports</t>
  </si>
  <si>
    <t>Dried and Canned Fruits imports</t>
  </si>
  <si>
    <t xml:space="preserve"> apricots imports</t>
  </si>
  <si>
    <t xml:space="preserve"> cherries imports</t>
  </si>
  <si>
    <t>Figs imports</t>
  </si>
  <si>
    <t>pineapples imports</t>
  </si>
  <si>
    <t>avocados imports</t>
  </si>
  <si>
    <t>pawpaws "papayas" imports</t>
  </si>
  <si>
    <t>Other Fresh Fruits imports</t>
  </si>
  <si>
    <t xml:space="preserve">Live Cattles(1) imports </t>
  </si>
  <si>
    <t>Live Buffalo(1) imports</t>
  </si>
  <si>
    <t>Live Sheep and Goat(1)imports</t>
  </si>
  <si>
    <t>Live Sheep(1) imports</t>
  </si>
  <si>
    <t>Live Goats (1) imports</t>
  </si>
  <si>
    <t>Live Camels (1) imports</t>
  </si>
  <si>
    <t>Asses and Mules imports</t>
  </si>
  <si>
    <t>Other Live Animals imports</t>
  </si>
  <si>
    <t>Total Red Meat (Fresh, Preserved and Meat Preparations) imports</t>
  </si>
  <si>
    <t>Meat of bovine animals (Fresh, Chilled or Frozen) imports</t>
  </si>
  <si>
    <t>Meat of Sheep and Goat (Fresh, Chilled or Frozen) imports</t>
  </si>
  <si>
    <t>Camel Meat imports</t>
  </si>
  <si>
    <t>Other Meat (Fresh, Chilled or Frozen) imports</t>
  </si>
  <si>
    <t>Meat and edible offal, salted, in brine, dried or smoked imports</t>
  </si>
  <si>
    <t xml:space="preserve"> Edible offal of bovine animals,sheep, goats imports</t>
  </si>
  <si>
    <t>Live Poultry imports</t>
  </si>
  <si>
    <t>Poultry Meat and edible offal (Fresh, Chilled or Frozen) imports</t>
  </si>
  <si>
    <t>Total of Red and Poultry Meat imports</t>
  </si>
  <si>
    <r>
      <t>Total</t>
    </r>
    <r>
      <rPr>
        <sz val="10"/>
        <color theme="1"/>
        <rFont val="Arial"/>
        <family val="2"/>
      </rPr>
      <t xml:space="preserve"> Milk Product (Liquid form Equivalent) imports</t>
    </r>
  </si>
  <si>
    <t>milk and cream, not concentrated nor containing added sugar or other sweetening imports</t>
  </si>
  <si>
    <t>جدول (325)</t>
  </si>
  <si>
    <t>Table (325)</t>
  </si>
  <si>
    <t>milk and cream,  concentrated nor containing added sugar or other sweetening imports</t>
  </si>
  <si>
    <t>جدول (326)</t>
  </si>
  <si>
    <t>Table (326)</t>
  </si>
  <si>
    <t>جدول (327)</t>
  </si>
  <si>
    <t>Table (327)</t>
  </si>
  <si>
    <t>Whey, whether or not concentrated or containing added sugar or other sweetening matter imports</t>
  </si>
  <si>
    <t xml:space="preserve"> Buttermilk, curdled milk and cream, yogurt, kephir and other fermented or acidified milk imports</t>
  </si>
  <si>
    <t>جدول (328)</t>
  </si>
  <si>
    <t>Table (328)</t>
  </si>
  <si>
    <t>Butter and Ghee imports</t>
  </si>
  <si>
    <t>Table (329)</t>
  </si>
  <si>
    <t>Cheese and curd imports</t>
  </si>
  <si>
    <t>جدول (329)</t>
  </si>
  <si>
    <t>جدول (330)</t>
  </si>
  <si>
    <t>Table (330)</t>
  </si>
  <si>
    <t>Total  Eggs imports</t>
  </si>
  <si>
    <t>Table (331)</t>
  </si>
  <si>
    <t xml:space="preserve"> Egg In The Shell imports</t>
  </si>
  <si>
    <t>جدول (331)</t>
  </si>
  <si>
    <t>Egg (for Hatching) imports</t>
  </si>
  <si>
    <t>other types of eggs imports</t>
  </si>
  <si>
    <t>Total Fish imports</t>
  </si>
  <si>
    <t>Live Fish imports</t>
  </si>
  <si>
    <t>Fish, Fresh, Chilled or Frozen(Excluding Fish Fillets and Other Fish Meat of Heading) imports</t>
  </si>
  <si>
    <t>Fish Fillets and Other Fish Meat, Whether or Not Minced, Fresh, Chilled or Frozen imports</t>
  </si>
  <si>
    <t>Fish, Dried, Salted or in Brine; Smoked Fish imports</t>
  </si>
  <si>
    <t>Crustaceans, Whether in Shell or not, Live, Fresh, Chilled, Frozen, Dried, or Salted imports</t>
  </si>
  <si>
    <r>
      <t>Molluscs,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Courier New"/>
        <family val="3"/>
      </rPr>
      <t>fit for human consumption</t>
    </r>
    <r>
      <rPr>
        <sz val="12"/>
        <color theme="1"/>
        <rFont val="Times New Roman"/>
        <family val="1"/>
      </rPr>
      <t>, even Smoked, Whether in Shell or not, Live, Fresh, Chilled, Frozen, Dried, Salted imports.</t>
    </r>
  </si>
  <si>
    <t>Aquatic Invertebrates other than Crustaceans and Molluscs, Live, Fresh, Chilled, Frozen, Dried imports</t>
  </si>
  <si>
    <t>Natural Honey imports</t>
  </si>
  <si>
    <t>Tobacco and Manufactured Tobacco Substitutes imports</t>
  </si>
  <si>
    <t>Coffee, Tea, and Cocoa imports</t>
  </si>
  <si>
    <t>Tea imports</t>
  </si>
  <si>
    <t>Cocoa and cocoa preparations imports</t>
  </si>
  <si>
    <t>Coffee, whether or not Roasted or Decaffeinated imports</t>
  </si>
  <si>
    <t>Total Spices imports</t>
  </si>
  <si>
    <t>Cinnamon imports</t>
  </si>
  <si>
    <t>Cloves imports</t>
  </si>
  <si>
    <t>Seeds of anis, badian, fennel, coriander, cumin or caraway imports</t>
  </si>
  <si>
    <t>Ginger, saffron, turmeric "curcuma", thyme, bay leaves, curry and other spices imports</t>
  </si>
  <si>
    <t>Vanilla imports</t>
  </si>
  <si>
    <t>Flowers and Ornamental Foliage Plants imports</t>
  </si>
  <si>
    <t>Miscellaneous Edible Preparations imports</t>
  </si>
  <si>
    <t>Sausages and similar products imports</t>
  </si>
  <si>
    <t>Prepared or preserved meat, offal or blood imports</t>
  </si>
  <si>
    <t>Prepared or preserved fish; caviar and caviar substitutes prepared from fish eggs imports</t>
  </si>
  <si>
    <t>Crustaceans, molluscs and other aquatic invertebrates, prepared or preserved imports</t>
  </si>
  <si>
    <t>Malt extract; food preparations of flour, groats, meal, starch or malt imports</t>
  </si>
  <si>
    <t>Pasta, whether or not cooked or stuffed with meat or other substances or otherwise prepared imports</t>
  </si>
  <si>
    <t>Prepared foods obtained by the swelling or roasting of cereals or cereal products imports</t>
  </si>
  <si>
    <t>Bread, pastry, cakes, biscuits and other bakers imports</t>
  </si>
  <si>
    <t>Vegetables, fruit, nuts and other edible parts of plants, prepared or preserved by vinegar imports</t>
  </si>
  <si>
    <t xml:space="preserve"> Tomatoes, prepared or preserved otherwise than by vinegar or acetic acid imports</t>
  </si>
  <si>
    <t>Mushrooms and truffles, prepared or preserved otherwise than by vinegar or acetic acid imports</t>
  </si>
  <si>
    <t>Vegetables prepared or preserved otherwise than by vinegar or acetic acid, frozen imports</t>
  </si>
  <si>
    <t>Other vegetables prepared or preserved otherwise than by vinegar or acetic acid, not frozen imports</t>
  </si>
  <si>
    <t>Vegetables, fruit, nuts, fruit-peel and other edible parts of plants, preserved by sugar imports</t>
  </si>
  <si>
    <t>Jams, fruit jellies, marmalades, fruit or nut purée and fruit or nut pastes, obtained by cooking imports</t>
  </si>
  <si>
    <t>Fruit and other parts of plants, made or preserved, not added to sugar imports</t>
  </si>
  <si>
    <t>Fruit juices, incl. grape must, and vegetable juices imports</t>
  </si>
  <si>
    <t xml:space="preserve"> Miscellaneous edible preparations imports
</t>
  </si>
  <si>
    <t>FIBRES imports</t>
  </si>
  <si>
    <t xml:space="preserve"> COTTON LINT  imports</t>
  </si>
  <si>
    <t>ANIMAL FODDER(Swedes, mangolds, fodder roots, hay, alfalfa, clover, sainfoin, forage kale, lupines, vetches) imports</t>
  </si>
  <si>
    <t xml:space="preserve">NON-EDIBLE MEAL AND OFFAL AND FISH POWDER imports </t>
  </si>
  <si>
    <t>Somalia</t>
  </si>
  <si>
    <t>Bahrain </t>
  </si>
  <si>
    <t>Comoros </t>
  </si>
  <si>
    <t>Saudi Arabia </t>
  </si>
  <si>
    <t>Jordan </t>
  </si>
  <si>
    <t>United Arab Emirates </t>
  </si>
  <si>
    <t>Sudan </t>
  </si>
  <si>
    <t>Oman </t>
  </si>
  <si>
    <t>Qatar </t>
  </si>
  <si>
    <t>Kuwait </t>
  </si>
  <si>
    <t>Lebanon </t>
  </si>
  <si>
    <t>Egypt </t>
  </si>
  <si>
    <t>Mauritania </t>
  </si>
  <si>
    <t>Morocco </t>
  </si>
  <si>
    <t>Tunisia </t>
  </si>
  <si>
    <t>Arab Countries</t>
  </si>
  <si>
    <t>Syrian Arab Republic</t>
  </si>
  <si>
    <t>Palestine, State of </t>
  </si>
  <si>
    <t>Libya, State of </t>
  </si>
  <si>
    <t>Algeria</t>
  </si>
  <si>
    <t>Algeria </t>
  </si>
  <si>
    <t>Algeria  </t>
  </si>
  <si>
    <t>Groundnuts, shelled or not shelled, imports</t>
  </si>
  <si>
    <t>جدول رقم  (186)</t>
  </si>
  <si>
    <t>Table (186)</t>
  </si>
  <si>
    <t>جدول (187)</t>
  </si>
  <si>
    <t>Table ( 187)</t>
  </si>
  <si>
    <t>جدول (188)</t>
  </si>
  <si>
    <t>Table ( 188)</t>
  </si>
  <si>
    <t>جدول (189)</t>
  </si>
  <si>
    <t>Table (189)</t>
  </si>
  <si>
    <t>جدول (190)</t>
  </si>
  <si>
    <t>Table (190)</t>
  </si>
  <si>
    <t>جدول (191)</t>
  </si>
  <si>
    <t>Table (191)</t>
  </si>
  <si>
    <t>جدول (192)</t>
  </si>
  <si>
    <t>Table (192)</t>
  </si>
  <si>
    <t>جدول (193)</t>
  </si>
  <si>
    <t>Table (193)</t>
  </si>
  <si>
    <t>جدول (194)</t>
  </si>
  <si>
    <t>Table (194)</t>
  </si>
  <si>
    <t>جدول (195)</t>
  </si>
  <si>
    <t>Table (195)</t>
  </si>
  <si>
    <t>جدول (196)</t>
  </si>
  <si>
    <t>Table (196)</t>
  </si>
  <si>
    <t>جدول (197)</t>
  </si>
  <si>
    <t>Table (197)</t>
  </si>
  <si>
    <t>جدول (198)</t>
  </si>
  <si>
    <t>Table (198)</t>
  </si>
  <si>
    <t>جدول (199)</t>
  </si>
  <si>
    <t>Table (199)</t>
  </si>
  <si>
    <t>جدول (200)</t>
  </si>
  <si>
    <t>Table (200)</t>
  </si>
  <si>
    <t>جدول (201)</t>
  </si>
  <si>
    <t>Table (201)</t>
  </si>
  <si>
    <t>جدول (202)</t>
  </si>
  <si>
    <t>Table (202)</t>
  </si>
  <si>
    <t>جدول (203)</t>
  </si>
  <si>
    <t>Table (203)</t>
  </si>
  <si>
    <t>جدول (204)</t>
  </si>
  <si>
    <t>Table (204)</t>
  </si>
  <si>
    <t>جدول (205)</t>
  </si>
  <si>
    <t>Table(205)</t>
  </si>
  <si>
    <t>جدول (206)</t>
  </si>
  <si>
    <t>Table (206)</t>
  </si>
  <si>
    <t>جدول (207)</t>
  </si>
  <si>
    <t>Table (207)</t>
  </si>
  <si>
    <t>جدول (208)</t>
  </si>
  <si>
    <t>Table (208)</t>
  </si>
  <si>
    <t>جدول (209)</t>
  </si>
  <si>
    <t>Table (209)</t>
  </si>
  <si>
    <t>جدول (210)</t>
  </si>
  <si>
    <t>Table (210)</t>
  </si>
  <si>
    <t>جدول (218)</t>
  </si>
  <si>
    <t>Table (220)</t>
  </si>
  <si>
    <t>جدول (279</t>
  </si>
  <si>
    <t>جدول (294)</t>
  </si>
  <si>
    <t xml:space="preserve">واردات أعلاف الحيوانات </t>
  </si>
  <si>
    <t xml:space="preserve">واردات القطن الشعر </t>
  </si>
  <si>
    <t xml:space="preserve">واردات الالياف </t>
  </si>
  <si>
    <t xml:space="preserve">واردات منتجات غذائية مصنعة متنوعة </t>
  </si>
  <si>
    <t xml:space="preserve">واردات فاكهة واجزاء اخري من النباتات مصنعة أو محفوظة غير مضاف إليها سكر </t>
  </si>
  <si>
    <t xml:space="preserve">أهم السلع الزراعية المستوردة </t>
  </si>
  <si>
    <t xml:space="preserve">جملة واردات الحبوب والدقيق </t>
  </si>
  <si>
    <t xml:space="preserve">جملة  واردات القمح والدقيق </t>
  </si>
  <si>
    <t xml:space="preserve">واردات القمح </t>
  </si>
  <si>
    <t xml:space="preserve">واردات دقيق القمح </t>
  </si>
  <si>
    <t xml:space="preserve"> واردات دقيق الحبوب الاخري </t>
  </si>
  <si>
    <t xml:space="preserve">واردات الشعير </t>
  </si>
  <si>
    <t xml:space="preserve">واردات الذره الشامية </t>
  </si>
  <si>
    <t xml:space="preserve">واردات الذرة الرفيعة والدخن </t>
  </si>
  <si>
    <t xml:space="preserve">واردات الارز </t>
  </si>
  <si>
    <t xml:space="preserve">واردات الشوفان </t>
  </si>
  <si>
    <t>واردات حبوب أخري ومستحضرات حبوب (نشا وجلوتين.....)</t>
  </si>
  <si>
    <t xml:space="preserve">واردات الدرانات والجذور </t>
  </si>
  <si>
    <t xml:space="preserve">واردات البطاطس </t>
  </si>
  <si>
    <t xml:space="preserve">واردات درانات وجذور اخري (بطاطا حلوه، قلقاس...) </t>
  </si>
  <si>
    <t xml:space="preserve">واردات إجمالي السكر ومصنوعات سكرية  </t>
  </si>
  <si>
    <t>واردات السكر الخام</t>
  </si>
  <si>
    <t xml:space="preserve">واردات السكر المكرر </t>
  </si>
  <si>
    <t xml:space="preserve">واردات السكر المحتوي علي نكهات في صورة صلبة </t>
  </si>
  <si>
    <t xml:space="preserve">واردات سكريات اخري </t>
  </si>
  <si>
    <t xml:space="preserve">واردات دبس </t>
  </si>
  <si>
    <t>واردات محليات لا تحتوي علي كاكاو</t>
  </si>
  <si>
    <t xml:space="preserve">واردات جملة البقوليات </t>
  </si>
  <si>
    <t xml:space="preserve">واردات العدس </t>
  </si>
  <si>
    <t xml:space="preserve">واردات الحمص </t>
  </si>
  <si>
    <t xml:space="preserve">واردات فاصوليا جافة </t>
  </si>
  <si>
    <t xml:space="preserve">واردات بازلاء جافة </t>
  </si>
  <si>
    <t xml:space="preserve">واردات لوبيا جافة </t>
  </si>
  <si>
    <t xml:space="preserve">واردات بقوليات أخري  ومنتجاتها </t>
  </si>
  <si>
    <t xml:space="preserve">واردات البذورالزيتية </t>
  </si>
  <si>
    <t xml:space="preserve">واردات بذور السمسم </t>
  </si>
  <si>
    <t xml:space="preserve">واردات فول الصويا </t>
  </si>
  <si>
    <t xml:space="preserve">واردات زهرة الشمس </t>
  </si>
  <si>
    <t xml:space="preserve">واردات بذرة القطن </t>
  </si>
  <si>
    <t xml:space="preserve">واردات بذرة الكتان </t>
  </si>
  <si>
    <t xml:space="preserve">واردات الزيتون (طازج  أو محفوظ أو معلب) </t>
  </si>
  <si>
    <t xml:space="preserve">واردات بذور زيتية أخري </t>
  </si>
  <si>
    <t xml:space="preserve">واردات الزيوت النباتية والشحوم الحيوانية </t>
  </si>
  <si>
    <t xml:space="preserve">واردات زيت فول الصويا </t>
  </si>
  <si>
    <t xml:space="preserve">واردات زيت بذرة القطن </t>
  </si>
  <si>
    <t xml:space="preserve">واردات زيت الزيتون </t>
  </si>
  <si>
    <t xml:space="preserve">واردات زيت السمسم </t>
  </si>
  <si>
    <t xml:space="preserve">واردات زيت الذرة </t>
  </si>
  <si>
    <t xml:space="preserve">واردات زيت  الكتان </t>
  </si>
  <si>
    <t xml:space="preserve">واردات زيت زهرة الشمس </t>
  </si>
  <si>
    <t xml:space="preserve">واردات المرغرين </t>
  </si>
  <si>
    <t xml:space="preserve">واردات زيت جوز الهند </t>
  </si>
  <si>
    <t xml:space="preserve">واردات زيت النخيل  </t>
  </si>
  <si>
    <t xml:space="preserve">واردات زيوت نباتية أخرى (الكانولا، الكولزا أو زيت الخردل، زيت الجوجوبا ) </t>
  </si>
  <si>
    <t xml:space="preserve">واردات زيوت حيوانية ونباتية مهدرجة </t>
  </si>
  <si>
    <t xml:space="preserve">واردات دهون وشحوم حيونية وسمكية </t>
  </si>
  <si>
    <t xml:space="preserve">واردات جملة الخضر الطازجة والمجهزة والمحفوظة </t>
  </si>
  <si>
    <t xml:space="preserve">واردات الطماطم الطازجة </t>
  </si>
  <si>
    <t>واردات البصل  الطازج والمبرد</t>
  </si>
  <si>
    <t xml:space="preserve">واردات الثوم </t>
  </si>
  <si>
    <t xml:space="preserve">واردات الكرات وخضر ثومية أخري </t>
  </si>
  <si>
    <t xml:space="preserve">واردات البطيخ والشمام </t>
  </si>
  <si>
    <t xml:space="preserve">واردات الخيار والقثاء </t>
  </si>
  <si>
    <t xml:space="preserve">واردات خس والشكوريا </t>
  </si>
  <si>
    <t xml:space="preserve">واردات فلفل (أخضر وجاف) </t>
  </si>
  <si>
    <t xml:space="preserve">واردات الزهرة والبروكلي </t>
  </si>
  <si>
    <t xml:space="preserve">واردات براعم البروكسل </t>
  </si>
  <si>
    <t xml:space="preserve">واردات الملفوف (الكرنب) </t>
  </si>
  <si>
    <t xml:space="preserve">واردات بازلاء خضراء </t>
  </si>
  <si>
    <t xml:space="preserve">واردات خضروات بقولية أخري </t>
  </si>
  <si>
    <t xml:space="preserve">واردات الجزر واللفت </t>
  </si>
  <si>
    <t xml:space="preserve">واردات باذنجان </t>
  </si>
  <si>
    <t xml:space="preserve">واردات خضر طازجة أخري </t>
  </si>
  <si>
    <t xml:space="preserve">واردات الخضر المجهزة و المحفوظة والمبردة </t>
  </si>
  <si>
    <t xml:space="preserve">واردات الخضر المجففة </t>
  </si>
  <si>
    <t xml:space="preserve">واردات التمور  </t>
  </si>
  <si>
    <t xml:space="preserve">واردات إجمالي الموالح </t>
  </si>
  <si>
    <t xml:space="preserve">واردات البرتقال  </t>
  </si>
  <si>
    <t xml:space="preserve">واردات اليوسفي </t>
  </si>
  <si>
    <t xml:space="preserve">واردات جريب فروت </t>
  </si>
  <si>
    <t xml:space="preserve">واردات الليمون </t>
  </si>
  <si>
    <t xml:space="preserve">واردات موالح أخري </t>
  </si>
  <si>
    <t xml:space="preserve">واردات الموز </t>
  </si>
  <si>
    <t xml:space="preserve">واردات التفاح  </t>
  </si>
  <si>
    <t xml:space="preserve">واردات الخوخ </t>
  </si>
  <si>
    <t xml:space="preserve">واردات الكمثري  </t>
  </si>
  <si>
    <t xml:space="preserve">واردات برقوق </t>
  </si>
  <si>
    <t xml:space="preserve">واردات العنب الطازج والجاف </t>
  </si>
  <si>
    <t xml:space="preserve">واردات المانجو والجوافة </t>
  </si>
  <si>
    <t xml:space="preserve">واردات الكيوي </t>
  </si>
  <si>
    <t xml:space="preserve">واردات جوزيات (جوز الهند والمكسرات والكاجو) </t>
  </si>
  <si>
    <t xml:space="preserve">واردات فواكه  ومكسرات غير مجهزة أو مجهزة أو مجمدة </t>
  </si>
  <si>
    <t xml:space="preserve">واردات فواكه مجففة ومعلبة </t>
  </si>
  <si>
    <t xml:space="preserve">واردات مشمش </t>
  </si>
  <si>
    <t xml:space="preserve">واردات الكرز </t>
  </si>
  <si>
    <t xml:space="preserve">واردات التين </t>
  </si>
  <si>
    <t xml:space="preserve">واردات الاناناس </t>
  </si>
  <si>
    <t xml:space="preserve">واردات الافوكادو </t>
  </si>
  <si>
    <t xml:space="preserve">واردات بابايا  </t>
  </si>
  <si>
    <t xml:space="preserve">واردات فواكه طازجة أخري </t>
  </si>
  <si>
    <t xml:space="preserve">واردات البقر  (الحي)  (1) </t>
  </si>
  <si>
    <t xml:space="preserve">واردات الجاموس (الحي)  (1) </t>
  </si>
  <si>
    <t xml:space="preserve">واردات الأغنام  والماعز  (الحية) (1) </t>
  </si>
  <si>
    <t xml:space="preserve">واردات الأغنام    (الحية) (1) </t>
  </si>
  <si>
    <t xml:space="preserve">واردات الماعز  (الحية) (1) </t>
  </si>
  <si>
    <t xml:space="preserve">واردات الأبل (الحية) (1) </t>
  </si>
  <si>
    <t xml:space="preserve">واردات الخيول </t>
  </si>
  <si>
    <t xml:space="preserve">واردات البغال والحمير </t>
  </si>
  <si>
    <t xml:space="preserve">واردات حيوانات حية أخري </t>
  </si>
  <si>
    <t xml:space="preserve">واردات جملة اللحوم الحمراء (الطازجة والمحفوظة ومستحضرات اللحوم) </t>
  </si>
  <si>
    <t xml:space="preserve">واردات لحوم الأبقار (طازجة أو مبردة أو مجمدة) </t>
  </si>
  <si>
    <t xml:space="preserve">واردات لحوم الاغنام والماعز (طازجة أو مبردة أو مجمدة) </t>
  </si>
  <si>
    <t xml:space="preserve">واردات لحوم الابل </t>
  </si>
  <si>
    <t xml:space="preserve">واردات اللحوم الاخري ( طازجة أومبردة أو مجمدة) </t>
  </si>
  <si>
    <t xml:space="preserve">واردات اللحوم (المجففة والمملحة والمعلبة) ومستحضرات اللحوم </t>
  </si>
  <si>
    <t xml:space="preserve">واردات لحوم الاحشاء الصالحة للأكل </t>
  </si>
  <si>
    <t xml:space="preserve">واردات الدواجن الحية </t>
  </si>
  <si>
    <t xml:space="preserve">واردات الصيصان </t>
  </si>
  <si>
    <t xml:space="preserve">واردات الدواجن المذبوحة (طازجة أو مبردة أو مجمدة) </t>
  </si>
  <si>
    <t xml:space="preserve"> واردات جملة اللحوم الحمراء ولحوم الدواجن </t>
  </si>
  <si>
    <t xml:space="preserve">واردات جملة الألبان ومنتجاتها (معادل لبن سائل) </t>
  </si>
  <si>
    <t xml:space="preserve">واردات ألبان طازجة وقشدة غير محلاه </t>
  </si>
  <si>
    <t xml:space="preserve">واردات ألبان طازجة وقشدة محلاه  لبن  </t>
  </si>
  <si>
    <t xml:space="preserve">واردات الزبادي واللبن الرايب </t>
  </si>
  <si>
    <t xml:space="preserve">واردات مصل اللبن أو الشرش </t>
  </si>
  <si>
    <t xml:space="preserve">واردات الزبدة والسمن </t>
  </si>
  <si>
    <t xml:space="preserve">واردات الجبنة واللبن الرايب </t>
  </si>
  <si>
    <t xml:space="preserve">واردات إجمالي البيض </t>
  </si>
  <si>
    <t xml:space="preserve">واردات بيض بقشره </t>
  </si>
  <si>
    <t xml:space="preserve">واردات بيض التفريخ </t>
  </si>
  <si>
    <t xml:space="preserve">واردات بيض في أي صورة أخري </t>
  </si>
  <si>
    <t xml:space="preserve">واردات القشريات (حية أو طازجة أو مبردة أو مجمدة المملحة أو المجففة) </t>
  </si>
  <si>
    <t xml:space="preserve">واردات الرخويات (حية أو طازجة أو مبردة أو مجمدة أو مدخن) </t>
  </si>
  <si>
    <t xml:space="preserve">واردات اللافقريات المائية الأخري(حية أو طازجة أو مبردة أو مجمدة أو مجففة) </t>
  </si>
  <si>
    <t xml:space="preserve">واردات العسل الطبيعى </t>
  </si>
  <si>
    <t xml:space="preserve">واردات التبغ الخام والمصنع </t>
  </si>
  <si>
    <t xml:space="preserve">واردات جملة البن والشاي والكاكاو </t>
  </si>
  <si>
    <t xml:space="preserve">واردات الشاى </t>
  </si>
  <si>
    <t xml:space="preserve">واردات حبوب الكاكاو ومصنعاتها </t>
  </si>
  <si>
    <t xml:space="preserve">واردات البن الاخضر والمحمص و المطحون ومستحضرات البن </t>
  </si>
  <si>
    <t xml:space="preserve">واردات جملة التوابل  </t>
  </si>
  <si>
    <t xml:space="preserve">واردات القرفة </t>
  </si>
  <si>
    <t xml:space="preserve">واردات القرنفل </t>
  </si>
  <si>
    <t xml:space="preserve">واردات جوزة الطيب والهيل </t>
  </si>
  <si>
    <t xml:space="preserve">واردات اليانسون والكمون والكزبرة والشمر والكراويه </t>
  </si>
  <si>
    <t xml:space="preserve">واردات الزنجبيل والزعفران والكركم الزعتر،  والكاري والتوابل الأخرى </t>
  </si>
  <si>
    <t xml:space="preserve">واردات فانيلا </t>
  </si>
  <si>
    <t xml:space="preserve">واردات نباتات الزهور والزينة </t>
  </si>
  <si>
    <t xml:space="preserve">واردات جملة المنتجات الغذائية المصنعة  </t>
  </si>
  <si>
    <t xml:space="preserve">واردات النقانق ومنتجات مماثلة مصنعة من اللحوم </t>
  </si>
  <si>
    <t xml:space="preserve">واردات اللحوم المصنعة أو المحفوظة </t>
  </si>
  <si>
    <t xml:space="preserve">واردات القشريات والرخويات واللافقريات المائية الأخرى(المصنعة والمجهزة) </t>
  </si>
  <si>
    <t xml:space="preserve">واردات منتجات الحبوب المجهزة </t>
  </si>
  <si>
    <t xml:space="preserve">واردات المكرونة مجهزة أوغير مجهزة </t>
  </si>
  <si>
    <t xml:space="preserve">واردات المخبوزات المحمصة </t>
  </si>
  <si>
    <t xml:space="preserve">واردات الخبز والمعجنات والبسكويت ومنتجات حبوب مصنعة أخري </t>
  </si>
  <si>
    <t xml:space="preserve">واردات الطماطم المصنعة  أو المحفوظة </t>
  </si>
  <si>
    <t xml:space="preserve">واردات المشروم والكمأة المصنعة أو المحفوظة  </t>
  </si>
  <si>
    <t xml:space="preserve">واردات الخضروات المصنعة أو المحفوظة المجمدة </t>
  </si>
  <si>
    <t xml:space="preserve">واردات الخضروات الأخرى المصنعة أو المحفوظة بخلاف الخل أو حمض الخليك، وغير المجمدة </t>
  </si>
  <si>
    <t>Total imports of Wheat and Flour</t>
  </si>
  <si>
    <t>Live Horses imports</t>
  </si>
  <si>
    <t>CHICKS-178  imports</t>
  </si>
  <si>
    <t>nutmeg, mace and cardamoms imports</t>
  </si>
  <si>
    <t>القيمة : بالمليون دولار أمريكي</t>
  </si>
  <si>
    <t>القيمة : بالمليون دولار أمريكي   الكمية  : ألف طن</t>
  </si>
  <si>
    <t>القيمة : بالمليون دولار أمريكي   الكمية  : ألف رأس</t>
  </si>
  <si>
    <t>(1)ألف رأس</t>
  </si>
  <si>
    <t xml:space="preserve">واردات ألفول الجاف </t>
  </si>
  <si>
    <t xml:space="preserve">واردات ألفول السوداني الغير مقشور والمقشور </t>
  </si>
  <si>
    <t xml:space="preserve">واردات زيت ألفول السوداني </t>
  </si>
  <si>
    <t xml:space="preserve">واردات ألفاصوليا الخضراء </t>
  </si>
  <si>
    <t xml:space="preserve">واردات ألفاكهة </t>
  </si>
  <si>
    <t xml:space="preserve">واردات ألفراولة </t>
  </si>
  <si>
    <t xml:space="preserve">واردات  الخضروات وألفاكهة والمكسرات المصنعة أوالمحفوظة بالخل </t>
  </si>
  <si>
    <t xml:space="preserve">واردات الخضروات وألفواكه والمكسرات وقشر ألفواكه وغيرها من أجزاء صالحة للأكل من النباتات، المحفوظة بالسكر </t>
  </si>
  <si>
    <t xml:space="preserve">واردات مربي وجلي ألفاكهة  </t>
  </si>
  <si>
    <t xml:space="preserve">واردات عصائر ألفاكهة والخضروات  </t>
  </si>
  <si>
    <t>الأسماك</t>
  </si>
  <si>
    <t xml:space="preserve">واردات جملة الأسماك (1) </t>
  </si>
  <si>
    <t xml:space="preserve">واردات الأسماك الحية </t>
  </si>
  <si>
    <t xml:space="preserve">واردات الأسماك (الطازجة أو المبردة أو المجمدة باستثناء شرائح الاسمك ولحوم الأسماك الاخري) </t>
  </si>
  <si>
    <t xml:space="preserve">واردات شرائح الأسماك وغيرها من لحوم الأسماك الاخري (طازجة أو مبردة أو مجمدة) </t>
  </si>
  <si>
    <t xml:space="preserve">واردات الأسماك (المملحة أو المجففة أو المدخنة) </t>
  </si>
  <si>
    <t xml:space="preserve">واردات الأسماك المصنعة والمحفوظة والكفيار والكفيار المجهز من بيض الأسماك </t>
  </si>
  <si>
    <t xml:space="preserve">واردات مسحوق الأسماك ومجففات اللحوم والاحشاء (غير صالحة للأكل) </t>
  </si>
  <si>
    <t>الألبان ومنتجاتها (2)</t>
  </si>
  <si>
    <t xml:space="preserve">(2) الألبان ومنتجاتها فى صورة لبن سائل  </t>
  </si>
  <si>
    <t>TOTAL, AGRICULTURAL AND FOOD IMPORTS , 2018- 2020</t>
  </si>
  <si>
    <t>الواردات الكلية والزراعية والغذائية خلال ألفترة 2018-2020</t>
  </si>
  <si>
    <t>Animal and Fish Fat and Grease imports 1504</t>
  </si>
  <si>
    <t>Comoros</t>
  </si>
  <si>
    <t>Saudi Arabia</t>
  </si>
  <si>
    <t>Sudan</t>
  </si>
  <si>
    <t>Oman</t>
  </si>
  <si>
    <t>Palestine</t>
  </si>
  <si>
    <t>Qatar</t>
  </si>
  <si>
    <t>Kuwait</t>
  </si>
  <si>
    <t>Lebanon</t>
  </si>
  <si>
    <t>Libya</t>
  </si>
  <si>
    <t>Egypt</t>
  </si>
  <si>
    <t>Morocco</t>
  </si>
  <si>
    <t>Mauritania</t>
  </si>
  <si>
    <t>Jordan</t>
  </si>
  <si>
    <t>United Arab Emirates</t>
  </si>
  <si>
    <t>Bahrain</t>
  </si>
  <si>
    <t>Tunisia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</si>
</sst>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2"/>
      <name val="Calibri"/>
      <family val="2"/>
      <charset val="178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Courier New"/>
      <family val="3"/>
    </font>
    <font>
      <sz val="12"/>
      <color theme="1"/>
      <name val="Cambria"/>
      <family val="1"/>
      <scheme val="major"/>
    </font>
    <font>
      <sz val="12"/>
      <color theme="1"/>
      <name val="Calibri"/>
      <family val="2"/>
    </font>
    <font>
      <sz val="12"/>
      <color theme="1"/>
      <name val="Calibri"/>
      <family val="2"/>
      <charset val="178"/>
      <scheme val="minor"/>
    </font>
    <font>
      <sz val="12"/>
      <color indexed="8"/>
      <name val="Arial"/>
      <family val="2"/>
      <charset val="178"/>
    </font>
    <font>
      <sz val="12"/>
      <color theme="1"/>
      <name val="Arial Unicode MS"/>
      <family val="2"/>
    </font>
    <font>
      <sz val="12"/>
      <color theme="1"/>
      <name val="Calibri"/>
      <family val="2"/>
      <scheme val="minor"/>
    </font>
    <font>
      <sz val="12"/>
      <color rgb="FF002B54"/>
      <name val="Arial"/>
      <family val="2"/>
    </font>
    <font>
      <sz val="12"/>
      <color indexed="8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  <charset val="178"/>
    </font>
    <font>
      <sz val="12"/>
      <name val="Courier New"/>
      <family val="3"/>
    </font>
    <font>
      <b/>
      <sz val="14"/>
      <color rgb="FF6A6A6A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7" fillId="0" borderId="33">
      <alignment horizontal="right" vertical="center" indent="1"/>
    </xf>
    <xf numFmtId="0" fontId="18" fillId="31" borderId="0" applyNumberFormat="0" applyBorder="0" applyAlignment="0" applyProtection="0"/>
  </cellStyleXfs>
  <cellXfs count="209">
    <xf numFmtId="0" fontId="0" fillId="0" borderId="0" xfId="0"/>
    <xf numFmtId="0" fontId="24" fillId="0" borderId="15" xfId="0" applyFont="1" applyBorder="1"/>
    <xf numFmtId="0" fontId="32" fillId="0" borderId="0" xfId="0" applyFont="1" applyAlignment="1">
      <alignment horizontal="left" vertical="center"/>
    </xf>
    <xf numFmtId="164" fontId="24" fillId="0" borderId="0" xfId="0" applyNumberFormat="1" applyFont="1"/>
    <xf numFmtId="0" fontId="19" fillId="0" borderId="0" xfId="0" applyFont="1" applyAlignment="1">
      <alignment horizontal="right" vertical="center" readingOrder="2"/>
    </xf>
    <xf numFmtId="0" fontId="19" fillId="0" borderId="31" xfId="0" applyFont="1" applyBorder="1" applyAlignment="1">
      <alignment horizontal="center" readingOrder="1"/>
    </xf>
    <xf numFmtId="0" fontId="19" fillId="0" borderId="0" xfId="0" applyFont="1" applyAlignment="1">
      <alignment vertical="top" wrapText="1" readingOrder="2"/>
    </xf>
    <xf numFmtId="0" fontId="24" fillId="0" borderId="0" xfId="0" applyFont="1"/>
    <xf numFmtId="0" fontId="24" fillId="0" borderId="0" xfId="0" applyFont="1" applyAlignment="1">
      <alignment vertical="center"/>
    </xf>
    <xf numFmtId="0" fontId="19" fillId="0" borderId="18" xfId="0" applyFont="1" applyBorder="1" applyAlignment="1">
      <alignment horizontal="center" readingOrder="2"/>
    </xf>
    <xf numFmtId="0" fontId="19" fillId="0" borderId="13" xfId="0" applyFont="1" applyBorder="1" applyAlignment="1">
      <alignment horizontal="center" readingOrder="1"/>
    </xf>
    <xf numFmtId="0" fontId="19" fillId="0" borderId="24" xfId="0" applyFont="1" applyBorder="1" applyAlignment="1">
      <alignment horizontal="center" readingOrder="1"/>
    </xf>
    <xf numFmtId="0" fontId="24" fillId="0" borderId="0" xfId="0" applyFont="1" applyAlignment="1">
      <alignment horizontal="right" vertical="center" readingOrder="2"/>
    </xf>
    <xf numFmtId="0" fontId="24" fillId="0" borderId="0" xfId="0" applyFont="1" applyAlignment="1">
      <alignment readingOrder="1"/>
    </xf>
    <xf numFmtId="0" fontId="19" fillId="0" borderId="32" xfId="0" applyFont="1" applyBorder="1" applyAlignment="1">
      <alignment horizontal="center" readingOrder="1"/>
    </xf>
    <xf numFmtId="0" fontId="19" fillId="0" borderId="0" xfId="0" applyFont="1" applyAlignment="1">
      <alignment horizontal="center" readingOrder="2"/>
    </xf>
    <xf numFmtId="0" fontId="19" fillId="0" borderId="11" xfId="0" applyFont="1" applyBorder="1" applyAlignment="1">
      <alignment vertical="top" wrapText="1" readingOrder="2"/>
    </xf>
    <xf numFmtId="0" fontId="19" fillId="0" borderId="17" xfId="0" applyFont="1" applyBorder="1" applyAlignment="1">
      <alignment horizontal="center" readingOrder="1"/>
    </xf>
    <xf numFmtId="0" fontId="19" fillId="0" borderId="20" xfId="0" applyFont="1" applyBorder="1" applyAlignment="1">
      <alignment horizontal="center" readingOrder="1"/>
    </xf>
    <xf numFmtId="0" fontId="19" fillId="0" borderId="21" xfId="0" applyFont="1" applyBorder="1" applyAlignment="1">
      <alignment horizontal="center" readingOrder="2"/>
    </xf>
    <xf numFmtId="0" fontId="19" fillId="0" borderId="20" xfId="0" applyFont="1" applyBorder="1" applyAlignment="1">
      <alignment horizontal="center" readingOrder="2"/>
    </xf>
    <xf numFmtId="0" fontId="19" fillId="0" borderId="21" xfId="0" applyFont="1" applyBorder="1" applyAlignment="1">
      <alignment horizontal="center" readingOrder="1"/>
    </xf>
    <xf numFmtId="0" fontId="19" fillId="0" borderId="13" xfId="0" applyFont="1" applyBorder="1" applyAlignment="1">
      <alignment horizontal="center" readingOrder="2"/>
    </xf>
    <xf numFmtId="164" fontId="19" fillId="0" borderId="13" xfId="0" applyNumberFormat="1" applyFont="1" applyBorder="1" applyAlignment="1">
      <alignment horizontal="center" readingOrder="1"/>
    </xf>
    <xf numFmtId="164" fontId="19" fillId="0" borderId="22" xfId="0" applyNumberFormat="1" applyFont="1" applyBorder="1" applyAlignment="1">
      <alignment horizontal="center" readingOrder="1"/>
    </xf>
    <xf numFmtId="164" fontId="19" fillId="0" borderId="30" xfId="0" applyNumberFormat="1" applyFont="1" applyBorder="1" applyAlignment="1">
      <alignment horizontal="center" readingOrder="1"/>
    </xf>
    <xf numFmtId="0" fontId="19" fillId="0" borderId="35" xfId="0" applyFont="1" applyBorder="1" applyAlignment="1">
      <alignment horizontal="right" readingOrder="2"/>
    </xf>
    <xf numFmtId="2" fontId="19" fillId="0" borderId="22" xfId="0" applyNumberFormat="1" applyFont="1" applyBorder="1" applyAlignment="1">
      <alignment horizontal="center" readingOrder="1"/>
    </xf>
    <xf numFmtId="0" fontId="19" fillId="0" borderId="12" xfId="0" applyFont="1" applyBorder="1" applyAlignment="1">
      <alignment horizontal="right" readingOrder="2"/>
    </xf>
    <xf numFmtId="2" fontId="19" fillId="0" borderId="13" xfId="0" applyNumberFormat="1" applyFont="1" applyBorder="1" applyAlignment="1">
      <alignment horizontal="center" readingOrder="1"/>
    </xf>
    <xf numFmtId="0" fontId="23" fillId="0" borderId="0" xfId="0" applyFont="1" applyAlignment="1">
      <alignment horizontal="center" readingOrder="1"/>
    </xf>
    <xf numFmtId="0" fontId="19" fillId="0" borderId="27" xfId="0" applyFont="1" applyBorder="1" applyAlignment="1">
      <alignment horizontal="center" readingOrder="2"/>
    </xf>
    <xf numFmtId="0" fontId="19" fillId="0" borderId="30" xfId="0" applyFont="1" applyBorder="1" applyAlignment="1">
      <alignment horizontal="center" readingOrder="1"/>
    </xf>
    <xf numFmtId="2" fontId="19" fillId="0" borderId="25" xfId="0" applyNumberFormat="1" applyFont="1" applyBorder="1" applyAlignment="1">
      <alignment horizontal="center" readingOrder="1"/>
    </xf>
    <xf numFmtId="0" fontId="19" fillId="0" borderId="28" xfId="0" applyFont="1" applyBorder="1" applyAlignment="1">
      <alignment horizontal="center" readingOrder="1"/>
    </xf>
    <xf numFmtId="2" fontId="19" fillId="0" borderId="12" xfId="0" applyNumberFormat="1" applyFont="1" applyBorder="1" applyAlignment="1">
      <alignment horizontal="center" readingOrder="1"/>
    </xf>
    <xf numFmtId="2" fontId="19" fillId="0" borderId="11" xfId="0" applyNumberFormat="1" applyFont="1" applyBorder="1" applyAlignment="1">
      <alignment horizontal="center" readingOrder="1"/>
    </xf>
    <xf numFmtId="2" fontId="19" fillId="0" borderId="24" xfId="0" applyNumberFormat="1" applyFont="1" applyBorder="1" applyAlignment="1">
      <alignment horizontal="center" readingOrder="1"/>
    </xf>
    <xf numFmtId="2" fontId="19" fillId="0" borderId="28" xfId="0" applyNumberFormat="1" applyFont="1" applyBorder="1" applyAlignment="1">
      <alignment horizontal="center" readingOrder="1"/>
    </xf>
    <xf numFmtId="0" fontId="19" fillId="0" borderId="0" xfId="0" applyFont="1" applyAlignment="1">
      <alignment readingOrder="1"/>
    </xf>
    <xf numFmtId="2" fontId="19" fillId="0" borderId="0" xfId="0" applyNumberFormat="1" applyFont="1" applyAlignment="1">
      <alignment horizontal="center" readingOrder="1"/>
    </xf>
    <xf numFmtId="0" fontId="31" fillId="0" borderId="0" xfId="0" applyFont="1"/>
    <xf numFmtId="0" fontId="28" fillId="0" borderId="0" xfId="0" applyFont="1" applyAlignment="1">
      <alignment horizontal="left" readingOrder="1"/>
    </xf>
    <xf numFmtId="0" fontId="28" fillId="0" borderId="0" xfId="0" applyFont="1"/>
    <xf numFmtId="0" fontId="28" fillId="0" borderId="0" xfId="0" applyFont="1" applyAlignment="1">
      <alignment vertical="center"/>
    </xf>
    <xf numFmtId="0" fontId="33" fillId="0" borderId="0" xfId="0" applyFont="1" applyAlignment="1">
      <alignment horizontal="left" readingOrder="1"/>
    </xf>
    <xf numFmtId="0" fontId="28" fillId="0" borderId="0" xfId="0" applyFont="1" applyAlignment="1">
      <alignment horizontal="left" vertical="center" readingOrder="1"/>
    </xf>
    <xf numFmtId="0" fontId="30" fillId="0" borderId="0" xfId="0" applyFont="1" applyAlignment="1">
      <alignment horizontal="left" readingOrder="1"/>
    </xf>
    <xf numFmtId="0" fontId="29" fillId="0" borderId="0" xfId="0" applyFont="1" applyAlignment="1">
      <alignment horizontal="left" readingOrder="1"/>
    </xf>
    <xf numFmtId="0" fontId="30" fillId="0" borderId="0" xfId="0" applyFont="1" applyAlignment="1">
      <alignment horizontal="left" vertical="center" readingOrder="1"/>
    </xf>
    <xf numFmtId="0" fontId="26" fillId="0" borderId="0" xfId="0" applyFont="1" applyAlignment="1">
      <alignment horizontal="left" readingOrder="1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readingOrder="1"/>
    </xf>
    <xf numFmtId="0" fontId="30" fillId="0" borderId="0" xfId="0" applyFont="1" applyAlignment="1">
      <alignment vertical="center"/>
    </xf>
    <xf numFmtId="0" fontId="36" fillId="0" borderId="0" xfId="0" applyFont="1" applyAlignment="1">
      <alignment horizontal="left" vertical="center" readingOrder="1"/>
    </xf>
    <xf numFmtId="0" fontId="36" fillId="0" borderId="0" xfId="0" applyFont="1" applyAlignment="1">
      <alignment vertical="center" readingOrder="1"/>
    </xf>
    <xf numFmtId="0" fontId="19" fillId="0" borderId="0" xfId="0" applyFont="1" applyAlignment="1">
      <alignment horizontal="right" readingOrder="2"/>
    </xf>
    <xf numFmtId="2" fontId="31" fillId="0" borderId="0" xfId="0" applyNumberFormat="1" applyFont="1"/>
    <xf numFmtId="0" fontId="31" fillId="0" borderId="0" xfId="0" applyFont="1" applyAlignment="1">
      <alignment readingOrder="2"/>
    </xf>
    <xf numFmtId="0" fontId="19" fillId="0" borderId="0" xfId="0" applyFont="1" applyAlignment="1">
      <alignment horizontal="left" readingOrder="1"/>
    </xf>
    <xf numFmtId="0" fontId="19" fillId="0" borderId="0" xfId="0" applyFont="1" applyAlignment="1">
      <alignment horizontal="center" readingOrder="1"/>
    </xf>
    <xf numFmtId="0" fontId="19" fillId="0" borderId="27" xfId="0" applyFont="1" applyBorder="1" applyAlignment="1">
      <alignment horizontal="center" readingOrder="1"/>
    </xf>
    <xf numFmtId="0" fontId="19" fillId="0" borderId="14" xfId="0" applyFont="1" applyBorder="1" applyAlignment="1">
      <alignment horizontal="center" readingOrder="1"/>
    </xf>
    <xf numFmtId="0" fontId="19" fillId="0" borderId="17" xfId="0" applyFont="1" applyBorder="1" applyAlignment="1">
      <alignment readingOrder="2"/>
    </xf>
    <xf numFmtId="0" fontId="19" fillId="0" borderId="16" xfId="0" applyFont="1" applyBorder="1" applyAlignment="1">
      <alignment readingOrder="1"/>
    </xf>
    <xf numFmtId="0" fontId="19" fillId="0" borderId="20" xfId="0" applyFont="1" applyBorder="1" applyAlignment="1">
      <alignment readingOrder="2"/>
    </xf>
    <xf numFmtId="0" fontId="19" fillId="0" borderId="10" xfId="0" applyFont="1" applyBorder="1" applyAlignment="1">
      <alignment readingOrder="1"/>
    </xf>
    <xf numFmtId="0" fontId="19" fillId="0" borderId="23" xfId="0" applyFont="1" applyBorder="1" applyAlignment="1">
      <alignment readingOrder="2"/>
    </xf>
    <xf numFmtId="0" fontId="19" fillId="0" borderId="12" xfId="0" applyFont="1" applyBorder="1" applyAlignment="1">
      <alignment readingOrder="1"/>
    </xf>
    <xf numFmtId="0" fontId="19" fillId="0" borderId="36" xfId="0" applyFont="1" applyBorder="1" applyAlignment="1">
      <alignment readingOrder="2"/>
    </xf>
    <xf numFmtId="0" fontId="19" fillId="0" borderId="19" xfId="0" applyFont="1" applyBorder="1" applyAlignment="1">
      <alignment readingOrder="1"/>
    </xf>
    <xf numFmtId="0" fontId="19" fillId="0" borderId="0" xfId="0" applyFont="1" applyAlignment="1">
      <alignment vertical="top" readingOrder="2"/>
    </xf>
    <xf numFmtId="0" fontId="19" fillId="0" borderId="11" xfId="0" applyFont="1" applyBorder="1" applyAlignment="1">
      <alignment vertical="top" readingOrder="2"/>
    </xf>
    <xf numFmtId="0" fontId="19" fillId="0" borderId="0" xfId="0" applyFont="1" applyAlignment="1">
      <alignment horizontal="right" vertical="top" readingOrder="2"/>
    </xf>
    <xf numFmtId="0" fontId="19" fillId="0" borderId="0" xfId="0" applyFont="1" applyAlignment="1">
      <alignment horizontal="center" vertical="top" readingOrder="2"/>
    </xf>
    <xf numFmtId="0" fontId="19" fillId="0" borderId="0" xfId="0" applyFont="1" applyAlignment="1">
      <alignment horizontal="left" vertical="top" readingOrder="1"/>
    </xf>
    <xf numFmtId="0" fontId="19" fillId="0" borderId="0" xfId="0" applyFont="1" applyAlignment="1">
      <alignment vertical="top" readingOrder="1"/>
    </xf>
    <xf numFmtId="2" fontId="24" fillId="0" borderId="0" xfId="0" applyNumberFormat="1" applyFont="1"/>
    <xf numFmtId="0" fontId="19" fillId="0" borderId="11" xfId="0" applyFont="1" applyBorder="1" applyAlignment="1">
      <alignment vertical="top" readingOrder="1"/>
    </xf>
    <xf numFmtId="0" fontId="19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19" fillId="0" borderId="28" xfId="0" applyFont="1" applyBorder="1" applyAlignment="1">
      <alignment horizontal="right" vertical="top" readingOrder="2"/>
    </xf>
    <xf numFmtId="0" fontId="25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34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top"/>
    </xf>
    <xf numFmtId="0" fontId="19" fillId="0" borderId="32" xfId="0" applyFont="1" applyBorder="1" applyAlignment="1">
      <alignment horizontal="left" readingOrder="1"/>
    </xf>
    <xf numFmtId="0" fontId="40" fillId="0" borderId="25" xfId="0" applyFont="1" applyBorder="1" applyAlignment="1">
      <alignment horizontal="center" readingOrder="2"/>
    </xf>
    <xf numFmtId="164" fontId="40" fillId="0" borderId="13" xfId="0" applyNumberFormat="1" applyFont="1" applyBorder="1" applyAlignment="1">
      <alignment horizontal="center" readingOrder="1"/>
    </xf>
    <xf numFmtId="2" fontId="40" fillId="0" borderId="22" xfId="0" applyNumberFormat="1" applyFont="1" applyBorder="1" applyAlignment="1">
      <alignment horizontal="center" readingOrder="1"/>
    </xf>
    <xf numFmtId="0" fontId="40" fillId="0" borderId="0" xfId="0" applyFont="1" applyAlignment="1">
      <alignment horizontal="center" readingOrder="2"/>
    </xf>
    <xf numFmtId="2" fontId="40" fillId="0" borderId="0" xfId="0" applyNumberFormat="1" applyFont="1" applyAlignment="1">
      <alignment horizontal="center" readingOrder="1"/>
    </xf>
    <xf numFmtId="0" fontId="19" fillId="0" borderId="0" xfId="0" applyFont="1" applyAlignment="1">
      <alignment horizontal="left" wrapText="1"/>
    </xf>
    <xf numFmtId="0" fontId="42" fillId="0" borderId="0" xfId="0" applyFont="1" applyAlignment="1">
      <alignment horizontal="left" vertical="center"/>
    </xf>
    <xf numFmtId="2" fontId="19" fillId="0" borderId="13" xfId="0" applyNumberFormat="1" applyFont="1" applyBorder="1" applyAlignment="1">
      <alignment horizontal="center" wrapText="1" readingOrder="1"/>
    </xf>
    <xf numFmtId="2" fontId="19" fillId="0" borderId="12" xfId="0" applyNumberFormat="1" applyFont="1" applyBorder="1" applyAlignment="1">
      <alignment horizontal="center" wrapText="1" readingOrder="1"/>
    </xf>
    <xf numFmtId="0" fontId="19" fillId="0" borderId="11" xfId="0" applyFont="1" applyBorder="1" applyAlignment="1">
      <alignment horizontal="right" vertical="top" wrapText="1" readingOrder="2"/>
    </xf>
    <xf numFmtId="2" fontId="19" fillId="0" borderId="21" xfId="0" applyNumberFormat="1" applyFont="1" applyBorder="1" applyAlignment="1">
      <alignment horizontal="center" wrapText="1" readingOrder="1"/>
    </xf>
    <xf numFmtId="2" fontId="19" fillId="0" borderId="10" xfId="0" applyNumberFormat="1" applyFont="1" applyBorder="1" applyAlignment="1">
      <alignment horizontal="center" wrapText="1" readingOrder="1"/>
    </xf>
    <xf numFmtId="0" fontId="19" fillId="0" borderId="0" xfId="0" applyFont="1" applyAlignment="1">
      <alignment horizontal="left" vertical="top" wrapText="1" readingOrder="1"/>
    </xf>
    <xf numFmtId="0" fontId="25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 readingOrder="1"/>
    </xf>
    <xf numFmtId="0" fontId="19" fillId="0" borderId="16" xfId="0" applyFont="1" applyBorder="1" applyAlignment="1">
      <alignment horizontal="center" readingOrder="2"/>
    </xf>
    <xf numFmtId="0" fontId="19" fillId="0" borderId="16" xfId="0" applyFont="1" applyBorder="1" applyAlignment="1">
      <alignment horizontal="center" readingOrder="1"/>
    </xf>
    <xf numFmtId="0" fontId="19" fillId="0" borderId="10" xfId="0" applyFont="1" applyBorder="1" applyAlignment="1">
      <alignment horizontal="center" readingOrder="1"/>
    </xf>
    <xf numFmtId="0" fontId="19" fillId="0" borderId="12" xfId="0" applyFont="1" applyBorder="1" applyAlignment="1">
      <alignment horizontal="center" readingOrder="1"/>
    </xf>
    <xf numFmtId="0" fontId="19" fillId="0" borderId="0" xfId="0" applyFont="1" applyAlignment="1">
      <alignment horizontal="right" vertical="top" wrapText="1" readingOrder="2"/>
    </xf>
    <xf numFmtId="2" fontId="19" fillId="0" borderId="21" xfId="0" applyNumberFormat="1" applyFont="1" applyBorder="1" applyAlignment="1">
      <alignment horizontal="center" readingOrder="1"/>
    </xf>
    <xf numFmtId="2" fontId="19" fillId="0" borderId="10" xfId="0" applyNumberFormat="1" applyFont="1" applyBorder="1" applyAlignment="1">
      <alignment horizontal="center" readingOrder="1"/>
    </xf>
    <xf numFmtId="2" fontId="40" fillId="0" borderId="25" xfId="0" applyNumberFormat="1" applyFont="1" applyBorder="1" applyAlignment="1">
      <alignment horizontal="center" readingOrder="1"/>
    </xf>
    <xf numFmtId="3" fontId="41" fillId="0" borderId="25" xfId="0" applyNumberFormat="1" applyFont="1" applyBorder="1" applyAlignment="1">
      <alignment horizontal="center" vertical="center" readingOrder="2"/>
    </xf>
    <xf numFmtId="0" fontId="37" fillId="0" borderId="0" xfId="0" applyFont="1"/>
    <xf numFmtId="3" fontId="41" fillId="0" borderId="0" xfId="0" applyNumberFormat="1" applyFont="1" applyAlignment="1">
      <alignment horizontal="center" vertical="center" readingOrder="2"/>
    </xf>
    <xf numFmtId="0" fontId="38" fillId="0" borderId="0" xfId="0" applyFont="1" applyAlignment="1">
      <alignment readingOrder="2"/>
    </xf>
    <xf numFmtId="0" fontId="40" fillId="0" borderId="16" xfId="0" applyFont="1" applyBorder="1" applyAlignment="1">
      <alignment horizontal="center" readingOrder="1"/>
    </xf>
    <xf numFmtId="0" fontId="19" fillId="0" borderId="25" xfId="0" applyFont="1" applyBorder="1" applyAlignment="1">
      <alignment horizontal="center" readingOrder="1"/>
    </xf>
    <xf numFmtId="0" fontId="19" fillId="0" borderId="19" xfId="0" applyFont="1" applyBorder="1" applyAlignment="1">
      <alignment readingOrder="2"/>
    </xf>
    <xf numFmtId="0" fontId="19" fillId="0" borderId="0" xfId="0" applyFont="1" applyAlignment="1">
      <alignment readingOrder="2"/>
    </xf>
    <xf numFmtId="0" fontId="45" fillId="0" borderId="0" xfId="0" applyFont="1"/>
    <xf numFmtId="0" fontId="25" fillId="0" borderId="0" xfId="0" applyFont="1" applyAlignment="1">
      <alignment horizontal="center" vertical="center" wrapText="1"/>
    </xf>
    <xf numFmtId="2" fontId="22" fillId="0" borderId="25" xfId="0" applyNumberFormat="1" applyFont="1" applyBorder="1" applyAlignment="1">
      <alignment horizontal="left" wrapText="1" readingOrder="1"/>
    </xf>
    <xf numFmtId="2" fontId="22" fillId="0" borderId="12" xfId="0" applyNumberFormat="1" applyFont="1" applyBorder="1" applyAlignment="1">
      <alignment horizontal="left" wrapText="1" readingOrder="1"/>
    </xf>
    <xf numFmtId="0" fontId="19" fillId="0" borderId="16" xfId="0" applyFont="1" applyBorder="1" applyAlignment="1">
      <alignment horizontal="center" vertical="center" readingOrder="1"/>
    </xf>
    <xf numFmtId="0" fontId="19" fillId="0" borderId="10" xfId="0" applyFont="1" applyBorder="1" applyAlignment="1">
      <alignment horizontal="center" vertical="center" readingOrder="1"/>
    </xf>
    <xf numFmtId="0" fontId="19" fillId="0" borderId="12" xfId="0" applyFont="1" applyBorder="1" applyAlignment="1">
      <alignment horizontal="center" vertical="center" readingOrder="1"/>
    </xf>
    <xf numFmtId="0" fontId="19" fillId="33" borderId="16" xfId="0" applyFont="1" applyFill="1" applyBorder="1" applyAlignment="1">
      <alignment readingOrder="1"/>
    </xf>
    <xf numFmtId="0" fontId="19" fillId="33" borderId="10" xfId="0" applyFont="1" applyFill="1" applyBorder="1" applyAlignment="1">
      <alignment readingOrder="1"/>
    </xf>
    <xf numFmtId="0" fontId="19" fillId="33" borderId="12" xfId="0" applyFont="1" applyFill="1" applyBorder="1" applyAlignment="1">
      <alignment readingOrder="1"/>
    </xf>
    <xf numFmtId="0" fontId="19" fillId="33" borderId="14" xfId="0" applyFont="1" applyFill="1" applyBorder="1" applyAlignment="1">
      <alignment horizontal="center" readingOrder="1"/>
    </xf>
    <xf numFmtId="0" fontId="19" fillId="33" borderId="12" xfId="0" applyFont="1" applyFill="1" applyBorder="1" applyAlignment="1">
      <alignment horizontal="center" readingOrder="1"/>
    </xf>
    <xf numFmtId="0" fontId="19" fillId="33" borderId="27" xfId="0" applyFont="1" applyFill="1" applyBorder="1" applyAlignment="1">
      <alignment horizontal="center" readingOrder="1"/>
    </xf>
    <xf numFmtId="0" fontId="19" fillId="33" borderId="16" xfId="0" applyFont="1" applyFill="1" applyBorder="1" applyAlignment="1">
      <alignment horizontal="center" readingOrder="1"/>
    </xf>
    <xf numFmtId="3" fontId="41" fillId="33" borderId="25" xfId="0" applyNumberFormat="1" applyFont="1" applyFill="1" applyBorder="1" applyAlignment="1">
      <alignment horizontal="center" vertical="center" readingOrder="2"/>
    </xf>
    <xf numFmtId="2" fontId="38" fillId="0" borderId="25" xfId="0" applyNumberFormat="1" applyFont="1" applyBorder="1" applyAlignment="1">
      <alignment vertical="center"/>
    </xf>
    <xf numFmtId="2" fontId="38" fillId="0" borderId="25" xfId="0" applyNumberFormat="1" applyFont="1" applyBorder="1" applyAlignment="1">
      <alignment horizontal="center" vertical="center"/>
    </xf>
    <xf numFmtId="2" fontId="40" fillId="0" borderId="12" xfId="0" applyNumberFormat="1" applyFont="1" applyBorder="1" applyAlignment="1">
      <alignment horizontal="center" readingOrder="1"/>
    </xf>
    <xf numFmtId="2" fontId="40" fillId="0" borderId="13" xfId="0" applyNumberFormat="1" applyFont="1" applyBorder="1" applyAlignment="1">
      <alignment horizontal="center" readingOrder="1"/>
    </xf>
    <xf numFmtId="49" fontId="24" fillId="0" borderId="0" xfId="0" applyNumberFormat="1" applyFont="1"/>
    <xf numFmtId="0" fontId="19" fillId="33" borderId="10" xfId="0" applyFont="1" applyFill="1" applyBorder="1" applyAlignment="1">
      <alignment horizontal="center" readingOrder="1"/>
    </xf>
    <xf numFmtId="2" fontId="19" fillId="0" borderId="0" xfId="0" applyNumberFormat="1" applyFont="1" applyAlignment="1">
      <alignment horizontal="center" wrapText="1" readingOrder="1"/>
    </xf>
    <xf numFmtId="2" fontId="40" fillId="0" borderId="12" xfId="0" applyNumberFormat="1" applyFont="1" applyBorder="1" applyAlignment="1">
      <alignment horizontal="center" wrapText="1" readingOrder="1"/>
    </xf>
    <xf numFmtId="0" fontId="19" fillId="34" borderId="16" xfId="0" applyFont="1" applyFill="1" applyBorder="1" applyAlignment="1">
      <alignment readingOrder="1"/>
    </xf>
    <xf numFmtId="0" fontId="19" fillId="34" borderId="21" xfId="0" applyFont="1" applyFill="1" applyBorder="1" applyAlignment="1">
      <alignment horizontal="center" readingOrder="2"/>
    </xf>
    <xf numFmtId="0" fontId="19" fillId="34" borderId="18" xfId="0" applyFont="1" applyFill="1" applyBorder="1" applyAlignment="1">
      <alignment horizontal="center" readingOrder="2"/>
    </xf>
    <xf numFmtId="0" fontId="19" fillId="34" borderId="10" xfId="0" applyFont="1" applyFill="1" applyBorder="1" applyAlignment="1">
      <alignment readingOrder="1"/>
    </xf>
    <xf numFmtId="0" fontId="19" fillId="34" borderId="30" xfId="0" applyFont="1" applyFill="1" applyBorder="1" applyAlignment="1">
      <alignment horizontal="center" readingOrder="1"/>
    </xf>
    <xf numFmtId="0" fontId="19" fillId="34" borderId="12" xfId="0" applyFont="1" applyFill="1" applyBorder="1" applyAlignment="1">
      <alignment readingOrder="1"/>
    </xf>
    <xf numFmtId="0" fontId="19" fillId="34" borderId="12" xfId="0" applyFont="1" applyFill="1" applyBorder="1" applyAlignment="1">
      <alignment horizontal="center" readingOrder="1"/>
    </xf>
    <xf numFmtId="0" fontId="19" fillId="34" borderId="10" xfId="0" applyFont="1" applyFill="1" applyBorder="1" applyAlignment="1">
      <alignment horizontal="center" readingOrder="1"/>
    </xf>
    <xf numFmtId="3" fontId="41" fillId="34" borderId="25" xfId="0" applyNumberFormat="1" applyFont="1" applyFill="1" applyBorder="1" applyAlignment="1">
      <alignment horizontal="center" vertical="center" readingOrder="2"/>
    </xf>
    <xf numFmtId="2" fontId="40" fillId="35" borderId="22" xfId="0" applyNumberFormat="1" applyFont="1" applyFill="1" applyBorder="1" applyAlignment="1">
      <alignment horizontal="center" readingOrder="1"/>
    </xf>
    <xf numFmtId="3" fontId="41" fillId="35" borderId="25" xfId="0" applyNumberFormat="1" applyFont="1" applyFill="1" applyBorder="1" applyAlignment="1">
      <alignment horizontal="center" vertical="center" readingOrder="2"/>
    </xf>
    <xf numFmtId="0" fontId="19" fillId="35" borderId="16" xfId="0" applyFont="1" applyFill="1" applyBorder="1" applyAlignment="1">
      <alignment readingOrder="1"/>
    </xf>
    <xf numFmtId="0" fontId="19" fillId="35" borderId="21" xfId="0" applyFont="1" applyFill="1" applyBorder="1" applyAlignment="1">
      <alignment horizontal="center" readingOrder="2"/>
    </xf>
    <xf numFmtId="0" fontId="19" fillId="35" borderId="18" xfId="0" applyFont="1" applyFill="1" applyBorder="1" applyAlignment="1">
      <alignment horizontal="center" readingOrder="2"/>
    </xf>
    <xf numFmtId="0" fontId="19" fillId="35" borderId="10" xfId="0" applyFont="1" applyFill="1" applyBorder="1" applyAlignment="1">
      <alignment readingOrder="1"/>
    </xf>
    <xf numFmtId="0" fontId="19" fillId="35" borderId="30" xfId="0" applyFont="1" applyFill="1" applyBorder="1" applyAlignment="1">
      <alignment horizontal="center" readingOrder="1"/>
    </xf>
    <xf numFmtId="0" fontId="19" fillId="35" borderId="12" xfId="0" applyFont="1" applyFill="1" applyBorder="1" applyAlignment="1">
      <alignment readingOrder="1"/>
    </xf>
    <xf numFmtId="2" fontId="19" fillId="35" borderId="22" xfId="0" applyNumberFormat="1" applyFont="1" applyFill="1" applyBorder="1" applyAlignment="1">
      <alignment horizontal="center" readingOrder="1"/>
    </xf>
    <xf numFmtId="0" fontId="19" fillId="35" borderId="12" xfId="0" applyFont="1" applyFill="1" applyBorder="1" applyAlignment="1">
      <alignment horizontal="center" readingOrder="1"/>
    </xf>
    <xf numFmtId="0" fontId="19" fillId="35" borderId="10" xfId="0" applyFont="1" applyFill="1" applyBorder="1" applyAlignment="1">
      <alignment horizontal="center" readingOrder="1"/>
    </xf>
    <xf numFmtId="0" fontId="19" fillId="35" borderId="16" xfId="0" applyFont="1" applyFill="1" applyBorder="1" applyAlignment="1">
      <alignment horizontal="center" readingOrder="1"/>
    </xf>
    <xf numFmtId="3" fontId="25" fillId="35" borderId="25" xfId="0" applyNumberFormat="1" applyFont="1" applyFill="1" applyBorder="1" applyAlignment="1">
      <alignment horizontal="center" vertical="center" readingOrder="2"/>
    </xf>
    <xf numFmtId="2" fontId="40" fillId="35" borderId="13" xfId="0" applyNumberFormat="1" applyFont="1" applyFill="1" applyBorder="1" applyAlignment="1">
      <alignment horizontal="center" readingOrder="1"/>
    </xf>
    <xf numFmtId="2" fontId="19" fillId="35" borderId="13" xfId="0" applyNumberFormat="1" applyFont="1" applyFill="1" applyBorder="1" applyAlignment="1">
      <alignment horizontal="center" readingOrder="1"/>
    </xf>
    <xf numFmtId="0" fontId="40" fillId="33" borderId="16" xfId="0" applyFont="1" applyFill="1" applyBorder="1" applyAlignment="1">
      <alignment horizontal="center" readingOrder="1"/>
    </xf>
    <xf numFmtId="0" fontId="40" fillId="34" borderId="16" xfId="0" applyFont="1" applyFill="1" applyBorder="1" applyAlignment="1">
      <alignment horizontal="center" readingOrder="1"/>
    </xf>
    <xf numFmtId="0" fontId="24" fillId="0" borderId="0" xfId="0" applyFont="1" applyAlignment="1">
      <alignment vertical="center" wrapText="1"/>
    </xf>
    <xf numFmtId="0" fontId="44" fillId="0" borderId="0" xfId="0" applyFont="1"/>
    <xf numFmtId="0" fontId="28" fillId="0" borderId="0" xfId="0" applyFont="1" applyAlignment="1">
      <alignment horizontal="left" vertical="center" wrapText="1" readingOrder="1"/>
    </xf>
    <xf numFmtId="2" fontId="46" fillId="0" borderId="25" xfId="0" applyNumberFormat="1" applyFont="1" applyBorder="1" applyAlignment="1">
      <alignment vertical="center"/>
    </xf>
    <xf numFmtId="0" fontId="39" fillId="0" borderId="0" xfId="0" applyFont="1"/>
    <xf numFmtId="2" fontId="47" fillId="0" borderId="22" xfId="0" applyNumberFormat="1" applyFont="1" applyBorder="1" applyAlignment="1">
      <alignment horizontal="center" readingOrder="1"/>
    </xf>
    <xf numFmtId="2" fontId="47" fillId="0" borderId="13" xfId="0" applyNumberFormat="1" applyFont="1" applyBorder="1" applyAlignment="1">
      <alignment horizontal="center" readingOrder="1"/>
    </xf>
    <xf numFmtId="2" fontId="47" fillId="0" borderId="25" xfId="0" applyNumberFormat="1" applyFont="1" applyBorder="1" applyAlignment="1">
      <alignment horizontal="center" readingOrder="1"/>
    </xf>
    <xf numFmtId="3" fontId="31" fillId="0" borderId="0" xfId="0" applyNumberFormat="1" applyFont="1"/>
    <xf numFmtId="0" fontId="19" fillId="0" borderId="22" xfId="0" applyFont="1" applyBorder="1" applyAlignment="1">
      <alignment horizontal="center" readingOrder="1"/>
    </xf>
    <xf numFmtId="0" fontId="19" fillId="0" borderId="26" xfId="0" applyFont="1" applyBorder="1" applyAlignment="1">
      <alignment horizontal="center" readingOrder="1"/>
    </xf>
    <xf numFmtId="0" fontId="19" fillId="0" borderId="0" xfId="0" applyFont="1" applyAlignment="1">
      <alignment horizontal="right" vertical="top" wrapText="1" readingOrder="2"/>
    </xf>
    <xf numFmtId="0" fontId="19" fillId="0" borderId="34" xfId="0" applyFont="1" applyBorder="1" applyAlignment="1">
      <alignment horizontal="center" readingOrder="1"/>
    </xf>
    <xf numFmtId="0" fontId="19" fillId="0" borderId="29" xfId="0" applyFont="1" applyBorder="1" applyAlignment="1">
      <alignment horizontal="center" readingOrder="1"/>
    </xf>
    <xf numFmtId="0" fontId="19" fillId="0" borderId="16" xfId="0" applyFont="1" applyBorder="1" applyAlignment="1">
      <alignment horizontal="center" readingOrder="1"/>
    </xf>
    <xf numFmtId="0" fontId="19" fillId="0" borderId="10" xfId="0" applyFont="1" applyBorder="1" applyAlignment="1">
      <alignment horizontal="center" readingOrder="1"/>
    </xf>
    <xf numFmtId="0" fontId="19" fillId="0" borderId="12" xfId="0" applyFont="1" applyBorder="1" applyAlignment="1">
      <alignment horizontal="center" readingOrder="1"/>
    </xf>
    <xf numFmtId="0" fontId="19" fillId="0" borderId="16" xfId="0" applyFont="1" applyBorder="1" applyAlignment="1">
      <alignment horizontal="center" readingOrder="2"/>
    </xf>
    <xf numFmtId="0" fontId="19" fillId="0" borderId="10" xfId="0" applyFont="1" applyBorder="1" applyAlignment="1">
      <alignment horizontal="center" readingOrder="2"/>
    </xf>
    <xf numFmtId="0" fontId="19" fillId="0" borderId="24" xfId="0" applyFont="1" applyBorder="1" applyAlignment="1">
      <alignment horizontal="center" readingOrder="2"/>
    </xf>
    <xf numFmtId="0" fontId="19" fillId="0" borderId="0" xfId="0" applyFont="1" applyBorder="1" applyAlignment="1">
      <alignment horizontal="center" readingOrder="2"/>
    </xf>
    <xf numFmtId="0" fontId="19" fillId="33" borderId="27" xfId="0" applyFont="1" applyFill="1" applyBorder="1" applyAlignment="1">
      <alignment readingOrder="1"/>
    </xf>
    <xf numFmtId="0" fontId="19" fillId="33" borderId="14" xfId="0" applyFont="1" applyFill="1" applyBorder="1" applyAlignment="1">
      <alignment readingOrder="1"/>
    </xf>
    <xf numFmtId="0" fontId="19" fillId="0" borderId="18" xfId="0" applyFont="1" applyBorder="1" applyAlignment="1">
      <alignment horizontal="center" readingOrder="1"/>
    </xf>
    <xf numFmtId="0" fontId="19" fillId="0" borderId="38" xfId="0" applyFont="1" applyBorder="1" applyAlignment="1">
      <alignment horizontal="center" readingOrder="1"/>
    </xf>
    <xf numFmtId="0" fontId="19" fillId="35" borderId="37" xfId="0" applyFont="1" applyFill="1" applyBorder="1" applyAlignment="1">
      <alignment horizontal="center" readingOrder="2"/>
    </xf>
    <xf numFmtId="0" fontId="19" fillId="35" borderId="37" xfId="0" applyFont="1" applyFill="1" applyBorder="1" applyAlignment="1">
      <alignment horizontal="center" readingOrder="1"/>
    </xf>
    <xf numFmtId="0" fontId="19" fillId="35" borderId="0" xfId="0" applyFont="1" applyFill="1" applyAlignment="1">
      <alignment vertical="top" readingOrder="2"/>
    </xf>
    <xf numFmtId="0" fontId="31" fillId="35" borderId="0" xfId="0" applyFont="1" applyFill="1"/>
    <xf numFmtId="0" fontId="30" fillId="35" borderId="0" xfId="0" applyFont="1" applyFill="1" applyAlignment="1">
      <alignment horizontal="left" readingOrder="1"/>
    </xf>
    <xf numFmtId="0" fontId="28" fillId="35" borderId="0" xfId="0" applyFont="1" applyFill="1" applyAlignment="1">
      <alignment vertical="center"/>
    </xf>
    <xf numFmtId="0" fontId="19" fillId="35" borderId="0" xfId="0" applyFont="1" applyFill="1" applyAlignment="1">
      <alignment horizontal="right" vertical="top" readingOrder="2"/>
    </xf>
    <xf numFmtId="0" fontId="28" fillId="35" borderId="0" xfId="0" applyFont="1" applyFill="1"/>
    <xf numFmtId="0" fontId="19" fillId="35" borderId="0" xfId="0" applyFont="1" applyFill="1" applyAlignment="1">
      <alignment horizontal="left" vertical="top" readingOrder="1"/>
    </xf>
    <xf numFmtId="0" fontId="19" fillId="35" borderId="16" xfId="0" applyFont="1" applyFill="1" applyBorder="1" applyAlignment="1">
      <alignment horizontal="center" readingOrder="2"/>
    </xf>
    <xf numFmtId="0" fontId="19" fillId="35" borderId="0" xfId="0" applyFont="1" applyFill="1" applyAlignment="1">
      <alignment horizontal="center" readingOrder="2"/>
    </xf>
    <xf numFmtId="0" fontId="19" fillId="35" borderId="28" xfId="0" applyFont="1" applyFill="1" applyBorder="1" applyAlignment="1">
      <alignment horizontal="center" readingOrder="1"/>
    </xf>
    <xf numFmtId="0" fontId="19" fillId="35" borderId="0" xfId="0" applyFont="1" applyFill="1" applyAlignment="1">
      <alignment horizontal="center" readingOrder="1"/>
    </xf>
    <xf numFmtId="0" fontId="38" fillId="0" borderId="0" xfId="0" applyFont="1" applyAlignment="1">
      <alignment horizontal="left" vertical="center" wrapText="1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 xr:uid="{00000000-0005-0000-0000-00000C000000}"/>
    <cellStyle name="40% - Accent6 2 2" xfId="47" xr:uid="{00000000-0005-0000-0000-00000D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7000000}"/>
    <cellStyle name="Normal 3" xfId="42" xr:uid="{00000000-0005-0000-0000-000028000000}"/>
    <cellStyle name="Note" xfId="15" builtinId="10" customBuiltin="1"/>
    <cellStyle name="Output" xfId="10" builtinId="21" customBuiltin="1"/>
    <cellStyle name="Percent 3" xfId="44" xr:uid="{00000000-0005-0000-0000-00002B000000}"/>
    <cellStyle name="Title" xfId="1" builtinId="15" customBuiltin="1"/>
    <cellStyle name="Total" xfId="17" builtinId="25" customBuiltin="1"/>
    <cellStyle name="TXT2" xfId="46" xr:uid="{00000000-0005-0000-0000-00002E000000}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R5666"/>
  <sheetViews>
    <sheetView rightToLeft="1" tabSelected="1" topLeftCell="A5657" zoomScaleNormal="100" workbookViewId="0">
      <selection activeCell="A5475" sqref="A5475:XFD5475"/>
    </sheetView>
  </sheetViews>
  <sheetFormatPr defaultColWidth="9.140625" defaultRowHeight="15.75"/>
  <cols>
    <col min="1" max="1" width="16.42578125" style="41" customWidth="1"/>
    <col min="2" max="2" width="12.5703125" style="41" customWidth="1"/>
    <col min="3" max="3" width="13.5703125" style="41" customWidth="1"/>
    <col min="4" max="4" width="14.85546875" style="41" customWidth="1"/>
    <col min="5" max="5" width="12.5703125" style="41" customWidth="1"/>
    <col min="6" max="6" width="14" style="41" customWidth="1"/>
    <col min="7" max="7" width="13.140625" style="41" customWidth="1"/>
    <col min="8" max="8" width="29" style="41" customWidth="1"/>
    <col min="9" max="9" width="18.5703125" style="41" customWidth="1"/>
    <col min="10" max="10" width="15.5703125" style="41" customWidth="1"/>
    <col min="11" max="11" width="16.85546875" style="41" customWidth="1"/>
    <col min="12" max="12" width="14.42578125" style="41" customWidth="1"/>
    <col min="13" max="13" width="12.85546875" style="41" customWidth="1"/>
    <col min="14" max="14" width="15.7109375" style="41" customWidth="1"/>
    <col min="15" max="15" width="11.28515625" style="41" customWidth="1"/>
    <col min="16" max="16" width="14.42578125" style="41" customWidth="1"/>
    <col min="17" max="17" width="12.85546875" style="41" customWidth="1"/>
    <col min="18" max="16384" width="9.140625" style="41"/>
  </cols>
  <sheetData>
    <row r="2" spans="1:16">
      <c r="A2" s="181" t="s">
        <v>594</v>
      </c>
      <c r="B2" s="181"/>
      <c r="C2" s="181"/>
      <c r="D2" s="181"/>
      <c r="E2" s="181"/>
      <c r="F2" s="181"/>
      <c r="J2" s="6"/>
      <c r="K2" s="7" t="s">
        <v>595</v>
      </c>
      <c r="L2" s="6"/>
      <c r="O2" s="6"/>
      <c r="P2" s="6"/>
    </row>
    <row r="3" spans="1:16">
      <c r="A3" s="181" t="s">
        <v>837</v>
      </c>
      <c r="B3" s="181"/>
      <c r="C3" s="181"/>
      <c r="D3" s="181"/>
      <c r="E3" s="181"/>
      <c r="F3" s="181"/>
      <c r="G3" s="6"/>
      <c r="K3" s="42" t="s">
        <v>836</v>
      </c>
      <c r="L3" s="6"/>
      <c r="P3" s="6"/>
    </row>
    <row r="4" spans="1:16" ht="16.5" thickBot="1">
      <c r="A4" s="181" t="s">
        <v>812</v>
      </c>
      <c r="B4" s="181"/>
      <c r="C4" s="181"/>
      <c r="D4" s="181"/>
      <c r="E4" s="181"/>
      <c r="F4" s="181"/>
      <c r="G4" s="16"/>
      <c r="K4" s="2" t="s">
        <v>1</v>
      </c>
      <c r="L4" s="6"/>
      <c r="P4" s="6"/>
    </row>
    <row r="5" spans="1:16" ht="16.5" thickBot="1">
      <c r="A5" s="17"/>
      <c r="B5" s="182">
        <v>2018</v>
      </c>
      <c r="C5" s="183"/>
      <c r="D5" s="180"/>
      <c r="E5" s="182">
        <v>2019</v>
      </c>
      <c r="F5" s="183"/>
      <c r="G5" s="180"/>
      <c r="H5" s="182">
        <v>2020</v>
      </c>
      <c r="I5" s="183"/>
      <c r="J5" s="180"/>
      <c r="K5" s="184" t="s">
        <v>2</v>
      </c>
      <c r="L5" s="6"/>
      <c r="P5" s="6"/>
    </row>
    <row r="6" spans="1:16">
      <c r="A6" s="18"/>
      <c r="B6" s="19" t="s">
        <v>3</v>
      </c>
      <c r="C6" s="9" t="s">
        <v>4</v>
      </c>
      <c r="D6" s="19" t="s">
        <v>5</v>
      </c>
      <c r="E6" s="19" t="s">
        <v>3</v>
      </c>
      <c r="F6" s="19" t="s">
        <v>4</v>
      </c>
      <c r="G6" s="19" t="s">
        <v>5</v>
      </c>
      <c r="H6" s="19" t="s">
        <v>3</v>
      </c>
      <c r="I6" s="19" t="s">
        <v>4</v>
      </c>
      <c r="J6" s="19" t="s">
        <v>5</v>
      </c>
      <c r="K6" s="185"/>
      <c r="L6" s="6"/>
      <c r="P6" s="6"/>
    </row>
    <row r="7" spans="1:16">
      <c r="A7" s="20" t="s">
        <v>6</v>
      </c>
      <c r="B7" s="21" t="s">
        <v>7</v>
      </c>
      <c r="C7" s="21" t="s">
        <v>8</v>
      </c>
      <c r="D7" s="21" t="s">
        <v>9</v>
      </c>
      <c r="E7" s="21" t="s">
        <v>7</v>
      </c>
      <c r="F7" s="21" t="s">
        <v>8</v>
      </c>
      <c r="G7" s="21" t="s">
        <v>9</v>
      </c>
      <c r="H7" s="21" t="s">
        <v>7</v>
      </c>
      <c r="I7" s="21" t="s">
        <v>8</v>
      </c>
      <c r="J7" s="21" t="s">
        <v>9</v>
      </c>
      <c r="K7" s="185"/>
      <c r="L7" s="6"/>
      <c r="P7" s="6"/>
    </row>
    <row r="8" spans="1:16" ht="16.5" thickBot="1">
      <c r="A8" s="1"/>
      <c r="B8" s="10" t="s">
        <v>10</v>
      </c>
      <c r="C8" s="10" t="s">
        <v>10</v>
      </c>
      <c r="D8" s="10" t="s">
        <v>10</v>
      </c>
      <c r="E8" s="10" t="s">
        <v>10</v>
      </c>
      <c r="F8" s="10" t="s">
        <v>10</v>
      </c>
      <c r="G8" s="10" t="s">
        <v>10</v>
      </c>
      <c r="H8" s="10" t="s">
        <v>10</v>
      </c>
      <c r="I8" s="10" t="s">
        <v>10</v>
      </c>
      <c r="J8" s="10" t="s">
        <v>10</v>
      </c>
      <c r="K8" s="186"/>
      <c r="L8" s="6"/>
      <c r="P8" s="6"/>
    </row>
    <row r="9" spans="1:16" ht="16.5" thickBot="1">
      <c r="A9" s="22" t="s">
        <v>11</v>
      </c>
      <c r="B9" s="23">
        <v>20367.901000000002</v>
      </c>
      <c r="C9" s="23">
        <v>3777.9450000000002</v>
      </c>
      <c r="D9" s="23">
        <v>1731.7329999999999</v>
      </c>
      <c r="E9" s="23">
        <v>19391.37</v>
      </c>
      <c r="F9" s="23">
        <v>3699.56</v>
      </c>
      <c r="G9" s="23">
        <v>1692.77</v>
      </c>
      <c r="H9" s="23">
        <v>17029.705999999998</v>
      </c>
      <c r="I9" s="23">
        <v>4132.7669999999998</v>
      </c>
      <c r="J9" s="23">
        <v>1482.6130000000001</v>
      </c>
      <c r="K9" s="108" t="s">
        <v>575</v>
      </c>
      <c r="P9" s="6"/>
    </row>
    <row r="10" spans="1:16" ht="16.5" thickBot="1">
      <c r="A10" s="22" t="s">
        <v>12</v>
      </c>
      <c r="B10" s="23">
        <v>261510.75700000001</v>
      </c>
      <c r="C10" s="23">
        <v>18375.196</v>
      </c>
      <c r="D10" s="23">
        <v>15177.21</v>
      </c>
      <c r="E10" s="23">
        <v>267937.29599999997</v>
      </c>
      <c r="F10" s="23">
        <v>18433.98</v>
      </c>
      <c r="G10" s="23">
        <v>15489.939</v>
      </c>
      <c r="H10" s="23">
        <v>246961.071</v>
      </c>
      <c r="I10" s="23">
        <v>17374.167000000001</v>
      </c>
      <c r="J10" s="23">
        <v>14742.751</v>
      </c>
      <c r="K10" s="108" t="s">
        <v>576</v>
      </c>
      <c r="P10" s="6"/>
    </row>
    <row r="11" spans="1:16" ht="16.5" thickBot="1">
      <c r="A11" s="22" t="s">
        <v>13</v>
      </c>
      <c r="B11" s="23">
        <v>20591.585999999999</v>
      </c>
      <c r="C11" s="23">
        <v>1981.712</v>
      </c>
      <c r="D11" s="23">
        <v>1633.182</v>
      </c>
      <c r="E11" s="23">
        <v>18589.05</v>
      </c>
      <c r="F11" s="23">
        <v>1868.874</v>
      </c>
      <c r="G11" s="23">
        <v>1553.4079999999999</v>
      </c>
      <c r="H11" s="23">
        <v>15459.448</v>
      </c>
      <c r="I11" s="23">
        <v>1847.884</v>
      </c>
      <c r="J11" s="23">
        <v>1620.2190000000001</v>
      </c>
      <c r="K11" s="108" t="s">
        <v>572</v>
      </c>
      <c r="P11" s="6"/>
    </row>
    <row r="12" spans="1:16" ht="16.5" thickBot="1">
      <c r="A12" s="22" t="s">
        <v>14</v>
      </c>
      <c r="B12" s="23">
        <v>20391.201120000002</v>
      </c>
      <c r="C12" s="23">
        <v>2169.04207</v>
      </c>
      <c r="D12" s="23">
        <v>1385.196882</v>
      </c>
      <c r="E12" s="23">
        <v>22622.71272</v>
      </c>
      <c r="F12" s="23">
        <v>2412.8715830000001</v>
      </c>
      <c r="G12" s="23">
        <v>1531.224479</v>
      </c>
      <c r="H12" s="23">
        <v>18412.050999999999</v>
      </c>
      <c r="I12" s="23">
        <v>3070.5709999999999</v>
      </c>
      <c r="J12" s="23">
        <v>2175.3159999999998</v>
      </c>
      <c r="K12" s="108" t="s">
        <v>585</v>
      </c>
      <c r="P12" s="6"/>
    </row>
    <row r="13" spans="1:16" ht="16.5" thickBot="1">
      <c r="A13" s="22" t="s">
        <v>15</v>
      </c>
      <c r="B13" s="23">
        <v>46333.1</v>
      </c>
      <c r="C13" s="23">
        <v>10306</v>
      </c>
      <c r="D13" s="23">
        <v>7385.9</v>
      </c>
      <c r="E13" s="23">
        <v>41934.120000000003</v>
      </c>
      <c r="F13" s="23">
        <v>9682.2999999999993</v>
      </c>
      <c r="G13" s="23">
        <v>6925.9</v>
      </c>
      <c r="H13" s="23">
        <v>34665.404000000002</v>
      </c>
      <c r="I13" s="23">
        <v>8462.3250000000007</v>
      </c>
      <c r="J13" s="23">
        <v>7601.12</v>
      </c>
      <c r="K13" s="108" t="s">
        <v>591</v>
      </c>
      <c r="P13" s="6"/>
    </row>
    <row r="14" spans="1:16" ht="16.5" thickBot="1">
      <c r="A14" s="22" t="s">
        <v>16</v>
      </c>
      <c r="B14" s="23">
        <v>231.619</v>
      </c>
      <c r="C14" s="23">
        <v>89.164000000000001</v>
      </c>
      <c r="D14" s="23">
        <v>81.113</v>
      </c>
      <c r="E14" s="23">
        <v>203.68799999999999</v>
      </c>
      <c r="F14" s="23">
        <v>87.364999999999995</v>
      </c>
      <c r="G14" s="23">
        <v>79.343999999999994</v>
      </c>
      <c r="H14" s="23">
        <v>268.161</v>
      </c>
      <c r="I14" s="23">
        <v>119.919</v>
      </c>
      <c r="J14" s="23">
        <v>111.983</v>
      </c>
      <c r="K14" s="108" t="s">
        <v>573</v>
      </c>
      <c r="P14" s="6"/>
    </row>
    <row r="15" spans="1:16" ht="16.5" thickBot="1">
      <c r="A15" s="22" t="s">
        <v>17</v>
      </c>
      <c r="B15" s="23">
        <v>5810.5959999999995</v>
      </c>
      <c r="C15" s="24">
        <v>1250.7650000000001</v>
      </c>
      <c r="D15" s="23">
        <v>1015.683</v>
      </c>
      <c r="E15" s="23">
        <v>5281.3010000000004</v>
      </c>
      <c r="F15" s="24">
        <v>1217.5840000000001</v>
      </c>
      <c r="G15" s="23">
        <v>829.94100000000003</v>
      </c>
      <c r="H15" s="23">
        <v>5431.6959999999999</v>
      </c>
      <c r="I15" s="23">
        <v>1478.85</v>
      </c>
      <c r="J15" s="23">
        <v>1073.9780000000001</v>
      </c>
      <c r="K15" s="108" t="s">
        <v>18</v>
      </c>
      <c r="P15" s="6"/>
    </row>
    <row r="16" spans="1:16" ht="16.5" thickBot="1">
      <c r="A16" s="22" t="s">
        <v>19</v>
      </c>
      <c r="B16" s="23">
        <v>135211.17800000001</v>
      </c>
      <c r="C16" s="23">
        <v>19971.454000000002</v>
      </c>
      <c r="D16" s="23">
        <v>18365.576000000001</v>
      </c>
      <c r="E16" s="23">
        <v>144334.89300000001</v>
      </c>
      <c r="F16" s="23">
        <v>20273.064999999999</v>
      </c>
      <c r="G16" s="23">
        <v>18588.381000000001</v>
      </c>
      <c r="H16" s="23">
        <v>131328.60200000001</v>
      </c>
      <c r="I16" s="23">
        <v>20911.857</v>
      </c>
      <c r="J16" s="23">
        <v>19100.379000000001</v>
      </c>
      <c r="K16" s="108" t="s">
        <v>574</v>
      </c>
      <c r="P16" s="6"/>
    </row>
    <row r="17" spans="1:17" ht="16.5" thickBot="1">
      <c r="A17" s="22" t="s">
        <v>20</v>
      </c>
      <c r="B17" s="23">
        <v>10483.741</v>
      </c>
      <c r="C17" s="23">
        <v>3294.547</v>
      </c>
      <c r="D17" s="23">
        <v>3087.9169999999999</v>
      </c>
      <c r="E17" s="23">
        <v>8133.2730000000001</v>
      </c>
      <c r="F17" s="23">
        <v>2183.6019999999999</v>
      </c>
      <c r="G17" s="23">
        <v>1909.9079999999999</v>
      </c>
      <c r="H17" s="23">
        <v>8491.2479999999996</v>
      </c>
      <c r="I17" s="23">
        <v>2312.3429999999998</v>
      </c>
      <c r="J17" s="23">
        <v>2117.4830000000002</v>
      </c>
      <c r="K17" s="108" t="s">
        <v>577</v>
      </c>
      <c r="P17" s="6"/>
    </row>
    <row r="18" spans="1:17" ht="16.5" thickBot="1">
      <c r="A18" s="22" t="s">
        <v>21</v>
      </c>
      <c r="B18" s="23">
        <v>6828.8109999999997</v>
      </c>
      <c r="C18" s="23">
        <v>1994.3889999999999</v>
      </c>
      <c r="D18" s="23">
        <v>1431.54</v>
      </c>
      <c r="E18" s="23">
        <v>6259.4650000000001</v>
      </c>
      <c r="F18" s="23">
        <v>2234.7199999999998</v>
      </c>
      <c r="G18" s="23">
        <v>1564.5920000000001</v>
      </c>
      <c r="H18" s="23">
        <v>4949.8119999999999</v>
      </c>
      <c r="I18" s="23">
        <v>1995.173</v>
      </c>
      <c r="J18" s="23">
        <v>1330.64</v>
      </c>
      <c r="K18" s="108" t="s">
        <v>587</v>
      </c>
      <c r="P18" s="6"/>
    </row>
    <row r="19" spans="1:17" ht="16.5" thickBot="1">
      <c r="A19" s="22" t="s">
        <v>22</v>
      </c>
      <c r="B19" s="23">
        <v>3689.0720000000001</v>
      </c>
      <c r="C19" s="23">
        <v>1677.713</v>
      </c>
      <c r="D19" s="23">
        <v>1385.47</v>
      </c>
      <c r="E19" s="23">
        <v>3890.5349999999999</v>
      </c>
      <c r="F19" s="23">
        <v>1911.5029999999999</v>
      </c>
      <c r="G19" s="23">
        <v>1454.921</v>
      </c>
      <c r="H19" s="23">
        <v>4236.2370000000001</v>
      </c>
      <c r="I19" s="23">
        <v>2091.7310000000002</v>
      </c>
      <c r="J19" s="23">
        <v>1498.77</v>
      </c>
      <c r="K19" s="108" t="s">
        <v>571</v>
      </c>
      <c r="P19" s="6"/>
    </row>
    <row r="20" spans="1:17" ht="16.5" thickBot="1">
      <c r="A20" s="22" t="s">
        <v>23</v>
      </c>
      <c r="B20" s="23">
        <v>53669.546999999999</v>
      </c>
      <c r="C20" s="23">
        <v>12615.118</v>
      </c>
      <c r="D20" s="23">
        <v>10224.325999999999</v>
      </c>
      <c r="E20" s="23">
        <v>51077.667000000001</v>
      </c>
      <c r="F20" s="23">
        <v>9579.0720000000001</v>
      </c>
      <c r="G20" s="23">
        <v>7503.3249999999998</v>
      </c>
      <c r="H20" s="23">
        <v>51989.921000000002</v>
      </c>
      <c r="I20" s="23">
        <v>10813.656999999999</v>
      </c>
      <c r="J20" s="23">
        <v>8879.0120000000006</v>
      </c>
      <c r="K20" s="108" t="s">
        <v>24</v>
      </c>
      <c r="P20" s="6"/>
    </row>
    <row r="21" spans="1:17" ht="16.5" thickBot="1">
      <c r="A21" s="22" t="s">
        <v>25</v>
      </c>
      <c r="B21" s="23">
        <v>26606.51</v>
      </c>
      <c r="C21" s="23">
        <v>3816.85</v>
      </c>
      <c r="D21" s="23">
        <v>1252.5899999999999</v>
      </c>
      <c r="E21" s="23">
        <v>24082.75</v>
      </c>
      <c r="F21" s="23">
        <v>4049.31</v>
      </c>
      <c r="G21" s="23">
        <v>1394.49</v>
      </c>
      <c r="H21" s="23">
        <v>20571.37</v>
      </c>
      <c r="I21" s="23">
        <v>4218.5600000000004</v>
      </c>
      <c r="J21" s="23">
        <v>1147.33</v>
      </c>
      <c r="K21" s="108" t="s">
        <v>578</v>
      </c>
      <c r="P21" s="6"/>
    </row>
    <row r="22" spans="1:17" ht="16.5" thickBot="1">
      <c r="A22" s="22" t="s">
        <v>26</v>
      </c>
      <c r="B22" s="23">
        <v>6539.59</v>
      </c>
      <c r="C22" s="23">
        <v>1926.3720000000001</v>
      </c>
      <c r="D22" s="23">
        <v>1315.7660000000001</v>
      </c>
      <c r="E22" s="23">
        <v>6613.4539999999997</v>
      </c>
      <c r="F22" s="23">
        <v>2028.085</v>
      </c>
      <c r="G22" s="23">
        <v>1375.6769999999999</v>
      </c>
      <c r="H22" s="23">
        <v>6063.4350000000004</v>
      </c>
      <c r="I22" s="23">
        <v>2081.1790000000001</v>
      </c>
      <c r="J22" s="23">
        <v>1412.39</v>
      </c>
      <c r="K22" s="108" t="s">
        <v>588</v>
      </c>
      <c r="P22" s="6"/>
    </row>
    <row r="23" spans="1:17" ht="16.5" thickBot="1">
      <c r="A23" s="22" t="s">
        <v>27</v>
      </c>
      <c r="B23" s="23">
        <v>31695.93</v>
      </c>
      <c r="C23" s="23">
        <v>3425.1860000000001</v>
      </c>
      <c r="D23" s="23">
        <v>3034.1190000000001</v>
      </c>
      <c r="E23" s="23">
        <v>29178.064999999999</v>
      </c>
      <c r="F23" s="23">
        <v>3221.779</v>
      </c>
      <c r="G23" s="23">
        <v>2958.4830000000002</v>
      </c>
      <c r="H23" s="23">
        <v>25834.885999999999</v>
      </c>
      <c r="I23" s="23">
        <v>3143.9870000000001</v>
      </c>
      <c r="J23" s="23">
        <v>2872.2959999999998</v>
      </c>
      <c r="K23" s="108" t="s">
        <v>579</v>
      </c>
      <c r="P23" s="6"/>
    </row>
    <row r="24" spans="1:17" ht="16.5" thickBot="1">
      <c r="A24" s="22" t="s">
        <v>28</v>
      </c>
      <c r="B24" s="23">
        <v>35866.654999999999</v>
      </c>
      <c r="C24" s="23">
        <v>5496.0870000000004</v>
      </c>
      <c r="D24" s="23">
        <v>4872.8609999999999</v>
      </c>
      <c r="E24" s="23">
        <v>33530.892999999996</v>
      </c>
      <c r="F24" s="23">
        <v>5625.2020000000002</v>
      </c>
      <c r="G24" s="23">
        <v>5095.384</v>
      </c>
      <c r="H24" s="23">
        <v>27735.026999999998</v>
      </c>
      <c r="I24" s="23">
        <v>5714.4</v>
      </c>
      <c r="J24" s="23">
        <v>5074.424</v>
      </c>
      <c r="K24" s="108" t="s">
        <v>580</v>
      </c>
      <c r="P24" s="6"/>
    </row>
    <row r="25" spans="1:17" ht="16.5" thickBot="1">
      <c r="A25" s="22" t="s">
        <v>29</v>
      </c>
      <c r="B25" s="23">
        <v>20395.955000000002</v>
      </c>
      <c r="C25" s="23">
        <v>3559.1790000000001</v>
      </c>
      <c r="D25" s="23">
        <v>3076.2530000000002</v>
      </c>
      <c r="E25" s="23">
        <v>19239.394</v>
      </c>
      <c r="F25" s="23">
        <v>3167.7310000000002</v>
      </c>
      <c r="G25" s="23">
        <v>2723.451</v>
      </c>
      <c r="H25" s="23">
        <v>11354.653</v>
      </c>
      <c r="I25" s="23">
        <v>2331.0169999999998</v>
      </c>
      <c r="J25" s="23">
        <v>2064.7539999999999</v>
      </c>
      <c r="K25" s="108" t="s">
        <v>581</v>
      </c>
      <c r="P25" s="6"/>
    </row>
    <row r="26" spans="1:17" ht="16.5" thickBot="1">
      <c r="A26" s="22" t="s">
        <v>30</v>
      </c>
      <c r="B26" s="23">
        <v>13472.909</v>
      </c>
      <c r="C26" s="23">
        <v>3582.1010000000001</v>
      </c>
      <c r="D26" s="23">
        <v>2961.5810000000001</v>
      </c>
      <c r="E26" s="23">
        <v>15442.027</v>
      </c>
      <c r="F26" s="23">
        <v>3386.2179999999998</v>
      </c>
      <c r="G26" s="23">
        <v>2700.0369999999998</v>
      </c>
      <c r="H26" s="23">
        <v>12313.216</v>
      </c>
      <c r="I26" s="23">
        <v>3394.3130000000001</v>
      </c>
      <c r="J26" s="23">
        <v>2614.9459999999999</v>
      </c>
      <c r="K26" s="108" t="s">
        <v>589</v>
      </c>
      <c r="P26" s="6"/>
    </row>
    <row r="27" spans="1:17" ht="16.5" thickBot="1">
      <c r="A27" s="22" t="s">
        <v>31</v>
      </c>
      <c r="B27" s="23">
        <v>93449.513999999996</v>
      </c>
      <c r="C27" s="23">
        <v>17200.226999999999</v>
      </c>
      <c r="D27" s="23">
        <v>15514.72</v>
      </c>
      <c r="E27" s="23">
        <v>78657.517999999996</v>
      </c>
      <c r="F27" s="23">
        <v>17724.449000000001</v>
      </c>
      <c r="G27" s="23">
        <v>15382.627</v>
      </c>
      <c r="H27" s="23">
        <v>71568.384000000005</v>
      </c>
      <c r="I27" s="23">
        <v>16484.544000000002</v>
      </c>
      <c r="J27" s="23">
        <v>13397.312</v>
      </c>
      <c r="K27" s="108" t="s">
        <v>582</v>
      </c>
      <c r="P27" s="6"/>
    </row>
    <row r="28" spans="1:17" ht="16.5" thickBot="1">
      <c r="A28" s="22" t="s">
        <v>32</v>
      </c>
      <c r="B28" s="23">
        <v>51253.928</v>
      </c>
      <c r="C28" s="23">
        <v>6798.2629999999999</v>
      </c>
      <c r="D28" s="23">
        <v>4809.2240000000002</v>
      </c>
      <c r="E28" s="23">
        <v>51067.504000000001</v>
      </c>
      <c r="F28" s="23">
        <v>6750.53</v>
      </c>
      <c r="G28" s="23">
        <v>4781.424</v>
      </c>
      <c r="H28" s="23">
        <v>44518.195</v>
      </c>
      <c r="I28" s="23">
        <v>7569.674</v>
      </c>
      <c r="J28" s="23">
        <v>5744.4089999999997</v>
      </c>
      <c r="K28" s="108" t="s">
        <v>584</v>
      </c>
      <c r="P28" s="6"/>
    </row>
    <row r="29" spans="1:17" ht="16.5" thickBot="1">
      <c r="A29" s="22" t="s">
        <v>33</v>
      </c>
      <c r="B29" s="25">
        <v>3182.6010000000001</v>
      </c>
      <c r="C29" s="25">
        <v>613.428</v>
      </c>
      <c r="D29" s="23">
        <v>537.66399999999999</v>
      </c>
      <c r="E29" s="25">
        <v>3519.8249999999998</v>
      </c>
      <c r="F29" s="25">
        <v>679.952</v>
      </c>
      <c r="G29" s="23">
        <v>576.27800000000002</v>
      </c>
      <c r="H29" s="23">
        <v>2859.1149999999998</v>
      </c>
      <c r="I29" s="23">
        <v>882.50300000000004</v>
      </c>
      <c r="J29" s="23">
        <v>800.42899999999997</v>
      </c>
      <c r="K29" s="108" t="s">
        <v>583</v>
      </c>
      <c r="P29" s="6"/>
    </row>
    <row r="30" spans="1:17" ht="16.5" thickBot="1">
      <c r="A30" s="22" t="s">
        <v>34</v>
      </c>
      <c r="B30" s="23">
        <v>8759.5139999999992</v>
      </c>
      <c r="C30" s="23">
        <v>3260.538</v>
      </c>
      <c r="D30" s="23">
        <v>2978.0419999999999</v>
      </c>
      <c r="E30" s="23">
        <v>10243.414000000001</v>
      </c>
      <c r="F30" s="23">
        <v>3964.1350000000002</v>
      </c>
      <c r="G30" s="23">
        <v>3667.2170000000001</v>
      </c>
      <c r="H30" s="23">
        <v>10390.069</v>
      </c>
      <c r="I30" s="23">
        <v>3941.529</v>
      </c>
      <c r="J30" s="23">
        <v>3596.2809999999999</v>
      </c>
      <c r="K30" s="108" t="s">
        <v>35</v>
      </c>
      <c r="P30" s="6"/>
    </row>
    <row r="31" spans="1:17" ht="16.5" thickBot="1">
      <c r="A31" s="90" t="s">
        <v>338</v>
      </c>
      <c r="B31" s="91">
        <v>869910.30500000005</v>
      </c>
      <c r="C31" s="91">
        <v>125959.20600000001</v>
      </c>
      <c r="D31" s="91">
        <v>106596.935</v>
      </c>
      <c r="E31" s="91">
        <v>861230.21471999993</v>
      </c>
      <c r="F31" s="91">
        <v>124181.887583</v>
      </c>
      <c r="G31" s="91">
        <v>99778.721479000014</v>
      </c>
      <c r="H31" s="23">
        <f>SUM(H9:H30)</f>
        <v>772431.70699999994</v>
      </c>
      <c r="I31" s="23">
        <f>SUM(I9:I30)</f>
        <v>124372.94999999997</v>
      </c>
      <c r="J31" s="23">
        <f>SUM(J9:J30)</f>
        <v>100458.83500000001</v>
      </c>
      <c r="K31" s="106" t="s">
        <v>586</v>
      </c>
      <c r="P31" s="6"/>
    </row>
    <row r="32" spans="1:17" ht="16.5" thickBot="1">
      <c r="A32" s="90" t="s">
        <v>337</v>
      </c>
      <c r="B32" s="91">
        <v>19690567.741999999</v>
      </c>
      <c r="C32" s="91">
        <v>1768656.1680000001</v>
      </c>
      <c r="D32" s="91">
        <v>1342078.57</v>
      </c>
      <c r="E32" s="91">
        <v>18996743.625</v>
      </c>
      <c r="F32" s="91">
        <v>1750130.94</v>
      </c>
      <c r="G32" s="91">
        <v>1333181.8289999999</v>
      </c>
      <c r="H32" s="23">
        <v>17721242.289000001</v>
      </c>
      <c r="I32" s="23">
        <v>1787125.446</v>
      </c>
      <c r="J32" s="23">
        <v>1388585.524</v>
      </c>
      <c r="K32" s="113" t="s">
        <v>339</v>
      </c>
      <c r="M32" s="3"/>
      <c r="P32" s="6"/>
      <c r="Q32" s="3"/>
    </row>
    <row r="33" spans="1:16">
      <c r="C33" s="58"/>
      <c r="P33" s="6"/>
    </row>
    <row r="34" spans="1:16">
      <c r="C34" s="58"/>
    </row>
    <row r="35" spans="1:16">
      <c r="A35" s="7" t="s">
        <v>596</v>
      </c>
      <c r="H35" s="7" t="s">
        <v>597</v>
      </c>
    </row>
    <row r="36" spans="1:16">
      <c r="A36" s="7" t="s">
        <v>653</v>
      </c>
      <c r="H36" s="43" t="s">
        <v>330</v>
      </c>
    </row>
    <row r="37" spans="1:16" ht="16.5" thickBot="1">
      <c r="A37" s="7" t="s">
        <v>813</v>
      </c>
      <c r="E37" s="2" t="s">
        <v>37</v>
      </c>
      <c r="H37" s="2" t="s">
        <v>1</v>
      </c>
      <c r="K37" s="2"/>
      <c r="O37" s="2"/>
    </row>
    <row r="38" spans="1:16" ht="16.5" thickBot="1">
      <c r="A38" s="187" t="s">
        <v>38</v>
      </c>
      <c r="B38" s="179">
        <v>2018</v>
      </c>
      <c r="C38" s="180"/>
      <c r="D38" s="179">
        <v>2019</v>
      </c>
      <c r="E38" s="180"/>
      <c r="F38" s="179">
        <v>2020</v>
      </c>
      <c r="G38" s="180"/>
      <c r="H38" s="187" t="s">
        <v>39</v>
      </c>
    </row>
    <row r="39" spans="1:16">
      <c r="A39" s="188"/>
      <c r="B39" s="19" t="s">
        <v>40</v>
      </c>
      <c r="C39" s="19" t="s">
        <v>41</v>
      </c>
      <c r="D39" s="19" t="s">
        <v>40</v>
      </c>
      <c r="E39" s="19" t="s">
        <v>41</v>
      </c>
      <c r="F39" s="19" t="s">
        <v>40</v>
      </c>
      <c r="G39" s="19" t="s">
        <v>41</v>
      </c>
      <c r="H39" s="188"/>
    </row>
    <row r="40" spans="1:16" ht="16.5" thickBot="1">
      <c r="A40" s="189"/>
      <c r="B40" s="21" t="s">
        <v>42</v>
      </c>
      <c r="C40" s="21" t="s">
        <v>43</v>
      </c>
      <c r="D40" s="21" t="s">
        <v>42</v>
      </c>
      <c r="E40" s="21" t="s">
        <v>43</v>
      </c>
      <c r="F40" s="21" t="s">
        <v>42</v>
      </c>
      <c r="G40" s="21" t="s">
        <v>43</v>
      </c>
      <c r="H40" s="189"/>
    </row>
    <row r="41" spans="1:16" ht="17.25" thickTop="1" thickBot="1">
      <c r="A41" s="26" t="s">
        <v>44</v>
      </c>
      <c r="B41" s="27">
        <f t="shared" ref="B41:G41" si="0">B99</f>
        <v>93003.633264052463</v>
      </c>
      <c r="C41" s="27">
        <f t="shared" si="0"/>
        <v>24369.659555999995</v>
      </c>
      <c r="D41" s="175">
        <f t="shared" si="0"/>
        <v>84127.399486368187</v>
      </c>
      <c r="E41" s="175">
        <f>E99</f>
        <v>22181.271148300002</v>
      </c>
      <c r="F41" s="175">
        <f>F99</f>
        <v>85735.556054107961</v>
      </c>
      <c r="G41" s="175">
        <f t="shared" si="0"/>
        <v>23910.880295929215</v>
      </c>
      <c r="H41" s="123" t="s">
        <v>45</v>
      </c>
    </row>
    <row r="42" spans="1:16" ht="16.5" thickBot="1">
      <c r="A42" s="28" t="s">
        <v>46</v>
      </c>
      <c r="B42" s="29">
        <f>B451</f>
        <v>1775.180302478261</v>
      </c>
      <c r="C42" s="29">
        <f>C451</f>
        <v>716.12400000000014</v>
      </c>
      <c r="D42" s="176">
        <f t="shared" ref="D42:G42" si="1">D451</f>
        <v>1610.9633340806702</v>
      </c>
      <c r="E42" s="176">
        <f t="shared" si="1"/>
        <v>658.05000000000007</v>
      </c>
      <c r="F42" s="176">
        <f t="shared" si="1"/>
        <v>1725.8140000000001</v>
      </c>
      <c r="G42" s="176">
        <f t="shared" si="1"/>
        <v>665.95699999999999</v>
      </c>
      <c r="H42" s="124" t="s">
        <v>47</v>
      </c>
    </row>
    <row r="43" spans="1:16" ht="16.5" thickBot="1">
      <c r="A43" s="28" t="s">
        <v>48</v>
      </c>
      <c r="B43" s="29">
        <f>B578</f>
        <v>8565.0370000000003</v>
      </c>
      <c r="C43" s="29">
        <f>C578</f>
        <v>2767.9830000000002</v>
      </c>
      <c r="D43" s="176">
        <f t="shared" ref="D43:G43" si="2">D578</f>
        <v>7088.2390000000014</v>
      </c>
      <c r="E43" s="176">
        <f t="shared" si="2"/>
        <v>2517.7703840000004</v>
      </c>
      <c r="F43" s="176">
        <f t="shared" si="2"/>
        <v>8713.104781</v>
      </c>
      <c r="G43" s="176">
        <f t="shared" si="2"/>
        <v>2734.4925018100002</v>
      </c>
      <c r="H43" s="124" t="s">
        <v>49</v>
      </c>
    </row>
    <row r="44" spans="1:16" ht="16.5" thickBot="1">
      <c r="A44" s="28" t="s">
        <v>50</v>
      </c>
      <c r="B44" s="29">
        <f>B765</f>
        <v>3224.2359926165768</v>
      </c>
      <c r="C44" s="29">
        <f>C765</f>
        <v>1807.6509999999998</v>
      </c>
      <c r="D44" s="176">
        <f t="shared" ref="D44:G44" si="3">D765</f>
        <v>3336.6544835599771</v>
      </c>
      <c r="E44" s="176">
        <f t="shared" si="3"/>
        <v>1753.4283599999999</v>
      </c>
      <c r="F44" s="176">
        <f t="shared" si="3"/>
        <v>3016.4064064632371</v>
      </c>
      <c r="G44" s="176">
        <f t="shared" si="3"/>
        <v>1898.9804893900002</v>
      </c>
      <c r="H44" s="124" t="s">
        <v>51</v>
      </c>
    </row>
    <row r="45" spans="1:16" ht="16.5" thickBot="1">
      <c r="A45" s="28" t="s">
        <v>52</v>
      </c>
      <c r="B45" s="29">
        <f>B1023</f>
        <v>6557.4589338370988</v>
      </c>
      <c r="C45" s="29">
        <f>C1023</f>
        <v>3302.1340239999995</v>
      </c>
      <c r="D45" s="176">
        <f t="shared" ref="D45:G45" si="4">D1023</f>
        <v>7671.7191158076866</v>
      </c>
      <c r="E45" s="176">
        <f t="shared" si="4"/>
        <v>3782.1881360000002</v>
      </c>
      <c r="F45" s="176">
        <f t="shared" si="4"/>
        <v>9078.8900619763499</v>
      </c>
      <c r="G45" s="176">
        <f t="shared" si="4"/>
        <v>4520.4894833787257</v>
      </c>
      <c r="H45" s="124" t="s">
        <v>53</v>
      </c>
    </row>
    <row r="46" spans="1:16" ht="16.5" thickBot="1">
      <c r="A46" s="28" t="s">
        <v>54</v>
      </c>
      <c r="B46" s="29">
        <f>B1311</f>
        <v>8704.4065564005577</v>
      </c>
      <c r="C46" s="29">
        <f>C1311</f>
        <v>7359.2377499999993</v>
      </c>
      <c r="D46" s="176">
        <f t="shared" ref="D46:G46" si="5">D1311</f>
        <v>8475.7037401978505</v>
      </c>
      <c r="E46" s="176">
        <f t="shared" si="5"/>
        <v>6680.9183580000008</v>
      </c>
      <c r="F46" s="176">
        <f t="shared" si="5"/>
        <v>8124.2712436719194</v>
      </c>
      <c r="G46" s="176">
        <f t="shared" si="5"/>
        <v>7239.7100131987854</v>
      </c>
      <c r="H46" s="124" t="s">
        <v>55</v>
      </c>
    </row>
    <row r="47" spans="1:16" ht="30" thickBot="1">
      <c r="A47" s="28" t="s">
        <v>56</v>
      </c>
      <c r="B47" s="29">
        <f t="shared" ref="B47:G47" si="6">B1783</f>
        <v>6154.4125071895969</v>
      </c>
      <c r="C47" s="29">
        <f t="shared" si="6"/>
        <v>3208.9189999999994</v>
      </c>
      <c r="D47" s="176">
        <f t="shared" si="6"/>
        <v>5574.789261982226</v>
      </c>
      <c r="E47" s="176">
        <f t="shared" si="6"/>
        <v>3117.1859999999997</v>
      </c>
      <c r="F47" s="176">
        <f t="shared" si="6"/>
        <v>6282.7282660000001</v>
      </c>
      <c r="G47" s="176">
        <f t="shared" si="6"/>
        <v>3219.9786352100004</v>
      </c>
      <c r="H47" s="124" t="s">
        <v>57</v>
      </c>
    </row>
    <row r="48" spans="1:16" ht="16.5" thickBot="1">
      <c r="A48" s="28" t="s">
        <v>58</v>
      </c>
      <c r="B48" s="29">
        <f>B2412</f>
        <v>7199.2499388305123</v>
      </c>
      <c r="C48" s="29">
        <f>C2412</f>
        <v>5945.2113439999994</v>
      </c>
      <c r="D48" s="176">
        <f t="shared" ref="D48:G48" si="7">D2412</f>
        <v>8252.4086987696774</v>
      </c>
      <c r="E48" s="176">
        <f t="shared" si="7"/>
        <v>6578.0547804675334</v>
      </c>
      <c r="F48" s="176">
        <f t="shared" si="7"/>
        <v>7243.7333709999994</v>
      </c>
      <c r="G48" s="176">
        <f t="shared" si="7"/>
        <v>6307.4667152900001</v>
      </c>
      <c r="H48" s="124" t="s">
        <v>59</v>
      </c>
    </row>
    <row r="49" spans="1:8" ht="16.5" thickBot="1">
      <c r="A49" s="28" t="s">
        <v>60</v>
      </c>
      <c r="B49" s="29">
        <f>B2443</f>
        <v>464.87392592893411</v>
      </c>
      <c r="C49" s="29">
        <f>C2443</f>
        <v>522.12700000000007</v>
      </c>
      <c r="D49" s="176">
        <f t="shared" ref="D49:G49" si="8">D2443</f>
        <v>925.49533529228734</v>
      </c>
      <c r="E49" s="176">
        <f t="shared" si="8"/>
        <v>789.87599999999998</v>
      </c>
      <c r="F49" s="176">
        <f t="shared" si="8"/>
        <v>424.89760600000005</v>
      </c>
      <c r="G49" s="176">
        <f t="shared" si="8"/>
        <v>476.79009083</v>
      </c>
      <c r="H49" s="124" t="s">
        <v>61</v>
      </c>
    </row>
    <row r="50" spans="1:8" ht="16.5" thickBot="1">
      <c r="A50" s="28" t="s">
        <v>62</v>
      </c>
      <c r="B50" s="29">
        <f>B3272</f>
        <v>590.52327520435949</v>
      </c>
      <c r="C50" s="29">
        <f>C3272</f>
        <v>780.24200000000008</v>
      </c>
      <c r="D50" s="176">
        <f t="shared" ref="D50:G50" si="9">D3272</f>
        <v>538.20318256130793</v>
      </c>
      <c r="E50" s="176">
        <f t="shared" si="9"/>
        <v>962.04655000000002</v>
      </c>
      <c r="F50" s="176">
        <f t="shared" si="9"/>
        <v>2081.3717310000002</v>
      </c>
      <c r="G50" s="176">
        <f t="shared" si="9"/>
        <v>1246.551417693041</v>
      </c>
      <c r="H50" s="124" t="s">
        <v>342</v>
      </c>
    </row>
    <row r="51" spans="1:8" ht="16.5" thickBot="1">
      <c r="A51" s="28" t="s">
        <v>343</v>
      </c>
      <c r="B51" s="29">
        <f>B3304</f>
        <v>0.18099999999999999</v>
      </c>
      <c r="C51" s="29">
        <f>C3304</f>
        <v>0.25</v>
      </c>
      <c r="D51" s="176">
        <f t="shared" ref="D51:G51" si="10">D3304</f>
        <v>2.5169999999999995</v>
      </c>
      <c r="E51" s="176">
        <f t="shared" si="10"/>
        <v>8.0479999999999983</v>
      </c>
      <c r="F51" s="176">
        <f t="shared" si="10"/>
        <v>21.928889999999999</v>
      </c>
      <c r="G51" s="176">
        <f t="shared" si="10"/>
        <v>100.06100000000001</v>
      </c>
      <c r="H51" s="124" t="s">
        <v>340</v>
      </c>
    </row>
    <row r="52" spans="1:8" ht="30" thickBot="1">
      <c r="A52" s="28" t="s">
        <v>63</v>
      </c>
      <c r="B52" s="29">
        <f>B3336</f>
        <v>14044.649989243839</v>
      </c>
      <c r="C52" s="29">
        <f>C3336</f>
        <v>1402.0309999999999</v>
      </c>
      <c r="D52" s="176">
        <f t="shared" ref="D52:G52" si="11">D3336</f>
        <v>13603.172874714535</v>
      </c>
      <c r="E52" s="176">
        <f t="shared" si="11"/>
        <v>1498.5560680000001</v>
      </c>
      <c r="F52" s="176">
        <f t="shared" si="11"/>
        <v>10823.310473</v>
      </c>
      <c r="G52" s="176">
        <f t="shared" si="11"/>
        <v>1409.137375</v>
      </c>
      <c r="H52" s="124" t="s">
        <v>341</v>
      </c>
    </row>
    <row r="53" spans="1:8" ht="16.5" thickBot="1">
      <c r="A53" s="28" t="s">
        <v>64</v>
      </c>
      <c r="B53" s="29">
        <f>B3564</f>
        <v>1673.963216593334</v>
      </c>
      <c r="C53" s="29">
        <f>C3564</f>
        <v>5497.6884240000009</v>
      </c>
      <c r="D53" s="176">
        <f t="shared" ref="D53:G53" si="12">D3564</f>
        <v>1979.065568291815</v>
      </c>
      <c r="E53" s="176">
        <f t="shared" si="12"/>
        <v>5797.9016258549991</v>
      </c>
      <c r="F53" s="176">
        <f t="shared" si="12"/>
        <v>1743.1042572584829</v>
      </c>
      <c r="G53" s="176">
        <f t="shared" si="12"/>
        <v>4899.5314957099999</v>
      </c>
      <c r="H53" s="124" t="s">
        <v>65</v>
      </c>
    </row>
    <row r="54" spans="1:8" ht="16.5" thickBot="1">
      <c r="A54" s="28" t="s">
        <v>66</v>
      </c>
      <c r="B54" s="29">
        <f>B3870</f>
        <v>2510.0745582590644</v>
      </c>
      <c r="C54" s="29">
        <f>C3870</f>
        <v>3928.3473520000007</v>
      </c>
      <c r="D54" s="176">
        <f t="shared" ref="D54:G54" si="13">D3870</f>
        <v>2670.6033372474349</v>
      </c>
      <c r="E54" s="176">
        <f t="shared" si="13"/>
        <v>4225.3099999999995</v>
      </c>
      <c r="F54" s="176">
        <f t="shared" si="13"/>
        <v>2373.6469999999999</v>
      </c>
      <c r="G54" s="176">
        <f t="shared" si="13"/>
        <v>3547.194</v>
      </c>
      <c r="H54" s="124" t="s">
        <v>67</v>
      </c>
    </row>
    <row r="55" spans="1:8" ht="16.5" thickBot="1">
      <c r="A55" s="28" t="s">
        <v>834</v>
      </c>
      <c r="B55" s="29">
        <f>B3934</f>
        <v>10432.685886684299</v>
      </c>
      <c r="C55" s="29">
        <f>C3934</f>
        <v>10210.281999999999</v>
      </c>
      <c r="D55" s="176">
        <f t="shared" ref="D55:G55" si="14">D3934</f>
        <v>9852.8182522636998</v>
      </c>
      <c r="E55" s="176">
        <f t="shared" si="14"/>
        <v>9235.77</v>
      </c>
      <c r="F55" s="176">
        <f t="shared" si="14"/>
        <v>10708.069993198227</v>
      </c>
      <c r="G55" s="176">
        <f t="shared" si="14"/>
        <v>9691.806007449999</v>
      </c>
      <c r="H55" s="124" t="s">
        <v>68</v>
      </c>
    </row>
    <row r="56" spans="1:8" ht="16.5" thickBot="1">
      <c r="A56" s="28" t="s">
        <v>69</v>
      </c>
      <c r="B56" s="29">
        <f>B4151</f>
        <v>568.55509835474811</v>
      </c>
      <c r="C56" s="29">
        <f>C4151</f>
        <v>813.23598205466715</v>
      </c>
      <c r="D56" s="176">
        <f t="shared" ref="D56:G56" si="15">D4151</f>
        <v>500.72132178828014</v>
      </c>
      <c r="E56" s="176">
        <f t="shared" si="15"/>
        <v>703.21999999999991</v>
      </c>
      <c r="F56" s="176">
        <f t="shared" si="15"/>
        <v>447.30067864346455</v>
      </c>
      <c r="G56" s="176">
        <f t="shared" si="15"/>
        <v>694.38680994000003</v>
      </c>
      <c r="H56" s="124" t="s">
        <v>70</v>
      </c>
    </row>
    <row r="57" spans="1:8" ht="16.5" thickBot="1">
      <c r="A57" s="28" t="s">
        <v>826</v>
      </c>
      <c r="B57" s="29">
        <f>B4276</f>
        <v>1203.5556600129705</v>
      </c>
      <c r="C57" s="29">
        <f>C4276</f>
        <v>2848.9159999999997</v>
      </c>
      <c r="D57" s="176">
        <f t="shared" ref="D57:G57" si="16">D4276</f>
        <v>1236.7488628114497</v>
      </c>
      <c r="E57" s="176">
        <f t="shared" si="16"/>
        <v>3247.4954260000004</v>
      </c>
      <c r="F57" s="176">
        <f t="shared" si="16"/>
        <v>1248.5586965753203</v>
      </c>
      <c r="G57" s="176">
        <f t="shared" si="16"/>
        <v>2835.2697359999997</v>
      </c>
      <c r="H57" s="124" t="s">
        <v>71</v>
      </c>
    </row>
    <row r="58" spans="1:8" ht="16.5" thickBot="1">
      <c r="A58" s="28" t="s">
        <v>72</v>
      </c>
      <c r="B58" s="29">
        <f>B4531</f>
        <v>58.124436204126397</v>
      </c>
      <c r="C58" s="29">
        <f>C4531</f>
        <v>170.17099999999999</v>
      </c>
      <c r="D58" s="176">
        <f t="shared" ref="D58:G58" si="17">D4531</f>
        <v>49.505853208290553</v>
      </c>
      <c r="E58" s="176">
        <f t="shared" si="17"/>
        <v>164.21600000000001</v>
      </c>
      <c r="F58" s="176">
        <f t="shared" si="17"/>
        <v>60.379313354406634</v>
      </c>
      <c r="G58" s="176">
        <f t="shared" si="17"/>
        <v>215.04525097000001</v>
      </c>
      <c r="H58" s="124" t="s">
        <v>73</v>
      </c>
    </row>
    <row r="59" spans="1:8" ht="16.5" thickBot="1">
      <c r="A59" s="28" t="s">
        <v>74</v>
      </c>
      <c r="B59" s="29">
        <f>B4594</f>
        <v>1542.7997748989631</v>
      </c>
      <c r="C59" s="29">
        <f>C4594</f>
        <v>5573.8010000000004</v>
      </c>
      <c r="D59" s="176">
        <f t="shared" ref="D59:G59" si="18">D4594</f>
        <v>1641.4734069654228</v>
      </c>
      <c r="E59" s="176">
        <f t="shared" si="18"/>
        <v>5661.371000000001</v>
      </c>
      <c r="F59" s="176">
        <f t="shared" si="18"/>
        <v>1921.8032849422402</v>
      </c>
      <c r="G59" s="176">
        <f t="shared" si="18"/>
        <v>5165.1730337255958</v>
      </c>
      <c r="H59" s="124" t="s">
        <v>75</v>
      </c>
    </row>
    <row r="60" spans="1:8" ht="16.5" thickBot="1">
      <c r="A60" s="28" t="s">
        <v>76</v>
      </c>
      <c r="B60" s="29">
        <f>B4724</f>
        <v>488.38525700602531</v>
      </c>
      <c r="C60" s="29">
        <f>C4724</f>
        <v>1088.0639999999999</v>
      </c>
      <c r="D60" s="176">
        <f t="shared" ref="D60:G60" si="19">D4724</f>
        <v>567.158711029492</v>
      </c>
      <c r="E60" s="176">
        <f t="shared" si="19"/>
        <v>1262.5440000000001</v>
      </c>
      <c r="F60" s="176">
        <f t="shared" si="19"/>
        <v>491.18500000000006</v>
      </c>
      <c r="G60" s="176">
        <f t="shared" si="19"/>
        <v>1628.4750000000001</v>
      </c>
      <c r="H60" s="124" t="s">
        <v>77</v>
      </c>
    </row>
    <row r="61" spans="1:8" ht="30" thickBot="1">
      <c r="A61" s="28" t="s">
        <v>78</v>
      </c>
      <c r="B61" s="29">
        <f>B4973</f>
        <v>10705.649043976679</v>
      </c>
      <c r="C61" s="29">
        <f>C4973</f>
        <v>16550.552000000003</v>
      </c>
      <c r="D61" s="176">
        <f t="shared" ref="D61:G61" si="20">D4973</f>
        <v>7931.7879850039271</v>
      </c>
      <c r="E61" s="176">
        <f t="shared" si="20"/>
        <v>17401.188999999998</v>
      </c>
      <c r="F61" s="176">
        <f t="shared" si="20"/>
        <v>7706.2130603055193</v>
      </c>
      <c r="G61" s="176">
        <f t="shared" si="20"/>
        <v>17380.460999999999</v>
      </c>
      <c r="H61" s="124" t="s">
        <v>79</v>
      </c>
    </row>
    <row r="62" spans="1:8" ht="16.5" thickBot="1">
      <c r="A62" s="28" t="s">
        <v>80</v>
      </c>
      <c r="B62" s="29">
        <f>B4563</f>
        <v>704.1187794330408</v>
      </c>
      <c r="C62" s="29">
        <f>C4563</f>
        <v>6863.558</v>
      </c>
      <c r="D62" s="176">
        <f t="shared" ref="D62:G62" si="21">D4563</f>
        <v>813.80160649780191</v>
      </c>
      <c r="E62" s="176">
        <f t="shared" si="21"/>
        <v>6975.7210000000005</v>
      </c>
      <c r="F62" s="176">
        <f t="shared" si="21"/>
        <v>614.34261365555142</v>
      </c>
      <c r="G62" s="176">
        <f t="shared" si="21"/>
        <v>6613.1439999999993</v>
      </c>
      <c r="H62" s="124" t="s">
        <v>81</v>
      </c>
    </row>
    <row r="63" spans="1:8" ht="16.5" thickBot="1">
      <c r="A63" s="28" t="s">
        <v>82</v>
      </c>
      <c r="B63" s="29">
        <f>B5566</f>
        <v>225.00675862068965</v>
      </c>
      <c r="C63" s="29">
        <f>C5566</f>
        <v>389.02700000000004</v>
      </c>
      <c r="D63" s="176">
        <f t="shared" ref="D63:G63" si="22">D5566</f>
        <v>186.31026068166966</v>
      </c>
      <c r="E63" s="176">
        <f t="shared" si="22"/>
        <v>323.97199999999992</v>
      </c>
      <c r="F63" s="176">
        <f t="shared" si="22"/>
        <v>149.04699999999997</v>
      </c>
      <c r="G63" s="176">
        <f t="shared" si="22"/>
        <v>252.14500000000001</v>
      </c>
      <c r="H63" s="124" t="s">
        <v>83</v>
      </c>
    </row>
    <row r="64" spans="1:8" ht="16.5" thickBot="1">
      <c r="A64" s="28" t="s">
        <v>84</v>
      </c>
      <c r="B64" s="29">
        <f>B5634</f>
        <v>11702.327207603397</v>
      </c>
      <c r="C64" s="29">
        <f>C5634</f>
        <v>4503.4360000000015</v>
      </c>
      <c r="D64" s="176">
        <f t="shared" ref="D64:G64" si="23">D5634</f>
        <v>10561.293997014431</v>
      </c>
      <c r="E64" s="176">
        <f t="shared" si="23"/>
        <v>4088.7919999999999</v>
      </c>
      <c r="F64" s="177">
        <f t="shared" si="23"/>
        <v>10373.799266044351</v>
      </c>
      <c r="G64" s="176">
        <f t="shared" si="23"/>
        <v>4083.0520000000001</v>
      </c>
      <c r="H64" s="124" t="s">
        <v>85</v>
      </c>
    </row>
    <row r="65" spans="1:8">
      <c r="A65" s="4" t="s">
        <v>815</v>
      </c>
      <c r="B65" s="30"/>
      <c r="C65" s="30"/>
      <c r="D65" s="30"/>
      <c r="E65" s="30"/>
      <c r="F65" s="40"/>
      <c r="G65" s="30"/>
      <c r="H65" s="7" t="s">
        <v>86</v>
      </c>
    </row>
    <row r="66" spans="1:8">
      <c r="A66" s="12" t="s">
        <v>835</v>
      </c>
      <c r="F66" s="40"/>
      <c r="H66" s="7" t="s">
        <v>87</v>
      </c>
    </row>
    <row r="67" spans="1:8">
      <c r="A67" s="12" t="s">
        <v>88</v>
      </c>
      <c r="F67" s="40"/>
      <c r="H67" s="7" t="s">
        <v>89</v>
      </c>
    </row>
    <row r="71" spans="1:8">
      <c r="A71" s="71" t="s">
        <v>598</v>
      </c>
      <c r="B71" s="71"/>
      <c r="C71" s="71"/>
      <c r="D71" s="71"/>
      <c r="E71" s="71"/>
      <c r="F71" s="71"/>
      <c r="G71" s="71"/>
      <c r="H71" s="7" t="s">
        <v>599</v>
      </c>
    </row>
    <row r="72" spans="1:8">
      <c r="A72" s="71" t="s">
        <v>654</v>
      </c>
      <c r="B72" s="71"/>
      <c r="C72" s="71"/>
      <c r="D72" s="71"/>
      <c r="E72" s="71"/>
      <c r="F72" s="71"/>
      <c r="G72" s="71"/>
      <c r="H72" s="114" t="s">
        <v>355</v>
      </c>
    </row>
    <row r="73" spans="1:8" ht="16.5" customHeight="1" thickBot="1">
      <c r="A73" s="72" t="s">
        <v>813</v>
      </c>
      <c r="B73" s="72"/>
      <c r="C73" s="72"/>
      <c r="D73" s="72"/>
      <c r="E73" s="72"/>
      <c r="G73" s="2" t="s">
        <v>37</v>
      </c>
      <c r="H73" s="2" t="s">
        <v>1</v>
      </c>
    </row>
    <row r="74" spans="1:8" ht="16.5" thickBot="1">
      <c r="A74" s="63" t="s">
        <v>6</v>
      </c>
      <c r="B74" s="179">
        <v>2018</v>
      </c>
      <c r="C74" s="180"/>
      <c r="D74" s="179">
        <v>2019</v>
      </c>
      <c r="E74" s="180"/>
      <c r="F74" s="179">
        <v>2020</v>
      </c>
      <c r="G74" s="180"/>
      <c r="H74" s="64" t="s">
        <v>2</v>
      </c>
    </row>
    <row r="75" spans="1:8">
      <c r="A75" s="65"/>
      <c r="B75" s="19" t="s">
        <v>40</v>
      </c>
      <c r="C75" s="9" t="s">
        <v>41</v>
      </c>
      <c r="D75" s="105" t="s">
        <v>40</v>
      </c>
      <c r="E75" s="31" t="s">
        <v>41</v>
      </c>
      <c r="F75" s="19" t="s">
        <v>40</v>
      </c>
      <c r="G75" s="9" t="s">
        <v>41</v>
      </c>
      <c r="H75" s="66"/>
    </row>
    <row r="76" spans="1:8" ht="16.5" thickBot="1">
      <c r="A76" s="67"/>
      <c r="B76" s="32" t="s">
        <v>42</v>
      </c>
      <c r="C76" s="32" t="s">
        <v>43</v>
      </c>
      <c r="D76" s="108" t="s">
        <v>42</v>
      </c>
      <c r="E76" s="5" t="s">
        <v>43</v>
      </c>
      <c r="F76" s="32" t="s">
        <v>42</v>
      </c>
      <c r="G76" s="32" t="s">
        <v>43</v>
      </c>
      <c r="H76" s="68"/>
    </row>
    <row r="77" spans="1:8" ht="17.25" thickTop="1" thickBot="1">
      <c r="A77" s="22" t="s">
        <v>11</v>
      </c>
      <c r="B77" s="29">
        <f t="shared" ref="B77:D77" si="24">B108+B203+B234+B268+B300+B335+B367+B398</f>
        <v>3029.9285399999999</v>
      </c>
      <c r="C77" s="35">
        <f t="shared" si="24"/>
        <v>843.68600000000004</v>
      </c>
      <c r="D77" s="35">
        <f t="shared" si="24"/>
        <v>2728.9623517344276</v>
      </c>
      <c r="E77" s="35">
        <f>E108+E203+E234+E268+E300+E335+E367+E398</f>
        <v>800.50699999999995</v>
      </c>
      <c r="F77" s="35">
        <f>F108+F203+F234+F268+F300+F335+F367+F398</f>
        <v>2960.6859999999997</v>
      </c>
      <c r="G77" s="35">
        <f>G108+G203+G234+G268+G300+G335+G367+G398</f>
        <v>801.03099999999995</v>
      </c>
      <c r="H77" s="62" t="s">
        <v>575</v>
      </c>
    </row>
    <row r="78" spans="1:8" ht="16.5" thickBot="1">
      <c r="A78" s="22" t="s">
        <v>12</v>
      </c>
      <c r="B78" s="29">
        <f t="shared" ref="B78:G78" si="25">B109+B204+B235+B269+B301+B336+B368+B399</f>
        <v>3231.7451299999998</v>
      </c>
      <c r="C78" s="35">
        <f t="shared" si="25"/>
        <v>1375.1489999999999</v>
      </c>
      <c r="D78" s="35">
        <f t="shared" si="25"/>
        <v>3037.8789999999995</v>
      </c>
      <c r="E78" s="35">
        <f t="shared" si="25"/>
        <v>1194.6299999999997</v>
      </c>
      <c r="F78" s="35">
        <f t="shared" si="25"/>
        <v>3485.9364696252151</v>
      </c>
      <c r="G78" s="35">
        <f t="shared" si="25"/>
        <v>1308.242</v>
      </c>
      <c r="H78" s="62" t="s">
        <v>576</v>
      </c>
    </row>
    <row r="79" spans="1:8" ht="16.5" thickBot="1">
      <c r="A79" s="22" t="s">
        <v>13</v>
      </c>
      <c r="B79" s="29">
        <f t="shared" ref="B79:G79" si="26">B110+B205+B236+B270+B302+B337+B369+B400</f>
        <v>263.21454000000006</v>
      </c>
      <c r="C79" s="35">
        <f>C110+C205+C236+C270+C302+C337+C369+C400</f>
        <v>132.81700000000001</v>
      </c>
      <c r="D79" s="35">
        <f t="shared" si="26"/>
        <v>216.309</v>
      </c>
      <c r="E79" s="35">
        <f t="shared" si="26"/>
        <v>124.26300000000001</v>
      </c>
      <c r="F79" s="35">
        <f t="shared" si="26"/>
        <v>286.42399999999998</v>
      </c>
      <c r="G79" s="35">
        <f t="shared" si="26"/>
        <v>136.79299999999998</v>
      </c>
      <c r="H79" s="62" t="s">
        <v>572</v>
      </c>
    </row>
    <row r="80" spans="1:8" ht="16.5" thickBot="1">
      <c r="A80" s="22" t="s">
        <v>14</v>
      </c>
      <c r="B80" s="29">
        <f t="shared" ref="B80:G80" si="27">B111+B206+B237+B271+B303+B338+B370+B401</f>
        <v>3610.4253800000006</v>
      </c>
      <c r="C80" s="35">
        <f t="shared" si="27"/>
        <v>829.43</v>
      </c>
      <c r="D80" s="35">
        <f t="shared" si="27"/>
        <v>3478.2200000000003</v>
      </c>
      <c r="E80" s="35">
        <f t="shared" si="27"/>
        <v>825.93934630000001</v>
      </c>
      <c r="F80" s="35">
        <f t="shared" si="27"/>
        <v>4296.0010000000002</v>
      </c>
      <c r="G80" s="35">
        <f t="shared" si="27"/>
        <v>1019.667</v>
      </c>
      <c r="H80" s="62" t="s">
        <v>585</v>
      </c>
    </row>
    <row r="81" spans="1:8" ht="16.5" thickBot="1">
      <c r="A81" s="22" t="s">
        <v>15</v>
      </c>
      <c r="B81" s="29">
        <f t="shared" ref="B81:G81" si="28">B112+B207+B238+B272+B304+B339+B371+B402</f>
        <v>16734.57704</v>
      </c>
      <c r="C81" s="35">
        <f t="shared" si="28"/>
        <v>2860.3722999999995</v>
      </c>
      <c r="D81" s="35">
        <f t="shared" si="28"/>
        <v>17215.710999999996</v>
      </c>
      <c r="E81" s="35">
        <f t="shared" si="28"/>
        <v>2454.5339999999997</v>
      </c>
      <c r="F81" s="35">
        <f t="shared" si="28"/>
        <v>12381.47212219999</v>
      </c>
      <c r="G81" s="35">
        <f t="shared" si="28"/>
        <v>2813.2119519992116</v>
      </c>
      <c r="H81" s="62" t="s">
        <v>591</v>
      </c>
    </row>
    <row r="82" spans="1:8" ht="16.5" thickBot="1">
      <c r="A82" s="22" t="s">
        <v>16</v>
      </c>
      <c r="B82" s="29">
        <f t="shared" ref="B82:G82" si="29">B113+B208+B239+B273+B305+B340+B372+B403</f>
        <v>71.56094345999999</v>
      </c>
      <c r="C82" s="35">
        <f t="shared" si="29"/>
        <v>34.887</v>
      </c>
      <c r="D82" s="35">
        <f t="shared" si="29"/>
        <v>67.863</v>
      </c>
      <c r="E82" s="35">
        <f t="shared" si="29"/>
        <v>30.443999999999999</v>
      </c>
      <c r="F82" s="35">
        <f t="shared" si="29"/>
        <v>70.591999999999999</v>
      </c>
      <c r="G82" s="35">
        <f t="shared" si="29"/>
        <v>37.234999999999999</v>
      </c>
      <c r="H82" s="108" t="s">
        <v>573</v>
      </c>
    </row>
    <row r="83" spans="1:8" ht="16.5" thickBot="1">
      <c r="A83" s="22" t="s">
        <v>17</v>
      </c>
      <c r="B83" s="29">
        <f t="shared" ref="B83:G83" si="30">B114+B209+B240+B274+B306+B341+B373+B404</f>
        <v>616.92937999999992</v>
      </c>
      <c r="C83" s="35">
        <f t="shared" si="30"/>
        <v>166.41499999999999</v>
      </c>
      <c r="D83" s="35">
        <f t="shared" si="30"/>
        <v>807.85899999999992</v>
      </c>
      <c r="E83" s="35">
        <f t="shared" si="30"/>
        <v>222.98700000000002</v>
      </c>
      <c r="F83" s="35">
        <f>F114+F209+F240+F274+F306+F341+F373+F404</f>
        <v>520.822</v>
      </c>
      <c r="G83" s="35">
        <f t="shared" si="30"/>
        <v>176.58299999999997</v>
      </c>
      <c r="H83" s="108" t="s">
        <v>18</v>
      </c>
    </row>
    <row r="84" spans="1:8" ht="16.5" thickBot="1">
      <c r="A84" s="22" t="s">
        <v>19</v>
      </c>
      <c r="B84" s="29">
        <f t="shared" ref="B84:G84" si="31">B115+B210+B241+B275+B307+B342+B374+B405</f>
        <v>9947.858589999998</v>
      </c>
      <c r="C84" s="35">
        <f t="shared" si="31"/>
        <v>3420.8789999999999</v>
      </c>
      <c r="D84" s="35">
        <f t="shared" si="31"/>
        <v>7791.63</v>
      </c>
      <c r="E84" s="35">
        <f t="shared" si="31"/>
        <v>3010.4959999999996</v>
      </c>
      <c r="F84" s="35">
        <f t="shared" si="31"/>
        <v>8623.134</v>
      </c>
      <c r="G84" s="35">
        <f t="shared" si="31"/>
        <v>3112.8440000000005</v>
      </c>
      <c r="H84" s="62" t="s">
        <v>574</v>
      </c>
    </row>
    <row r="85" spans="1:8" ht="16.5" thickBot="1">
      <c r="A85" s="22" t="s">
        <v>20</v>
      </c>
      <c r="B85" s="29">
        <f t="shared" ref="B85:G85" si="32">B116+B211+B242+B276+B308+B343+B375+B406</f>
        <v>5202.1766067540657</v>
      </c>
      <c r="C85" s="35">
        <f t="shared" si="32"/>
        <v>1767.2080000000001</v>
      </c>
      <c r="D85" s="35">
        <f t="shared" si="32"/>
        <v>2705.3660000000004</v>
      </c>
      <c r="E85" s="35">
        <f t="shared" si="32"/>
        <v>660.35299999999995</v>
      </c>
      <c r="F85" s="35">
        <f t="shared" si="32"/>
        <v>2775.165</v>
      </c>
      <c r="G85" s="35">
        <f t="shared" si="32"/>
        <v>625.65399999999988</v>
      </c>
      <c r="H85" s="62" t="s">
        <v>577</v>
      </c>
    </row>
    <row r="86" spans="1:8" ht="16.5" thickBot="1">
      <c r="A86" s="22" t="s">
        <v>21</v>
      </c>
      <c r="B86" s="29">
        <f t="shared" ref="B86:G86" si="33">B117+B212+B243+B277+B309+B344+B376+B407</f>
        <v>1018.0791099999999</v>
      </c>
      <c r="C86" s="35">
        <f t="shared" si="33"/>
        <v>251.70500000000001</v>
      </c>
      <c r="D86" s="35">
        <f t="shared" si="33"/>
        <v>1208.8810000000001</v>
      </c>
      <c r="E86" s="35">
        <f t="shared" si="33"/>
        <v>335.87399999999997</v>
      </c>
      <c r="F86" s="35">
        <f t="shared" si="33"/>
        <v>714.7360000000001</v>
      </c>
      <c r="G86" s="35">
        <f t="shared" si="33"/>
        <v>235.09100000000001</v>
      </c>
      <c r="H86" s="62" t="s">
        <v>587</v>
      </c>
    </row>
    <row r="87" spans="1:8" ht="16.5" thickBot="1">
      <c r="A87" s="22" t="s">
        <v>22</v>
      </c>
      <c r="B87" s="29">
        <f t="shared" ref="B87:G87" si="34">B118+B213+B244+B278+B310+B345+B377+B408</f>
        <v>975.97010999999998</v>
      </c>
      <c r="C87" s="35">
        <f t="shared" si="34"/>
        <v>282.01100000000002</v>
      </c>
      <c r="D87" s="35">
        <f t="shared" si="34"/>
        <v>882.61300000000006</v>
      </c>
      <c r="E87" s="35">
        <f t="shared" si="34"/>
        <v>308.56600000000003</v>
      </c>
      <c r="F87" s="35">
        <f t="shared" si="34"/>
        <v>862.43000000000006</v>
      </c>
      <c r="G87" s="35">
        <f t="shared" si="34"/>
        <v>309.98700000000002</v>
      </c>
      <c r="H87" s="62" t="s">
        <v>571</v>
      </c>
    </row>
    <row r="88" spans="1:8" ht="16.5" thickBot="1">
      <c r="A88" s="22" t="s">
        <v>23</v>
      </c>
      <c r="B88" s="29">
        <f t="shared" ref="B88:G88" si="35">B119+B214+B245+B279+B311+B346+B378+B409</f>
        <v>6160.4322700000002</v>
      </c>
      <c r="C88" s="35">
        <f t="shared" si="35"/>
        <v>2059.0650000000001</v>
      </c>
      <c r="D88" s="35">
        <f t="shared" si="35"/>
        <v>4255.6970000000001</v>
      </c>
      <c r="E88" s="35">
        <f t="shared" si="35"/>
        <v>1676.0249999999999</v>
      </c>
      <c r="F88" s="35">
        <f t="shared" si="35"/>
        <v>3269.098</v>
      </c>
      <c r="G88" s="35">
        <f t="shared" si="35"/>
        <v>1339.306</v>
      </c>
      <c r="H88" s="62" t="s">
        <v>24</v>
      </c>
    </row>
    <row r="89" spans="1:8" ht="16.5" thickBot="1">
      <c r="A89" s="22" t="s">
        <v>25</v>
      </c>
      <c r="B89" s="29">
        <f t="shared" ref="B89:G89" si="36">B120+B215+B246+B280+B312+B347+B379+B410</f>
        <v>1322.11772</v>
      </c>
      <c r="C89" s="35">
        <f t="shared" si="36"/>
        <v>502.11599999999999</v>
      </c>
      <c r="D89" s="35">
        <f t="shared" si="36"/>
        <v>1476.507098159509</v>
      </c>
      <c r="E89" s="35">
        <f t="shared" si="36"/>
        <v>544.49199999999996</v>
      </c>
      <c r="F89" s="35">
        <f t="shared" si="36"/>
        <v>1368.0036050000001</v>
      </c>
      <c r="G89" s="35">
        <f t="shared" si="36"/>
        <v>730.65083192999987</v>
      </c>
      <c r="H89" s="62" t="s">
        <v>578</v>
      </c>
    </row>
    <row r="90" spans="1:8" ht="16.5" thickBot="1">
      <c r="A90" s="22" t="s">
        <v>26</v>
      </c>
      <c r="B90" s="29">
        <f t="shared" ref="B90:G90" si="37">B121+B216+B247+B281+B313+B348+B380+B411</f>
        <v>626.65729792221975</v>
      </c>
      <c r="C90" s="35">
        <f t="shared" si="37"/>
        <v>177.49699999999999</v>
      </c>
      <c r="D90" s="35">
        <f t="shared" si="37"/>
        <v>723.16674799551186</v>
      </c>
      <c r="E90" s="35">
        <f t="shared" si="37"/>
        <v>231.45500000000001</v>
      </c>
      <c r="F90" s="35">
        <f t="shared" si="37"/>
        <v>311.15999999999997</v>
      </c>
      <c r="G90" s="35">
        <f t="shared" si="37"/>
        <v>170.04300000000001</v>
      </c>
      <c r="H90" s="62" t="s">
        <v>588</v>
      </c>
    </row>
    <row r="91" spans="1:8" ht="16.5" thickBot="1">
      <c r="A91" s="22" t="s">
        <v>27</v>
      </c>
      <c r="B91" s="29">
        <f t="shared" ref="B91:G91" si="38">B122+B217+B248+B282+B314+B349+B381+B412</f>
        <v>875.44455369397542</v>
      </c>
      <c r="C91" s="35">
        <f t="shared" si="38"/>
        <v>311.202</v>
      </c>
      <c r="D91" s="35">
        <f t="shared" si="38"/>
        <v>1158.5420015267175</v>
      </c>
      <c r="E91" s="35">
        <f t="shared" si="38"/>
        <v>366.99800000000005</v>
      </c>
      <c r="F91" s="35">
        <f t="shared" si="38"/>
        <v>788.23090706106871</v>
      </c>
      <c r="G91" s="35">
        <f t="shared" si="38"/>
        <v>297.18900000000002</v>
      </c>
      <c r="H91" s="62" t="s">
        <v>579</v>
      </c>
    </row>
    <row r="92" spans="1:8" ht="16.5" thickBot="1">
      <c r="A92" s="22" t="s">
        <v>28</v>
      </c>
      <c r="B92" s="29">
        <f t="shared" ref="B92:G92" si="39">B123+B218+B249+B283+B315+B350+B382+B413</f>
        <v>1376.4569799999997</v>
      </c>
      <c r="C92" s="35">
        <f t="shared" si="39"/>
        <v>616.08900000000017</v>
      </c>
      <c r="D92" s="35">
        <f t="shared" si="39"/>
        <v>1440.47</v>
      </c>
      <c r="E92" s="35">
        <f t="shared" si="39"/>
        <v>694.64100000000019</v>
      </c>
      <c r="F92" s="35">
        <f t="shared" si="39"/>
        <v>1346.998</v>
      </c>
      <c r="G92" s="35">
        <f t="shared" si="39"/>
        <v>621.96</v>
      </c>
      <c r="H92" s="62" t="s">
        <v>580</v>
      </c>
    </row>
    <row r="93" spans="1:8" ht="16.5" thickBot="1">
      <c r="A93" s="22" t="s">
        <v>29</v>
      </c>
      <c r="B93" s="29">
        <f t="shared" ref="B93:G93" si="40">B124+B219+B250+B284+B316+B351+B383+B414</f>
        <v>1387.4210599999999</v>
      </c>
      <c r="C93" s="35">
        <f t="shared" si="40"/>
        <v>361.98700000000002</v>
      </c>
      <c r="D93" s="35">
        <f t="shared" si="40"/>
        <v>1316.1460000000002</v>
      </c>
      <c r="E93" s="35">
        <f t="shared" si="40"/>
        <v>345.90199999999993</v>
      </c>
      <c r="F93" s="35">
        <f t="shared" si="40"/>
        <v>1431.1530000000005</v>
      </c>
      <c r="G93" s="35">
        <f t="shared" si="40"/>
        <v>383.93099999999993</v>
      </c>
      <c r="H93" s="62" t="s">
        <v>581</v>
      </c>
    </row>
    <row r="94" spans="1:8" ht="16.5" thickBot="1">
      <c r="A94" s="22" t="s">
        <v>30</v>
      </c>
      <c r="B94" s="29">
        <f t="shared" ref="B94:G94" si="41">B125+B220+B251+B285+B317+B352+B384+B415</f>
        <v>3181.6256500000004</v>
      </c>
      <c r="C94" s="35">
        <f t="shared" si="41"/>
        <v>665.57400000000007</v>
      </c>
      <c r="D94" s="35">
        <f t="shared" si="41"/>
        <v>2923.7306842105268</v>
      </c>
      <c r="E94" s="35">
        <f t="shared" si="41"/>
        <v>614.39799999999991</v>
      </c>
      <c r="F94" s="35">
        <f t="shared" si="41"/>
        <v>2807.374157894737</v>
      </c>
      <c r="G94" s="35">
        <f t="shared" si="41"/>
        <v>564.14600000000007</v>
      </c>
      <c r="H94" s="62" t="s">
        <v>589</v>
      </c>
    </row>
    <row r="95" spans="1:8" ht="16.5" thickBot="1">
      <c r="A95" s="22" t="s">
        <v>31</v>
      </c>
      <c r="B95" s="29">
        <f t="shared" ref="B95:G95" si="42">B126+B221+B252+B286+B318+B353+B385+B416</f>
        <v>21012.047912222217</v>
      </c>
      <c r="C95" s="35">
        <f t="shared" si="42"/>
        <v>4667.588256</v>
      </c>
      <c r="D95" s="35">
        <f t="shared" si="42"/>
        <v>17685.472602741494</v>
      </c>
      <c r="E95" s="35">
        <f t="shared" si="42"/>
        <v>4429.9098020000001</v>
      </c>
      <c r="F95" s="35">
        <f t="shared" si="42"/>
        <v>22342.984792326934</v>
      </c>
      <c r="G95" s="35">
        <f t="shared" si="42"/>
        <v>5401.4765120000011</v>
      </c>
      <c r="H95" s="62" t="s">
        <v>582</v>
      </c>
    </row>
    <row r="96" spans="1:8" ht="16.5" thickBot="1">
      <c r="A96" s="22" t="s">
        <v>32</v>
      </c>
      <c r="B96" s="29">
        <f t="shared" ref="B96:G96" si="43">B127+B222+B253+B287+B319+B354+B386+B417</f>
        <v>6653.5055299999995</v>
      </c>
      <c r="C96" s="35">
        <f t="shared" si="43"/>
        <v>1557.8399999999997</v>
      </c>
      <c r="D96" s="35">
        <f t="shared" si="43"/>
        <v>7027.5110000000004</v>
      </c>
      <c r="E96" s="35">
        <f t="shared" si="43"/>
        <v>1624.8539999999998</v>
      </c>
      <c r="F96" s="35">
        <f t="shared" si="43"/>
        <v>9626.9560000000019</v>
      </c>
      <c r="G96" s="35">
        <f t="shared" si="43"/>
        <v>2296.3060000000005</v>
      </c>
      <c r="H96" s="62" t="s">
        <v>584</v>
      </c>
    </row>
    <row r="97" spans="1:8" ht="16.5" thickBot="1">
      <c r="A97" s="22" t="s">
        <v>33</v>
      </c>
      <c r="B97" s="29">
        <f t="shared" ref="B97:D97" si="44">B128+B223+B254+B288+B320+B355+B387+B418</f>
        <v>857.89599999999996</v>
      </c>
      <c r="C97" s="35">
        <f t="shared" si="44"/>
        <v>211.46500000000003</v>
      </c>
      <c r="D97" s="35">
        <f t="shared" si="44"/>
        <v>772.952</v>
      </c>
      <c r="E97" s="35">
        <f>E128+E223+E254+E288+E320+E355+E387+E418</f>
        <v>214.47699999999998</v>
      </c>
      <c r="F97" s="35">
        <f t="shared" ref="F97:G100" si="45">F128+F223+F254+F288+F320+F355+F387+F418</f>
        <v>753.85700000000008</v>
      </c>
      <c r="G97" s="35">
        <f t="shared" si="45"/>
        <v>213.19000000000003</v>
      </c>
      <c r="H97" s="62" t="s">
        <v>583</v>
      </c>
    </row>
    <row r="98" spans="1:8" ht="16.5" thickBot="1">
      <c r="A98" s="19" t="s">
        <v>34</v>
      </c>
      <c r="B98" s="29">
        <f t="shared" ref="B98:E98" si="46">B129+B224+B255+B289+B321+B356+B388+B419</f>
        <v>4847.5629200000003</v>
      </c>
      <c r="C98" s="35">
        <f t="shared" si="46"/>
        <v>1274.6770000000001</v>
      </c>
      <c r="D98" s="35">
        <f t="shared" si="46"/>
        <v>5205.911000000001</v>
      </c>
      <c r="E98" s="35">
        <f t="shared" si="46"/>
        <v>1469.5259999999998</v>
      </c>
      <c r="F98" s="35">
        <f t="shared" si="45"/>
        <v>4712.3419999999996</v>
      </c>
      <c r="G98" s="35">
        <f t="shared" si="45"/>
        <v>1316.3430000000001</v>
      </c>
      <c r="H98" s="61" t="s">
        <v>35</v>
      </c>
    </row>
    <row r="99" spans="1:8" ht="16.5" thickBot="1">
      <c r="A99" s="90" t="s">
        <v>338</v>
      </c>
      <c r="B99" s="92">
        <f t="shared" ref="B99:C99" si="47">SUM(B77:B98)</f>
        <v>93003.633264052463</v>
      </c>
      <c r="C99" s="92">
        <f t="shared" si="47"/>
        <v>24369.659555999995</v>
      </c>
      <c r="D99" s="138">
        <f t="shared" ref="D99:E99" si="48">D130+D225+D256+D290+D322+D357+D389+D420</f>
        <v>84127.399486368187</v>
      </c>
      <c r="E99" s="138">
        <f t="shared" si="48"/>
        <v>22181.271148300002</v>
      </c>
      <c r="F99" s="35">
        <f t="shared" si="45"/>
        <v>85735.556054107961</v>
      </c>
      <c r="G99" s="35">
        <f t="shared" si="45"/>
        <v>23910.880295929215</v>
      </c>
      <c r="H99" s="106" t="s">
        <v>586</v>
      </c>
    </row>
    <row r="100" spans="1:8" ht="16.5" thickBot="1">
      <c r="A100" s="90" t="s">
        <v>337</v>
      </c>
      <c r="B100" s="92">
        <f>B131+B226+B257+B291+B323+B358+B390+B421</f>
        <v>464823.0802986694</v>
      </c>
      <c r="C100" s="92">
        <f>C131+C226+C257+C291+C323+C358+C390+C421</f>
        <v>141555.36600000001</v>
      </c>
      <c r="D100" s="138">
        <f t="shared" ref="D100:E100" si="49">D131+D226+D257+D291+D323+D358+D390+D421</f>
        <v>453240.1712081476</v>
      </c>
      <c r="E100" s="138">
        <f t="shared" si="49"/>
        <v>138734.11100000003</v>
      </c>
      <c r="F100" s="35">
        <f t="shared" si="45"/>
        <v>486866.82417657494</v>
      </c>
      <c r="G100" s="35">
        <f t="shared" si="45"/>
        <v>148164.99000000002</v>
      </c>
      <c r="H100" s="113" t="s">
        <v>339</v>
      </c>
    </row>
    <row r="102" spans="1:8">
      <c r="A102" s="71" t="s">
        <v>600</v>
      </c>
      <c r="B102" s="71"/>
      <c r="D102" s="71"/>
      <c r="E102" s="71"/>
      <c r="F102" s="71"/>
      <c r="G102" s="71"/>
      <c r="H102" s="7" t="s">
        <v>601</v>
      </c>
    </row>
    <row r="103" spans="1:8" ht="17.25">
      <c r="A103" s="71" t="s">
        <v>655</v>
      </c>
      <c r="B103" s="71"/>
      <c r="D103" s="71"/>
      <c r="E103" s="71"/>
      <c r="F103" s="71"/>
      <c r="G103" s="71"/>
      <c r="H103" s="45" t="s">
        <v>808</v>
      </c>
    </row>
    <row r="104" spans="1:8" ht="16.5" customHeight="1" thickBot="1">
      <c r="A104" s="72" t="s">
        <v>813</v>
      </c>
      <c r="B104" s="72"/>
      <c r="E104" s="2"/>
      <c r="G104" s="2" t="s">
        <v>37</v>
      </c>
      <c r="H104" s="2" t="s">
        <v>1</v>
      </c>
    </row>
    <row r="105" spans="1:8" ht="16.5" thickBot="1">
      <c r="A105" s="63" t="s">
        <v>6</v>
      </c>
      <c r="B105" s="179">
        <v>2018</v>
      </c>
      <c r="C105" s="180"/>
      <c r="D105" s="179">
        <v>2019</v>
      </c>
      <c r="E105" s="180"/>
      <c r="F105" s="193">
        <v>2020</v>
      </c>
      <c r="G105" s="194"/>
      <c r="H105" s="128" t="s">
        <v>2</v>
      </c>
    </row>
    <row r="106" spans="1:8">
      <c r="A106" s="65"/>
      <c r="B106" s="19" t="s">
        <v>40</v>
      </c>
      <c r="C106" s="105" t="s">
        <v>41</v>
      </c>
      <c r="D106" s="105" t="s">
        <v>40</v>
      </c>
      <c r="E106" s="190" t="s">
        <v>41</v>
      </c>
      <c r="F106" s="195" t="s">
        <v>40</v>
      </c>
      <c r="G106" s="195" t="s">
        <v>41</v>
      </c>
      <c r="H106" s="191"/>
    </row>
    <row r="107" spans="1:8" ht="16.5" thickBot="1">
      <c r="A107" s="67"/>
      <c r="B107" s="32" t="s">
        <v>42</v>
      </c>
      <c r="C107" s="11" t="s">
        <v>43</v>
      </c>
      <c r="D107" s="108" t="s">
        <v>42</v>
      </c>
      <c r="E107" s="34" t="s">
        <v>43</v>
      </c>
      <c r="F107" s="196" t="s">
        <v>42</v>
      </c>
      <c r="G107" s="196" t="s">
        <v>43</v>
      </c>
      <c r="H107" s="192"/>
    </row>
    <row r="108" spans="1:8" ht="17.25" thickTop="1" thickBot="1">
      <c r="A108" s="22" t="s">
        <v>11</v>
      </c>
      <c r="B108" s="29">
        <f>B139+(B172*1.39)</f>
        <v>1130.87654</v>
      </c>
      <c r="C108" s="35">
        <f t="shared" ref="C108:D108" si="50">C139+C172</f>
        <v>265.21600000000001</v>
      </c>
      <c r="D108" s="35">
        <f t="shared" si="50"/>
        <v>856.7003517344275</v>
      </c>
      <c r="E108" s="35">
        <f>E139+E172</f>
        <v>205.928</v>
      </c>
      <c r="F108" s="35">
        <f>F139+F172</f>
        <v>1292.0940000000001</v>
      </c>
      <c r="G108" s="35">
        <f>G139+G172</f>
        <v>304.91099999999994</v>
      </c>
      <c r="H108" s="131" t="s">
        <v>575</v>
      </c>
    </row>
    <row r="109" spans="1:8" ht="16.5" thickBot="1">
      <c r="A109" s="22" t="s">
        <v>12</v>
      </c>
      <c r="B109" s="29">
        <f t="shared" ref="B109:B129" si="51">B140+(B173*1.39)</f>
        <v>1329.5961299999999</v>
      </c>
      <c r="C109" s="35">
        <f t="shared" ref="C109:G109" si="52">C140+C173</f>
        <v>373.08</v>
      </c>
      <c r="D109" s="35">
        <f t="shared" si="52"/>
        <v>1339.7809999999999</v>
      </c>
      <c r="E109" s="35">
        <f t="shared" si="52"/>
        <v>375.23599999999999</v>
      </c>
      <c r="F109" s="35">
        <f t="shared" si="52"/>
        <v>1473.3977003055227</v>
      </c>
      <c r="G109" s="35">
        <f t="shared" si="52"/>
        <v>410.43700000000001</v>
      </c>
      <c r="H109" s="131" t="s">
        <v>576</v>
      </c>
    </row>
    <row r="110" spans="1:8" ht="16.5" thickBot="1">
      <c r="A110" s="22" t="s">
        <v>13</v>
      </c>
      <c r="B110" s="29">
        <f t="shared" si="51"/>
        <v>148.46354000000002</v>
      </c>
      <c r="C110" s="35">
        <f t="shared" ref="C110:G110" si="53">C141+C174</f>
        <v>43.635000000000005</v>
      </c>
      <c r="D110" s="35">
        <f t="shared" si="53"/>
        <v>116.809</v>
      </c>
      <c r="E110" s="35">
        <f t="shared" si="53"/>
        <v>36.439</v>
      </c>
      <c r="F110" s="35">
        <f>F141+F174</f>
        <v>176.79999999999998</v>
      </c>
      <c r="G110" s="35">
        <f t="shared" si="53"/>
        <v>54.739000000000004</v>
      </c>
      <c r="H110" s="131" t="s">
        <v>572</v>
      </c>
    </row>
    <row r="111" spans="1:8" ht="16.5" thickBot="1">
      <c r="A111" s="22" t="s">
        <v>14</v>
      </c>
      <c r="B111" s="29">
        <f t="shared" si="51"/>
        <v>1982.42038</v>
      </c>
      <c r="C111" s="35">
        <f t="shared" ref="C111:G111" si="54">C142+C175</f>
        <v>478.78100000000001</v>
      </c>
      <c r="D111" s="35">
        <f t="shared" si="54"/>
        <v>1849.1009999999999</v>
      </c>
      <c r="E111" s="35">
        <f t="shared" si="54"/>
        <v>459.51800000000003</v>
      </c>
      <c r="F111" s="35">
        <f t="shared" si="54"/>
        <v>2237.4959999999996</v>
      </c>
      <c r="G111" s="35">
        <f t="shared" si="54"/>
        <v>584.35900000000004</v>
      </c>
      <c r="H111" s="131" t="s">
        <v>585</v>
      </c>
    </row>
    <row r="112" spans="1:8" ht="16.5" thickBot="1">
      <c r="A112" s="22" t="s">
        <v>15</v>
      </c>
      <c r="B112" s="29">
        <f t="shared" si="51"/>
        <v>6987.3500400000003</v>
      </c>
      <c r="C112" s="35">
        <f t="shared" ref="C112:G112" si="55">C143+C176</f>
        <v>1864.2429999999999</v>
      </c>
      <c r="D112" s="35">
        <f t="shared" si="55"/>
        <v>7911.393</v>
      </c>
      <c r="E112" s="35">
        <f t="shared" si="55"/>
        <v>1477.9889999999998</v>
      </c>
      <c r="F112" s="35">
        <f t="shared" si="55"/>
        <v>6665.71520099999</v>
      </c>
      <c r="G112" s="35">
        <f t="shared" si="55"/>
        <v>1614.6590000000001</v>
      </c>
      <c r="H112" s="131" t="s">
        <v>591</v>
      </c>
    </row>
    <row r="113" spans="1:8" ht="16.5" thickBot="1">
      <c r="A113" s="22" t="s">
        <v>16</v>
      </c>
      <c r="B113" s="29">
        <f t="shared" si="51"/>
        <v>17.58449246</v>
      </c>
      <c r="C113" s="35">
        <f t="shared" ref="C113:G113" si="56">C144+C177</f>
        <v>6.3460000000000001</v>
      </c>
      <c r="D113" s="35">
        <f t="shared" si="56"/>
        <v>15.29</v>
      </c>
      <c r="E113" s="35">
        <f t="shared" si="56"/>
        <v>7.61</v>
      </c>
      <c r="F113" s="35">
        <f t="shared" si="56"/>
        <v>14.644</v>
      </c>
      <c r="G113" s="35">
        <f t="shared" si="56"/>
        <v>7.6749999999999998</v>
      </c>
      <c r="H113" s="132" t="s">
        <v>573</v>
      </c>
    </row>
    <row r="114" spans="1:8" ht="16.5" thickBot="1">
      <c r="A114" s="22" t="s">
        <v>17</v>
      </c>
      <c r="B114" s="29">
        <f t="shared" si="51"/>
        <v>303.76137999999997</v>
      </c>
      <c r="C114" s="35">
        <f t="shared" ref="C114:G114" si="57">C145+C178</f>
        <v>59.661000000000001</v>
      </c>
      <c r="D114" s="35">
        <f t="shared" si="57"/>
        <v>379.86099999999999</v>
      </c>
      <c r="E114" s="35">
        <f t="shared" si="57"/>
        <v>77.602000000000004</v>
      </c>
      <c r="F114" s="35">
        <f t="shared" si="57"/>
        <v>115.581</v>
      </c>
      <c r="G114" s="35">
        <f t="shared" si="57"/>
        <v>35.160000000000004</v>
      </c>
      <c r="H114" s="132" t="s">
        <v>18</v>
      </c>
    </row>
    <row r="115" spans="1:8" ht="16.5" thickBot="1">
      <c r="A115" s="22" t="s">
        <v>19</v>
      </c>
      <c r="B115" s="29">
        <f t="shared" si="51"/>
        <v>1033.0015900000001</v>
      </c>
      <c r="C115" s="35">
        <f t="shared" ref="C115:G115" si="58">C146+C179</f>
        <v>279.47500000000002</v>
      </c>
      <c r="D115" s="35">
        <f t="shared" si="58"/>
        <v>564.34900000000005</v>
      </c>
      <c r="E115" s="35">
        <f t="shared" si="58"/>
        <v>182.65</v>
      </c>
      <c r="F115" s="35">
        <f>F146+F179</f>
        <v>874.63699999999994</v>
      </c>
      <c r="G115" s="35">
        <f t="shared" si="58"/>
        <v>256.84000000000003</v>
      </c>
      <c r="H115" s="131" t="s">
        <v>574</v>
      </c>
    </row>
    <row r="116" spans="1:8" ht="16.5" thickBot="1">
      <c r="A116" s="22" t="s">
        <v>20</v>
      </c>
      <c r="B116" s="29">
        <f t="shared" si="51"/>
        <v>5012.9993999999997</v>
      </c>
      <c r="C116" s="35">
        <f t="shared" ref="C116:G116" si="59">C147+C180</f>
        <v>1692.2259999999999</v>
      </c>
      <c r="D116" s="35">
        <f t="shared" si="59"/>
        <v>2320.971</v>
      </c>
      <c r="E116" s="35">
        <f t="shared" si="59"/>
        <v>500.964</v>
      </c>
      <c r="F116" s="35">
        <f t="shared" si="59"/>
        <v>2444.1620000000003</v>
      </c>
      <c r="G116" s="35">
        <f t="shared" si="59"/>
        <v>536.04899999999998</v>
      </c>
      <c r="H116" s="131" t="s">
        <v>577</v>
      </c>
    </row>
    <row r="117" spans="1:8" ht="16.5" thickBot="1">
      <c r="A117" s="22" t="s">
        <v>21</v>
      </c>
      <c r="B117" s="29">
        <f>B148+(B181*1.39)</f>
        <v>595.49610999999993</v>
      </c>
      <c r="C117" s="35">
        <f t="shared" ref="C117:G117" si="60">C148+C181</f>
        <v>117.20400000000001</v>
      </c>
      <c r="D117" s="35">
        <f t="shared" si="60"/>
        <v>690.69</v>
      </c>
      <c r="E117" s="35">
        <f t="shared" si="60"/>
        <v>179.86799999999999</v>
      </c>
      <c r="F117" s="35">
        <f t="shared" si="60"/>
        <v>286.04200000000003</v>
      </c>
      <c r="G117" s="35">
        <f t="shared" si="60"/>
        <v>89.238</v>
      </c>
      <c r="H117" s="131" t="s">
        <v>587</v>
      </c>
    </row>
    <row r="118" spans="1:8" ht="16.5" thickBot="1">
      <c r="A118" s="22" t="s">
        <v>22</v>
      </c>
      <c r="B118" s="29">
        <f t="shared" si="51"/>
        <v>499.77210999999994</v>
      </c>
      <c r="C118" s="35">
        <f t="shared" ref="C118:G118" si="61">C149+C182</f>
        <v>98.007000000000005</v>
      </c>
      <c r="D118" s="35">
        <f t="shared" si="61"/>
        <v>301.05</v>
      </c>
      <c r="E118" s="35">
        <f t="shared" si="61"/>
        <v>89.78</v>
      </c>
      <c r="F118" s="35">
        <f t="shared" si="61"/>
        <v>283.464</v>
      </c>
      <c r="G118" s="35">
        <f t="shared" si="61"/>
        <v>90.001999999999995</v>
      </c>
      <c r="H118" s="131" t="s">
        <v>571</v>
      </c>
    </row>
    <row r="119" spans="1:8" ht="16.5" thickBot="1">
      <c r="A119" s="22" t="s">
        <v>23</v>
      </c>
      <c r="B119" s="29">
        <f t="shared" si="51"/>
        <v>4398.9792699999998</v>
      </c>
      <c r="C119" s="35">
        <f t="shared" ref="C119:G119" si="62">C150+C183</f>
        <v>1060.6759999999999</v>
      </c>
      <c r="D119" s="35">
        <f t="shared" si="62"/>
        <v>1956.837</v>
      </c>
      <c r="E119" s="35">
        <f t="shared" si="62"/>
        <v>609.32299999999998</v>
      </c>
      <c r="F119" s="35">
        <f t="shared" si="62"/>
        <v>1394.038</v>
      </c>
      <c r="G119" s="35">
        <f t="shared" si="62"/>
        <v>463.19799999999998</v>
      </c>
      <c r="H119" s="131" t="s">
        <v>24</v>
      </c>
    </row>
    <row r="120" spans="1:8" ht="16.5" thickBot="1">
      <c r="A120" s="22" t="s">
        <v>25</v>
      </c>
      <c r="B120" s="29">
        <f>B151+(B184*1.39)</f>
        <v>731.10172</v>
      </c>
      <c r="C120" s="35">
        <f t="shared" ref="C120:G120" si="63">C151+C184</f>
        <v>168.02500000000001</v>
      </c>
      <c r="D120" s="35">
        <f t="shared" si="63"/>
        <v>750.67899999999997</v>
      </c>
      <c r="E120" s="35">
        <f t="shared" si="63"/>
        <v>208.77</v>
      </c>
      <c r="F120" s="35">
        <f t="shared" si="63"/>
        <v>655.75196100000016</v>
      </c>
      <c r="G120" s="35">
        <f t="shared" si="63"/>
        <v>288.04082825</v>
      </c>
      <c r="H120" s="131" t="s">
        <v>578</v>
      </c>
    </row>
    <row r="121" spans="1:8" ht="16.5" thickBot="1">
      <c r="A121" s="22" t="s">
        <v>26</v>
      </c>
      <c r="B121" s="29">
        <f t="shared" si="51"/>
        <v>448.09953267468489</v>
      </c>
      <c r="C121" s="35">
        <f t="shared" ref="C121:G121" si="64">C152+C185</f>
        <v>93.626000000000005</v>
      </c>
      <c r="D121" s="35">
        <f t="shared" si="64"/>
        <v>496.93650701208782</v>
      </c>
      <c r="E121" s="35">
        <f t="shared" si="64"/>
        <v>122.78100000000001</v>
      </c>
      <c r="F121" s="35">
        <f>F152+F185</f>
        <v>180.52100000000002</v>
      </c>
      <c r="G121" s="35">
        <f t="shared" si="64"/>
        <v>79.715000000000003</v>
      </c>
      <c r="H121" s="131" t="s">
        <v>588</v>
      </c>
    </row>
    <row r="122" spans="1:8" ht="16.5" thickBot="1">
      <c r="A122" s="22" t="s">
        <v>27</v>
      </c>
      <c r="B122" s="29">
        <f t="shared" si="51"/>
        <v>295.94376</v>
      </c>
      <c r="C122" s="35">
        <f t="shared" ref="C122:G122" si="65">C153+C186</f>
        <v>78.88</v>
      </c>
      <c r="D122" s="35">
        <f t="shared" si="65"/>
        <v>228.64699999999999</v>
      </c>
      <c r="E122" s="35">
        <f t="shared" si="65"/>
        <v>73.701999999999998</v>
      </c>
      <c r="F122" s="35">
        <f t="shared" si="65"/>
        <v>96.644000000000005</v>
      </c>
      <c r="G122" s="35">
        <f t="shared" si="65"/>
        <v>36.043999999999997</v>
      </c>
      <c r="H122" s="131" t="s">
        <v>579</v>
      </c>
    </row>
    <row r="123" spans="1:8" ht="16.5" thickBot="1">
      <c r="A123" s="22" t="s">
        <v>28</v>
      </c>
      <c r="B123" s="29">
        <f t="shared" si="51"/>
        <v>394.28098</v>
      </c>
      <c r="C123" s="35">
        <f t="shared" ref="C123:G123" si="66">C154+C187</f>
        <v>114.004</v>
      </c>
      <c r="D123" s="35">
        <f t="shared" si="66"/>
        <v>537.26</v>
      </c>
      <c r="E123" s="35">
        <f t="shared" si="66"/>
        <v>153.38</v>
      </c>
      <c r="F123" s="35">
        <f t="shared" si="66"/>
        <v>511.89000000000004</v>
      </c>
      <c r="G123" s="35">
        <f t="shared" si="66"/>
        <v>148.071</v>
      </c>
      <c r="H123" s="131" t="s">
        <v>580</v>
      </c>
    </row>
    <row r="124" spans="1:8" ht="16.5" thickBot="1">
      <c r="A124" s="22" t="s">
        <v>29</v>
      </c>
      <c r="B124" s="29">
        <f t="shared" si="51"/>
        <v>625.29606000000001</v>
      </c>
      <c r="C124" s="35">
        <f t="shared" ref="C124:G124" si="67">C155+C188</f>
        <v>144.20599999999999</v>
      </c>
      <c r="D124" s="35">
        <f t="shared" si="67"/>
        <v>565.07999999999993</v>
      </c>
      <c r="E124" s="35">
        <f t="shared" si="67"/>
        <v>135.482</v>
      </c>
      <c r="F124" s="35">
        <f t="shared" si="67"/>
        <v>659.34199999999998</v>
      </c>
      <c r="G124" s="35">
        <f t="shared" si="67"/>
        <v>157.99600000000001</v>
      </c>
      <c r="H124" s="131" t="s">
        <v>581</v>
      </c>
    </row>
    <row r="125" spans="1:8" ht="16.5" thickBot="1">
      <c r="A125" s="22" t="s">
        <v>30</v>
      </c>
      <c r="B125" s="29">
        <f t="shared" si="51"/>
        <v>1584.8996500000001</v>
      </c>
      <c r="C125" s="35">
        <f t="shared" ref="C125:G125" si="68">C156+C189</f>
        <v>330.41</v>
      </c>
      <c r="D125" s="35">
        <f t="shared" si="68"/>
        <v>1346.3230000000001</v>
      </c>
      <c r="E125" s="35">
        <f t="shared" si="68"/>
        <v>284.68</v>
      </c>
      <c r="F125" s="35">
        <f t="shared" si="68"/>
        <v>1163.0819999999999</v>
      </c>
      <c r="G125" s="35">
        <f t="shared" si="68"/>
        <v>255.47399999999999</v>
      </c>
      <c r="H125" s="131" t="s">
        <v>589</v>
      </c>
    </row>
    <row r="126" spans="1:8" ht="16.5" thickBot="1">
      <c r="A126" s="22" t="s">
        <v>31</v>
      </c>
      <c r="B126" s="29">
        <f t="shared" si="51"/>
        <v>12374.88869</v>
      </c>
      <c r="C126" s="35">
        <f t="shared" ref="C126:G126" si="69">C157+C190</f>
        <v>2794.270352</v>
      </c>
      <c r="D126" s="35">
        <f t="shared" si="69"/>
        <v>12469.087</v>
      </c>
      <c r="E126" s="35">
        <f t="shared" si="69"/>
        <v>3147.3240099999998</v>
      </c>
      <c r="F126" s="35">
        <f t="shared" si="69"/>
        <v>12840.107</v>
      </c>
      <c r="G126" s="35">
        <f t="shared" si="69"/>
        <v>3267.0590080000002</v>
      </c>
      <c r="H126" s="131" t="s">
        <v>582</v>
      </c>
    </row>
    <row r="127" spans="1:8" ht="16.5" thickBot="1">
      <c r="A127" s="22" t="s">
        <v>32</v>
      </c>
      <c r="B127" s="29">
        <f t="shared" si="51"/>
        <v>3987.7065299999999</v>
      </c>
      <c r="C127" s="35">
        <f t="shared" ref="C127:G127" si="70">C158+C191</f>
        <v>972.39300000000003</v>
      </c>
      <c r="D127" s="35">
        <f t="shared" si="70"/>
        <v>3845.2369999999996</v>
      </c>
      <c r="E127" s="35">
        <f t="shared" si="70"/>
        <v>960.57399999999996</v>
      </c>
      <c r="F127" s="35">
        <f t="shared" si="70"/>
        <v>5521.8649999999998</v>
      </c>
      <c r="G127" s="35">
        <f t="shared" si="70"/>
        <v>1423.885</v>
      </c>
      <c r="H127" s="131" t="s">
        <v>584</v>
      </c>
    </row>
    <row r="128" spans="1:8" ht="16.5" thickBot="1">
      <c r="A128" s="22" t="s">
        <v>33</v>
      </c>
      <c r="B128" s="29">
        <f t="shared" si="51"/>
        <v>760.66499999999996</v>
      </c>
      <c r="C128" s="35">
        <f t="shared" ref="C128:G128" si="71">C159+C192</f>
        <v>167.94200000000001</v>
      </c>
      <c r="D128" s="35">
        <f t="shared" si="71"/>
        <v>668.4</v>
      </c>
      <c r="E128" s="35">
        <f t="shared" si="71"/>
        <v>147.83099999999999</v>
      </c>
      <c r="F128" s="35">
        <f t="shared" si="71"/>
        <v>685.58</v>
      </c>
      <c r="G128" s="35">
        <f t="shared" si="71"/>
        <v>182.89600000000002</v>
      </c>
      <c r="H128" s="131" t="s">
        <v>583</v>
      </c>
    </row>
    <row r="129" spans="1:8" ht="16.5" thickBot="1">
      <c r="A129" s="19" t="s">
        <v>34</v>
      </c>
      <c r="B129" s="29">
        <f t="shared" si="51"/>
        <v>3645.2729199999999</v>
      </c>
      <c r="C129" s="35">
        <f t="shared" ref="C129:G129" si="72">C160+C193</f>
        <v>775.89300000000003</v>
      </c>
      <c r="D129" s="35">
        <f t="shared" si="72"/>
        <v>3950.299</v>
      </c>
      <c r="E129" s="35">
        <f t="shared" si="72"/>
        <v>939.47199999999998</v>
      </c>
      <c r="F129" s="35">
        <f t="shared" si="72"/>
        <v>3398.366</v>
      </c>
      <c r="G129" s="35">
        <f t="shared" si="72"/>
        <v>788.07100000000003</v>
      </c>
      <c r="H129" s="133" t="s">
        <v>35</v>
      </c>
    </row>
    <row r="130" spans="1:8" ht="16.5" thickBot="1">
      <c r="A130" s="90" t="s">
        <v>338</v>
      </c>
      <c r="B130" s="92">
        <f t="shared" ref="B130" si="73">SUM(B108:B129)</f>
        <v>48288.45582513469</v>
      </c>
      <c r="C130" s="92">
        <f t="shared" ref="C130" si="74">SUM(C108:C129)</f>
        <v>11978.199352</v>
      </c>
      <c r="D130" s="138">
        <f t="shared" ref="D130:G130" si="75">D161+D194</f>
        <v>43160.780858746512</v>
      </c>
      <c r="E130" s="138">
        <f t="shared" si="75"/>
        <v>10376.90301</v>
      </c>
      <c r="F130" s="35">
        <f t="shared" si="75"/>
        <v>42971.219862305516</v>
      </c>
      <c r="G130" s="35">
        <f t="shared" si="75"/>
        <v>11074.518836250001</v>
      </c>
      <c r="H130" s="134" t="s">
        <v>586</v>
      </c>
    </row>
    <row r="131" spans="1:8" ht="16.5" thickBot="1">
      <c r="A131" s="90" t="s">
        <v>337</v>
      </c>
      <c r="B131" s="92">
        <f>B162+(B195*1.39)</f>
        <v>192868.9241978137</v>
      </c>
      <c r="C131" s="92">
        <f>C162+C195</f>
        <v>50537.712</v>
      </c>
      <c r="D131" s="138">
        <f t="shared" ref="D131:G131" si="76">D162+D195</f>
        <v>182090.83584081664</v>
      </c>
      <c r="E131" s="138">
        <f t="shared" si="76"/>
        <v>49109.973000000005</v>
      </c>
      <c r="F131" s="35">
        <f t="shared" si="76"/>
        <v>198700.90262762673</v>
      </c>
      <c r="G131" s="35">
        <f t="shared" si="76"/>
        <v>53372.771000000001</v>
      </c>
      <c r="H131" s="135" t="s">
        <v>339</v>
      </c>
    </row>
    <row r="133" spans="1:8">
      <c r="A133" s="73" t="s">
        <v>602</v>
      </c>
      <c r="H133" s="7" t="s">
        <v>603</v>
      </c>
    </row>
    <row r="134" spans="1:8">
      <c r="A134" s="73" t="s">
        <v>656</v>
      </c>
      <c r="H134" s="7" t="s">
        <v>356</v>
      </c>
    </row>
    <row r="135" spans="1:8" ht="24" customHeight="1" thickBot="1">
      <c r="A135" s="72" t="s">
        <v>813</v>
      </c>
      <c r="E135" s="2"/>
      <c r="G135" s="2" t="s">
        <v>37</v>
      </c>
      <c r="H135" s="2" t="s">
        <v>1</v>
      </c>
    </row>
    <row r="136" spans="1:8" ht="16.5" thickBot="1">
      <c r="A136" s="63" t="s">
        <v>6</v>
      </c>
      <c r="B136" s="179">
        <v>2018</v>
      </c>
      <c r="C136" s="180"/>
      <c r="D136" s="179">
        <v>2019</v>
      </c>
      <c r="E136" s="180"/>
      <c r="F136" s="179">
        <v>2020</v>
      </c>
      <c r="G136" s="180"/>
      <c r="H136" s="64" t="s">
        <v>2</v>
      </c>
    </row>
    <row r="137" spans="1:8">
      <c r="A137" s="65"/>
      <c r="B137" s="19" t="s">
        <v>40</v>
      </c>
      <c r="C137" s="105" t="s">
        <v>41</v>
      </c>
      <c r="D137" s="105" t="s">
        <v>40</v>
      </c>
      <c r="E137" s="15" t="s">
        <v>41</v>
      </c>
      <c r="F137" s="19" t="s">
        <v>40</v>
      </c>
      <c r="G137" s="9" t="s">
        <v>41</v>
      </c>
      <c r="H137" s="66"/>
    </row>
    <row r="138" spans="1:8" ht="16.5" thickBot="1">
      <c r="A138" s="67"/>
      <c r="B138" s="32" t="s">
        <v>42</v>
      </c>
      <c r="C138" s="11" t="s">
        <v>43</v>
      </c>
      <c r="D138" s="108" t="s">
        <v>42</v>
      </c>
      <c r="E138" s="34" t="s">
        <v>43</v>
      </c>
      <c r="F138" s="32" t="s">
        <v>42</v>
      </c>
      <c r="G138" s="32" t="s">
        <v>43</v>
      </c>
      <c r="H138" s="68"/>
    </row>
    <row r="139" spans="1:8" ht="17.25" thickTop="1" thickBot="1">
      <c r="A139" s="22" t="s">
        <v>11</v>
      </c>
      <c r="B139" s="33">
        <v>1123.807</v>
      </c>
      <c r="C139" s="36">
        <v>262.53500000000003</v>
      </c>
      <c r="D139" s="29">
        <v>851.197</v>
      </c>
      <c r="E139" s="35">
        <v>203.02699999999999</v>
      </c>
      <c r="F139" s="136">
        <v>1287.1590000000001</v>
      </c>
      <c r="G139" s="136">
        <v>302.15499999999997</v>
      </c>
      <c r="H139" s="108" t="s">
        <v>575</v>
      </c>
    </row>
    <row r="140" spans="1:8" ht="16.5" thickBot="1">
      <c r="A140" s="22" t="s">
        <v>12</v>
      </c>
      <c r="B140" s="35">
        <v>1237.624</v>
      </c>
      <c r="C140" s="36">
        <v>341.91699999999997</v>
      </c>
      <c r="D140" s="29">
        <v>1263.0129999999999</v>
      </c>
      <c r="E140" s="35">
        <v>340.07299999999998</v>
      </c>
      <c r="F140" s="136">
        <f>D140/E140*G140</f>
        <v>1405.5877003055227</v>
      </c>
      <c r="G140" s="136">
        <v>378.46199999999999</v>
      </c>
      <c r="H140" s="108" t="s">
        <v>576</v>
      </c>
    </row>
    <row r="141" spans="1:8" ht="16.5" thickBot="1">
      <c r="A141" s="22" t="s">
        <v>13</v>
      </c>
      <c r="B141" s="35">
        <v>133.19300000000001</v>
      </c>
      <c r="C141" s="36">
        <v>37.926000000000002</v>
      </c>
      <c r="D141" s="29">
        <v>106.88500000000001</v>
      </c>
      <c r="E141" s="35">
        <v>30.689</v>
      </c>
      <c r="F141" s="136">
        <v>161.71299999999999</v>
      </c>
      <c r="G141" s="136">
        <v>46.89</v>
      </c>
      <c r="H141" s="108" t="s">
        <v>572</v>
      </c>
    </row>
    <row r="142" spans="1:8" ht="16.5" thickBot="1">
      <c r="A142" s="22" t="s">
        <v>14</v>
      </c>
      <c r="B142" s="35">
        <v>1982.3620000000001</v>
      </c>
      <c r="C142" s="36">
        <v>478.74900000000002</v>
      </c>
      <c r="D142" s="29">
        <v>1848.9929999999999</v>
      </c>
      <c r="E142" s="35">
        <v>459.45600000000002</v>
      </c>
      <c r="F142" s="136">
        <v>2237.1329999999998</v>
      </c>
      <c r="G142" s="136">
        <v>584.14300000000003</v>
      </c>
      <c r="H142" s="108" t="s">
        <v>585</v>
      </c>
    </row>
    <row r="143" spans="1:8" ht="16.5" thickBot="1">
      <c r="A143" s="22" t="s">
        <v>15</v>
      </c>
      <c r="B143" s="35">
        <v>6987.3</v>
      </c>
      <c r="C143" s="36">
        <v>1864.223</v>
      </c>
      <c r="D143" s="29">
        <v>7911.38</v>
      </c>
      <c r="E143" s="35">
        <v>1477.9649999999999</v>
      </c>
      <c r="F143" s="136">
        <v>6665.6832009999898</v>
      </c>
      <c r="G143" s="136">
        <v>1614.63</v>
      </c>
      <c r="H143" s="108" t="s">
        <v>591</v>
      </c>
    </row>
    <row r="144" spans="1:8" ht="16.5" thickBot="1">
      <c r="A144" s="22" t="s">
        <v>16</v>
      </c>
      <c r="B144" s="35">
        <v>0</v>
      </c>
      <c r="C144" s="36">
        <v>0</v>
      </c>
      <c r="D144" s="29">
        <v>0</v>
      </c>
      <c r="E144" s="35">
        <v>0</v>
      </c>
      <c r="F144" s="136">
        <v>0</v>
      </c>
      <c r="G144" s="136">
        <v>0</v>
      </c>
      <c r="H144" s="108" t="s">
        <v>573</v>
      </c>
    </row>
    <row r="145" spans="1:8" ht="16.5" thickBot="1">
      <c r="A145" s="22" t="s">
        <v>17</v>
      </c>
      <c r="B145" s="35">
        <v>218.63499999999999</v>
      </c>
      <c r="C145" s="36">
        <v>41.192</v>
      </c>
      <c r="D145" s="29">
        <v>315.399</v>
      </c>
      <c r="E145" s="35">
        <v>56.993000000000002</v>
      </c>
      <c r="F145" s="136">
        <v>53.439</v>
      </c>
      <c r="G145" s="136">
        <v>13.063000000000001</v>
      </c>
      <c r="H145" s="108" t="s">
        <v>18</v>
      </c>
    </row>
    <row r="146" spans="1:8" ht="16.5" thickBot="1">
      <c r="A146" s="22" t="s">
        <v>19</v>
      </c>
      <c r="B146" s="35">
        <v>903.61900000000003</v>
      </c>
      <c r="C146" s="36">
        <v>222.852</v>
      </c>
      <c r="D146" s="29">
        <v>465.77100000000002</v>
      </c>
      <c r="E146" s="35">
        <v>123.464</v>
      </c>
      <c r="F146" s="136">
        <v>773.404</v>
      </c>
      <c r="G146" s="136">
        <v>194.06700000000001</v>
      </c>
      <c r="H146" s="108" t="s">
        <v>574</v>
      </c>
    </row>
    <row r="147" spans="1:8" ht="16.5" thickBot="1">
      <c r="A147" s="22" t="s">
        <v>20</v>
      </c>
      <c r="B147" s="35">
        <v>5011.665</v>
      </c>
      <c r="C147" s="36">
        <v>1691.7159999999999</v>
      </c>
      <c r="D147" s="29">
        <v>2273.9760000000001</v>
      </c>
      <c r="E147" s="35">
        <v>477.49299999999999</v>
      </c>
      <c r="F147" s="136">
        <v>2429.2040000000002</v>
      </c>
      <c r="G147" s="136">
        <v>529.46600000000001</v>
      </c>
      <c r="H147" s="108" t="s">
        <v>577</v>
      </c>
    </row>
    <row r="148" spans="1:8" ht="16.5" thickBot="1">
      <c r="A148" s="22" t="s">
        <v>21</v>
      </c>
      <c r="B148" s="35">
        <v>50.131</v>
      </c>
      <c r="C148" s="36">
        <v>8.5579999999999998</v>
      </c>
      <c r="D148" s="29">
        <v>276.33999999999997</v>
      </c>
      <c r="E148" s="35">
        <v>53.713000000000001</v>
      </c>
      <c r="F148" s="136">
        <v>23.030999999999999</v>
      </c>
      <c r="G148" s="136">
        <v>5.2450000000000001</v>
      </c>
      <c r="H148" s="108" t="s">
        <v>587</v>
      </c>
    </row>
    <row r="149" spans="1:8" ht="16.5" thickBot="1">
      <c r="A149" s="22" t="s">
        <v>22</v>
      </c>
      <c r="B149" s="35">
        <v>46.146999999999998</v>
      </c>
      <c r="C149" s="36">
        <v>10.08</v>
      </c>
      <c r="D149" s="29">
        <v>6.8890000000000002</v>
      </c>
      <c r="E149" s="35">
        <v>2.4889999999999999</v>
      </c>
      <c r="F149" s="136">
        <v>75.414000000000001</v>
      </c>
      <c r="G149" s="136">
        <v>17.675000000000001</v>
      </c>
      <c r="H149" s="108" t="s">
        <v>571</v>
      </c>
    </row>
    <row r="150" spans="1:8" ht="16.5" thickBot="1">
      <c r="A150" s="22" t="s">
        <v>23</v>
      </c>
      <c r="B150" s="35">
        <v>1872.2470000000001</v>
      </c>
      <c r="C150" s="36">
        <v>481.70299999999997</v>
      </c>
      <c r="D150" s="29">
        <v>570.33600000000001</v>
      </c>
      <c r="E150" s="35">
        <v>139.702</v>
      </c>
      <c r="F150" s="136">
        <v>21.882000000000001</v>
      </c>
      <c r="G150" s="136">
        <v>9.375</v>
      </c>
      <c r="H150" s="108" t="s">
        <v>24</v>
      </c>
    </row>
    <row r="151" spans="1:8" ht="16.5" thickBot="1">
      <c r="A151" s="22" t="s">
        <v>25</v>
      </c>
      <c r="B151" s="29">
        <v>695.72900000000004</v>
      </c>
      <c r="C151" s="27">
        <v>157.05799999999999</v>
      </c>
      <c r="D151" s="29">
        <v>729.75</v>
      </c>
      <c r="E151" s="35">
        <v>198.96</v>
      </c>
      <c r="F151" s="136">
        <v>631.22451800000022</v>
      </c>
      <c r="G151" s="136">
        <v>276.51732255000002</v>
      </c>
      <c r="H151" s="108" t="s">
        <v>578</v>
      </c>
    </row>
    <row r="152" spans="1:8" ht="16.5" thickBot="1">
      <c r="A152" s="22" t="s">
        <v>26</v>
      </c>
      <c r="B152" s="35">
        <v>61.530311580190755</v>
      </c>
      <c r="C152" s="36">
        <v>13.074999999999999</v>
      </c>
      <c r="D152" s="29">
        <v>274.18753911344049</v>
      </c>
      <c r="E152" s="35">
        <v>58.264000000000003</v>
      </c>
      <c r="F152" s="136">
        <v>43.970999999999997</v>
      </c>
      <c r="G152" s="136">
        <v>10.984999999999999</v>
      </c>
      <c r="H152" s="108" t="s">
        <v>588</v>
      </c>
    </row>
    <row r="153" spans="1:8" ht="16.5" thickBot="1">
      <c r="A153" s="22" t="s">
        <v>27</v>
      </c>
      <c r="B153" s="35">
        <v>250.93</v>
      </c>
      <c r="C153" s="36">
        <v>65.56</v>
      </c>
      <c r="D153" s="29">
        <v>190.465</v>
      </c>
      <c r="E153" s="35">
        <v>55.755000000000003</v>
      </c>
      <c r="F153" s="136">
        <v>58.695</v>
      </c>
      <c r="G153" s="136">
        <v>17.181000000000001</v>
      </c>
      <c r="H153" s="108" t="s">
        <v>579</v>
      </c>
    </row>
    <row r="154" spans="1:8" ht="16.5" thickBot="1">
      <c r="A154" s="22" t="s">
        <v>28</v>
      </c>
      <c r="B154" s="35">
        <v>390.83100000000002</v>
      </c>
      <c r="C154" s="36">
        <v>112.05200000000001</v>
      </c>
      <c r="D154" s="29">
        <v>533.38</v>
      </c>
      <c r="E154" s="35">
        <v>150.892</v>
      </c>
      <c r="F154" s="136">
        <v>507.89600000000002</v>
      </c>
      <c r="G154" s="136">
        <v>145.35300000000001</v>
      </c>
      <c r="H154" s="108" t="s">
        <v>580</v>
      </c>
    </row>
    <row r="155" spans="1:8" ht="16.5" thickBot="1">
      <c r="A155" s="22" t="s">
        <v>29</v>
      </c>
      <c r="B155" s="35">
        <v>576.29300000000001</v>
      </c>
      <c r="C155" s="36">
        <v>130.672</v>
      </c>
      <c r="D155" s="29">
        <v>535.12699999999995</v>
      </c>
      <c r="E155" s="35">
        <v>123.217</v>
      </c>
      <c r="F155" s="136">
        <v>630.54899999999998</v>
      </c>
      <c r="G155" s="136">
        <v>148.488</v>
      </c>
      <c r="H155" s="108" t="s">
        <v>581</v>
      </c>
    </row>
    <row r="156" spans="1:8" ht="16.5" thickBot="1">
      <c r="A156" s="22" t="s">
        <v>30</v>
      </c>
      <c r="B156" s="35">
        <v>1441.681</v>
      </c>
      <c r="C156" s="36">
        <v>291.05200000000002</v>
      </c>
      <c r="D156" s="29">
        <v>1294.0830000000001</v>
      </c>
      <c r="E156" s="35">
        <v>263.35599999999999</v>
      </c>
      <c r="F156" s="136">
        <v>1139.5509999999999</v>
      </c>
      <c r="G156" s="136">
        <v>246.76499999999999</v>
      </c>
      <c r="H156" s="108" t="s">
        <v>589</v>
      </c>
    </row>
    <row r="157" spans="1:8" ht="16.5" thickBot="1">
      <c r="A157" s="22" t="s">
        <v>31</v>
      </c>
      <c r="B157" s="35">
        <v>12369.23</v>
      </c>
      <c r="C157" s="36">
        <v>2791.9383520000001</v>
      </c>
      <c r="D157" s="29">
        <v>12463.837</v>
      </c>
      <c r="E157" s="35">
        <v>3144.45</v>
      </c>
      <c r="F157" s="136">
        <v>12830.710999999999</v>
      </c>
      <c r="G157" s="136">
        <v>3262.8766720000003</v>
      </c>
      <c r="H157" s="108" t="s">
        <v>582</v>
      </c>
    </row>
    <row r="158" spans="1:8" ht="16.5" thickBot="1">
      <c r="A158" s="22" t="s">
        <v>32</v>
      </c>
      <c r="B158" s="35">
        <v>3987.1129999999998</v>
      </c>
      <c r="C158" s="36">
        <v>972.19600000000003</v>
      </c>
      <c r="D158" s="29">
        <v>3844.8069999999998</v>
      </c>
      <c r="E158" s="35">
        <v>960.37699999999995</v>
      </c>
      <c r="F158" s="136">
        <v>5521.5309999999999</v>
      </c>
      <c r="G158" s="136">
        <v>1423.722</v>
      </c>
      <c r="H158" s="108" t="s">
        <v>584</v>
      </c>
    </row>
    <row r="159" spans="1:8" ht="16.5" thickBot="1">
      <c r="A159" s="22" t="s">
        <v>33</v>
      </c>
      <c r="B159" s="37">
        <v>760.66499999999996</v>
      </c>
      <c r="C159" s="38">
        <v>167.94200000000001</v>
      </c>
      <c r="D159" s="29">
        <v>668.38599999999997</v>
      </c>
      <c r="E159" s="35">
        <v>147.82599999999999</v>
      </c>
      <c r="F159" s="136">
        <v>685.553</v>
      </c>
      <c r="G159" s="136">
        <v>182.89400000000001</v>
      </c>
      <c r="H159" s="108" t="s">
        <v>583</v>
      </c>
    </row>
    <row r="160" spans="1:8" ht="16.5" thickBot="1">
      <c r="A160" s="22" t="s">
        <v>34</v>
      </c>
      <c r="B160" s="37">
        <v>3097.2959999999998</v>
      </c>
      <c r="C160" s="38">
        <v>634.79100000000005</v>
      </c>
      <c r="D160" s="29">
        <v>3149.3989999999999</v>
      </c>
      <c r="E160" s="35">
        <v>686.13</v>
      </c>
      <c r="F160" s="136">
        <v>3036.1610000000001</v>
      </c>
      <c r="G160" s="136">
        <v>671.32100000000003</v>
      </c>
      <c r="H160" s="107" t="s">
        <v>35</v>
      </c>
    </row>
    <row r="161" spans="1:8" ht="16.5" thickBot="1">
      <c r="A161" s="90" t="s">
        <v>338</v>
      </c>
      <c r="B161" s="173">
        <v>43198.028311580194</v>
      </c>
      <c r="C161" s="173">
        <v>10777.787351999998</v>
      </c>
      <c r="D161" s="173">
        <v>39573.600539113439</v>
      </c>
      <c r="E161" s="173">
        <v>9154.2909999999993</v>
      </c>
      <c r="F161" s="173">
        <f>SUM(F139:F160)</f>
        <v>40219.492419305512</v>
      </c>
      <c r="G161" s="173">
        <f>SUM(G139:G160)</f>
        <v>10081.273994550002</v>
      </c>
      <c r="H161" s="106" t="s">
        <v>586</v>
      </c>
    </row>
    <row r="162" spans="1:8" ht="16.5" thickBot="1">
      <c r="A162" s="90" t="s">
        <v>337</v>
      </c>
      <c r="B162" s="92">
        <v>173138.30153449488</v>
      </c>
      <c r="C162" s="92">
        <v>45304.478999999999</v>
      </c>
      <c r="D162" s="92">
        <v>168419.858815046</v>
      </c>
      <c r="E162" s="92">
        <v>44069.821000000004</v>
      </c>
      <c r="F162" s="92">
        <f>D162/E162*G162</f>
        <v>185810.22190777416</v>
      </c>
      <c r="G162" s="92">
        <v>48620.294999999998</v>
      </c>
      <c r="H162" s="113" t="s">
        <v>339</v>
      </c>
    </row>
    <row r="166" spans="1:8">
      <c r="A166" s="73" t="s">
        <v>604</v>
      </c>
      <c r="H166" s="7" t="s">
        <v>605</v>
      </c>
    </row>
    <row r="167" spans="1:8">
      <c r="A167" s="73" t="s">
        <v>657</v>
      </c>
      <c r="H167" s="7" t="s">
        <v>357</v>
      </c>
    </row>
    <row r="168" spans="1:8" ht="18.75" customHeight="1" thickBot="1">
      <c r="A168" s="72" t="s">
        <v>813</v>
      </c>
      <c r="E168" s="2"/>
      <c r="G168" s="2" t="s">
        <v>37</v>
      </c>
      <c r="H168" s="2" t="s">
        <v>1</v>
      </c>
    </row>
    <row r="169" spans="1:8" ht="16.5" thickBot="1">
      <c r="A169" s="63" t="s">
        <v>6</v>
      </c>
      <c r="B169" s="179">
        <v>2018</v>
      </c>
      <c r="C169" s="180"/>
      <c r="D169" s="179">
        <v>2019</v>
      </c>
      <c r="E169" s="180"/>
      <c r="F169" s="179">
        <v>2020</v>
      </c>
      <c r="G169" s="180"/>
      <c r="H169" s="64" t="s">
        <v>2</v>
      </c>
    </row>
    <row r="170" spans="1:8">
      <c r="A170" s="65"/>
      <c r="B170" s="19" t="s">
        <v>40</v>
      </c>
      <c r="C170" s="105" t="s">
        <v>41</v>
      </c>
      <c r="D170" s="105" t="s">
        <v>40</v>
      </c>
      <c r="E170" s="15" t="s">
        <v>41</v>
      </c>
      <c r="F170" s="19" t="s">
        <v>40</v>
      </c>
      <c r="G170" s="9" t="s">
        <v>41</v>
      </c>
      <c r="H170" s="66"/>
    </row>
    <row r="171" spans="1:8" ht="16.5" thickBot="1">
      <c r="A171" s="67"/>
      <c r="B171" s="32" t="s">
        <v>42</v>
      </c>
      <c r="C171" s="11" t="s">
        <v>43</v>
      </c>
      <c r="D171" s="108" t="s">
        <v>42</v>
      </c>
      <c r="E171" s="34" t="s">
        <v>43</v>
      </c>
      <c r="F171" s="32" t="s">
        <v>42</v>
      </c>
      <c r="G171" s="32" t="s">
        <v>43</v>
      </c>
      <c r="H171" s="68"/>
    </row>
    <row r="172" spans="1:8" ht="17.25" thickTop="1" thickBot="1">
      <c r="A172" s="22" t="s">
        <v>11</v>
      </c>
      <c r="B172" s="33">
        <v>5.0860000000000003</v>
      </c>
      <c r="C172" s="36">
        <v>2.681</v>
      </c>
      <c r="D172" s="29">
        <v>5.5033517344274525</v>
      </c>
      <c r="E172" s="35">
        <v>2.9009999999999998</v>
      </c>
      <c r="F172" s="137">
        <v>4.9349999999999996</v>
      </c>
      <c r="G172" s="137">
        <v>2.7559999999999998</v>
      </c>
      <c r="H172" s="108" t="s">
        <v>575</v>
      </c>
    </row>
    <row r="173" spans="1:8" ht="16.5" thickBot="1">
      <c r="A173" s="22" t="s">
        <v>12</v>
      </c>
      <c r="B173" s="35">
        <v>66.167000000000002</v>
      </c>
      <c r="C173" s="36">
        <v>31.163</v>
      </c>
      <c r="D173" s="29">
        <v>76.768000000000001</v>
      </c>
      <c r="E173" s="35">
        <v>35.162999999999997</v>
      </c>
      <c r="F173" s="137">
        <v>67.81</v>
      </c>
      <c r="G173" s="137">
        <v>31.975000000000001</v>
      </c>
      <c r="H173" s="108" t="s">
        <v>576</v>
      </c>
    </row>
    <row r="174" spans="1:8" ht="16.5" thickBot="1">
      <c r="A174" s="22" t="s">
        <v>13</v>
      </c>
      <c r="B174" s="35">
        <v>10.986000000000001</v>
      </c>
      <c r="C174" s="36">
        <v>5.7089999999999996</v>
      </c>
      <c r="D174" s="29">
        <v>9.9239999999999995</v>
      </c>
      <c r="E174" s="35">
        <v>5.75</v>
      </c>
      <c r="F174" s="137">
        <v>15.087</v>
      </c>
      <c r="G174" s="137">
        <v>7.8490000000000002</v>
      </c>
      <c r="H174" s="108" t="s">
        <v>572</v>
      </c>
    </row>
    <row r="175" spans="1:8" ht="16.5" thickBot="1">
      <c r="A175" s="22" t="s">
        <v>14</v>
      </c>
      <c r="B175" s="35">
        <v>4.2000000000000003E-2</v>
      </c>
      <c r="C175" s="36">
        <v>3.2000000000000001E-2</v>
      </c>
      <c r="D175" s="29">
        <v>0.108</v>
      </c>
      <c r="E175" s="35">
        <v>6.2E-2</v>
      </c>
      <c r="F175" s="137">
        <v>0.36299999999999999</v>
      </c>
      <c r="G175" s="137">
        <v>0.216</v>
      </c>
      <c r="H175" s="108" t="s">
        <v>585</v>
      </c>
    </row>
    <row r="176" spans="1:8" ht="16.5" thickBot="1">
      <c r="A176" s="22" t="s">
        <v>15</v>
      </c>
      <c r="B176" s="35">
        <v>3.5999999999999997E-2</v>
      </c>
      <c r="C176" s="36">
        <v>0.02</v>
      </c>
      <c r="D176" s="29">
        <v>1.2999999999999999E-2</v>
      </c>
      <c r="E176" s="35">
        <v>2.4E-2</v>
      </c>
      <c r="F176" s="137">
        <v>3.2000000000000001E-2</v>
      </c>
      <c r="G176" s="137">
        <v>2.9000000000000001E-2</v>
      </c>
      <c r="H176" s="108" t="s">
        <v>590</v>
      </c>
    </row>
    <row r="177" spans="1:8" ht="16.5" thickBot="1">
      <c r="A177" s="22" t="s">
        <v>16</v>
      </c>
      <c r="B177" s="35">
        <v>12.650714000000001</v>
      </c>
      <c r="C177" s="36">
        <v>6.3460000000000001</v>
      </c>
      <c r="D177" s="29">
        <v>15.29</v>
      </c>
      <c r="E177" s="35">
        <v>7.61</v>
      </c>
      <c r="F177" s="137">
        <v>14.644</v>
      </c>
      <c r="G177" s="137">
        <v>7.6749999999999998</v>
      </c>
      <c r="H177" s="108" t="s">
        <v>573</v>
      </c>
    </row>
    <row r="178" spans="1:8" ht="16.5" thickBot="1">
      <c r="A178" s="22" t="s">
        <v>17</v>
      </c>
      <c r="B178" s="35">
        <v>61.241999999999997</v>
      </c>
      <c r="C178" s="36">
        <v>18.469000000000001</v>
      </c>
      <c r="D178" s="29">
        <v>64.462000000000003</v>
      </c>
      <c r="E178" s="35">
        <v>20.609000000000002</v>
      </c>
      <c r="F178" s="137">
        <v>62.142000000000003</v>
      </c>
      <c r="G178" s="137">
        <v>22.097000000000001</v>
      </c>
      <c r="H178" s="108" t="s">
        <v>18</v>
      </c>
    </row>
    <row r="179" spans="1:8" ht="16.5" thickBot="1">
      <c r="A179" s="22" t="s">
        <v>19</v>
      </c>
      <c r="B179" s="35">
        <v>93.081000000000003</v>
      </c>
      <c r="C179" s="36">
        <v>56.622999999999998</v>
      </c>
      <c r="D179" s="29">
        <v>98.578000000000003</v>
      </c>
      <c r="E179" s="35">
        <v>59.186</v>
      </c>
      <c r="F179" s="137">
        <v>101.233</v>
      </c>
      <c r="G179" s="137">
        <v>62.773000000000003</v>
      </c>
      <c r="H179" s="108" t="s">
        <v>574</v>
      </c>
    </row>
    <row r="180" spans="1:8" ht="16.5" thickBot="1">
      <c r="A180" s="22" t="s">
        <v>20</v>
      </c>
      <c r="B180" s="35">
        <v>0.96</v>
      </c>
      <c r="C180" s="36">
        <v>0.51</v>
      </c>
      <c r="D180" s="29">
        <v>46.994999999999997</v>
      </c>
      <c r="E180" s="35">
        <v>23.471</v>
      </c>
      <c r="F180" s="137">
        <v>14.958</v>
      </c>
      <c r="G180" s="137">
        <v>6.5830000000000002</v>
      </c>
      <c r="H180" s="108" t="s">
        <v>577</v>
      </c>
    </row>
    <row r="181" spans="1:8" ht="16.5" thickBot="1">
      <c r="A181" s="22" t="s">
        <v>21</v>
      </c>
      <c r="B181" s="35">
        <v>392.34899999999999</v>
      </c>
      <c r="C181" s="36">
        <v>108.646</v>
      </c>
      <c r="D181" s="29">
        <v>414.35</v>
      </c>
      <c r="E181" s="35">
        <v>126.155</v>
      </c>
      <c r="F181" s="137">
        <v>263.01100000000002</v>
      </c>
      <c r="G181" s="137">
        <v>83.992999999999995</v>
      </c>
      <c r="H181" s="108" t="s">
        <v>587</v>
      </c>
    </row>
    <row r="182" spans="1:8" ht="16.5" thickBot="1">
      <c r="A182" s="22" t="s">
        <v>22</v>
      </c>
      <c r="B182" s="35">
        <v>326.34899999999999</v>
      </c>
      <c r="C182" s="36">
        <v>87.927000000000007</v>
      </c>
      <c r="D182" s="29">
        <v>294.161</v>
      </c>
      <c r="E182" s="35">
        <v>87.290999999999997</v>
      </c>
      <c r="F182" s="137">
        <v>208.05</v>
      </c>
      <c r="G182" s="137">
        <v>72.326999999999998</v>
      </c>
      <c r="H182" s="108" t="s">
        <v>571</v>
      </c>
    </row>
    <row r="183" spans="1:8" ht="16.5" thickBot="1">
      <c r="A183" s="22" t="s">
        <v>23</v>
      </c>
      <c r="B183" s="35">
        <v>1817.7929999999999</v>
      </c>
      <c r="C183" s="36">
        <v>578.97299999999996</v>
      </c>
      <c r="D183" s="29">
        <v>1386.501</v>
      </c>
      <c r="E183" s="35">
        <v>469.62099999999998</v>
      </c>
      <c r="F183" s="137">
        <v>1372.1559999999999</v>
      </c>
      <c r="G183" s="137">
        <v>453.82299999999998</v>
      </c>
      <c r="H183" s="108" t="s">
        <v>24</v>
      </c>
    </row>
    <row r="184" spans="1:8" ht="16.5" thickBot="1">
      <c r="A184" s="22" t="s">
        <v>25</v>
      </c>
      <c r="B184" s="29">
        <v>25.448</v>
      </c>
      <c r="C184" s="27">
        <v>10.967000000000001</v>
      </c>
      <c r="D184" s="29">
        <v>20.928999999999998</v>
      </c>
      <c r="E184" s="35">
        <v>9.81</v>
      </c>
      <c r="F184" s="137">
        <v>24.527442999999998</v>
      </c>
      <c r="G184" s="137">
        <v>11.523505700000003</v>
      </c>
      <c r="H184" s="108" t="s">
        <v>578</v>
      </c>
    </row>
    <row r="185" spans="1:8" ht="16.5" thickBot="1">
      <c r="A185" s="22" t="s">
        <v>26</v>
      </c>
      <c r="B185" s="35">
        <v>278.10735330539148</v>
      </c>
      <c r="C185" s="36">
        <v>80.551000000000002</v>
      </c>
      <c r="D185" s="29">
        <v>222.74896789864732</v>
      </c>
      <c r="E185" s="35">
        <v>64.516999999999996</v>
      </c>
      <c r="F185" s="137">
        <v>136.55000000000001</v>
      </c>
      <c r="G185" s="137">
        <v>68.73</v>
      </c>
      <c r="H185" s="108" t="s">
        <v>588</v>
      </c>
    </row>
    <row r="186" spans="1:8" ht="16.5" thickBot="1">
      <c r="A186" s="22" t="s">
        <v>27</v>
      </c>
      <c r="B186" s="35">
        <v>32.384</v>
      </c>
      <c r="C186" s="36">
        <v>13.32</v>
      </c>
      <c r="D186" s="29">
        <v>38.182000000000002</v>
      </c>
      <c r="E186" s="35">
        <v>17.946999999999999</v>
      </c>
      <c r="F186" s="137">
        <v>37.948999999999998</v>
      </c>
      <c r="G186" s="137">
        <v>18.863</v>
      </c>
      <c r="H186" s="108" t="s">
        <v>579</v>
      </c>
    </row>
    <row r="187" spans="1:8" ht="16.5" thickBot="1">
      <c r="A187" s="22" t="s">
        <v>28</v>
      </c>
      <c r="B187" s="35">
        <v>2.4820000000000002</v>
      </c>
      <c r="C187" s="36">
        <v>1.952</v>
      </c>
      <c r="D187" s="29">
        <v>3.88</v>
      </c>
      <c r="E187" s="35">
        <v>2.488</v>
      </c>
      <c r="F187" s="137">
        <v>3.9940000000000002</v>
      </c>
      <c r="G187" s="137">
        <v>2.718</v>
      </c>
      <c r="H187" s="108" t="s">
        <v>580</v>
      </c>
    </row>
    <row r="188" spans="1:8" ht="16.5" thickBot="1">
      <c r="A188" s="22" t="s">
        <v>29</v>
      </c>
      <c r="B188" s="35">
        <v>35.253999999999998</v>
      </c>
      <c r="C188" s="36">
        <v>13.534000000000001</v>
      </c>
      <c r="D188" s="29">
        <v>29.952999999999999</v>
      </c>
      <c r="E188" s="35">
        <v>12.265000000000001</v>
      </c>
      <c r="F188" s="137">
        <v>28.792999999999999</v>
      </c>
      <c r="G188" s="137">
        <v>9.5079999999999991</v>
      </c>
      <c r="H188" s="108" t="s">
        <v>581</v>
      </c>
    </row>
    <row r="189" spans="1:8" ht="16.5" thickBot="1">
      <c r="A189" s="22" t="s">
        <v>30</v>
      </c>
      <c r="B189" s="35">
        <v>103.035</v>
      </c>
      <c r="C189" s="36">
        <v>39.357999999999997</v>
      </c>
      <c r="D189" s="29">
        <v>52.24</v>
      </c>
      <c r="E189" s="35">
        <v>21.324000000000002</v>
      </c>
      <c r="F189" s="137">
        <v>23.530999999999999</v>
      </c>
      <c r="G189" s="137">
        <v>8.7089999999999996</v>
      </c>
      <c r="H189" s="108" t="s">
        <v>589</v>
      </c>
    </row>
    <row r="190" spans="1:8" ht="16.5" thickBot="1">
      <c r="A190" s="22" t="s">
        <v>31</v>
      </c>
      <c r="B190" s="35">
        <v>4.0709999999999997</v>
      </c>
      <c r="C190" s="36">
        <v>2.3319999999999999</v>
      </c>
      <c r="D190" s="29">
        <v>5.25</v>
      </c>
      <c r="E190" s="35">
        <v>2.8740099999999997</v>
      </c>
      <c r="F190" s="137">
        <v>9.3960000000000008</v>
      </c>
      <c r="G190" s="137">
        <v>4.1823360000000003</v>
      </c>
      <c r="H190" s="108" t="s">
        <v>582</v>
      </c>
    </row>
    <row r="191" spans="1:8" ht="16.5" thickBot="1">
      <c r="A191" s="22" t="s">
        <v>32</v>
      </c>
      <c r="B191" s="35">
        <v>0.42699999999999999</v>
      </c>
      <c r="C191" s="36">
        <v>0.19700000000000001</v>
      </c>
      <c r="D191" s="29">
        <v>0.43</v>
      </c>
      <c r="E191" s="35">
        <v>0.19700000000000001</v>
      </c>
      <c r="F191" s="137">
        <v>0.33400000000000002</v>
      </c>
      <c r="G191" s="137">
        <v>0.16300000000000001</v>
      </c>
      <c r="H191" s="108" t="s">
        <v>584</v>
      </c>
    </row>
    <row r="192" spans="1:8" ht="16.5" thickBot="1">
      <c r="A192" s="22" t="s">
        <v>33</v>
      </c>
      <c r="B192" s="37">
        <v>0</v>
      </c>
      <c r="C192" s="38">
        <v>0</v>
      </c>
      <c r="D192" s="29">
        <v>1.4E-2</v>
      </c>
      <c r="E192" s="35">
        <v>5.0000000000000001E-3</v>
      </c>
      <c r="F192" s="137">
        <v>2.7E-2</v>
      </c>
      <c r="G192" s="137">
        <v>2E-3</v>
      </c>
      <c r="H192" s="108" t="s">
        <v>583</v>
      </c>
    </row>
    <row r="193" spans="1:8" ht="16.5" thickBot="1">
      <c r="A193" s="22" t="s">
        <v>34</v>
      </c>
      <c r="B193" s="37">
        <v>394.22800000000001</v>
      </c>
      <c r="C193" s="38">
        <v>141.102</v>
      </c>
      <c r="D193" s="29">
        <v>800.9</v>
      </c>
      <c r="E193" s="35">
        <v>253.34200000000001</v>
      </c>
      <c r="F193" s="137">
        <v>362.20499999999998</v>
      </c>
      <c r="G193" s="137">
        <v>116.75</v>
      </c>
      <c r="H193" s="107" t="s">
        <v>35</v>
      </c>
    </row>
    <row r="194" spans="1:8" ht="16.5" thickBot="1">
      <c r="A194" s="90" t="s">
        <v>338</v>
      </c>
      <c r="B194" s="92">
        <v>3662.1780673053909</v>
      </c>
      <c r="C194" s="92">
        <v>1200.412</v>
      </c>
      <c r="D194" s="92">
        <v>3587.1803196330743</v>
      </c>
      <c r="E194" s="92">
        <v>1222.6120100000001</v>
      </c>
      <c r="F194" s="92">
        <f>SUM(F172:F193)</f>
        <v>2751.7274430000007</v>
      </c>
      <c r="G194" s="92">
        <f>SUM(G172:G193)</f>
        <v>993.24484169999994</v>
      </c>
      <c r="H194" s="106" t="s">
        <v>586</v>
      </c>
    </row>
    <row r="195" spans="1:8" ht="16.5" thickBot="1">
      <c r="A195" s="90" t="s">
        <v>337</v>
      </c>
      <c r="B195" s="92">
        <v>14194.692563538723</v>
      </c>
      <c r="C195" s="92">
        <v>5233.2330000000002</v>
      </c>
      <c r="D195" s="92">
        <v>13670.977025770651</v>
      </c>
      <c r="E195" s="92">
        <v>5040.152</v>
      </c>
      <c r="F195" s="92">
        <f>D195/E195*G195</f>
        <v>12890.680719852575</v>
      </c>
      <c r="G195" s="92">
        <v>4752.4759999999997</v>
      </c>
      <c r="H195" s="113" t="s">
        <v>339</v>
      </c>
    </row>
    <row r="197" spans="1:8">
      <c r="A197" s="74" t="s">
        <v>606</v>
      </c>
      <c r="H197" s="75" t="s">
        <v>607</v>
      </c>
    </row>
    <row r="198" spans="1:8" ht="15.75" customHeight="1">
      <c r="A198" s="73" t="s">
        <v>658</v>
      </c>
      <c r="D198" s="76"/>
      <c r="E198" s="76"/>
      <c r="G198" s="76"/>
      <c r="H198" s="76" t="s">
        <v>358</v>
      </c>
    </row>
    <row r="199" spans="1:8" ht="16.5" customHeight="1" thickBot="1">
      <c r="A199" s="72" t="s">
        <v>813</v>
      </c>
      <c r="E199" s="2"/>
      <c r="G199" s="2" t="s">
        <v>37</v>
      </c>
      <c r="H199" s="2" t="s">
        <v>1</v>
      </c>
    </row>
    <row r="200" spans="1:8" ht="16.5" thickBot="1">
      <c r="A200" s="63" t="s">
        <v>6</v>
      </c>
      <c r="B200" s="179">
        <v>2018</v>
      </c>
      <c r="C200" s="180"/>
      <c r="D200" s="179">
        <v>2019</v>
      </c>
      <c r="E200" s="180"/>
      <c r="F200" s="179">
        <v>2020</v>
      </c>
      <c r="G200" s="180"/>
      <c r="H200" s="64" t="s">
        <v>2</v>
      </c>
    </row>
    <row r="201" spans="1:8">
      <c r="A201" s="65"/>
      <c r="B201" s="19" t="s">
        <v>40</v>
      </c>
      <c r="C201" s="105" t="s">
        <v>41</v>
      </c>
      <c r="D201" s="105" t="s">
        <v>40</v>
      </c>
      <c r="E201" s="15" t="s">
        <v>41</v>
      </c>
      <c r="F201" s="19" t="s">
        <v>40</v>
      </c>
      <c r="G201" s="9" t="s">
        <v>41</v>
      </c>
      <c r="H201" s="66"/>
    </row>
    <row r="202" spans="1:8" ht="16.5" thickBot="1">
      <c r="A202" s="67"/>
      <c r="B202" s="32" t="s">
        <v>42</v>
      </c>
      <c r="C202" s="11" t="s">
        <v>43</v>
      </c>
      <c r="D202" s="108" t="s">
        <v>42</v>
      </c>
      <c r="E202" s="34" t="s">
        <v>43</v>
      </c>
      <c r="F202" s="32" t="s">
        <v>42</v>
      </c>
      <c r="G202" s="32" t="s">
        <v>43</v>
      </c>
      <c r="H202" s="68"/>
    </row>
    <row r="203" spans="1:8" ht="17.25" thickTop="1" thickBot="1">
      <c r="A203" s="22" t="s">
        <v>11</v>
      </c>
      <c r="B203" s="33">
        <v>1.3460000000000001</v>
      </c>
      <c r="C203" s="36">
        <v>0.84299999999999997</v>
      </c>
      <c r="D203" s="29">
        <v>3.2949999999999999</v>
      </c>
      <c r="E203" s="35">
        <v>1.8080000000000001</v>
      </c>
      <c r="F203" s="35">
        <v>2.5089999999999999</v>
      </c>
      <c r="G203" s="35">
        <v>1.865</v>
      </c>
      <c r="H203" s="108" t="s">
        <v>575</v>
      </c>
    </row>
    <row r="204" spans="1:8" ht="16.5" thickBot="1">
      <c r="A204" s="22" t="s">
        <v>12</v>
      </c>
      <c r="B204" s="35">
        <v>3.6560000000000001</v>
      </c>
      <c r="C204" s="36">
        <v>3.9079999999999999</v>
      </c>
      <c r="D204" s="29">
        <v>3.6280000000000001</v>
      </c>
      <c r="E204" s="35">
        <v>3.8380000000000001</v>
      </c>
      <c r="F204" s="35">
        <v>4.7770000000000001</v>
      </c>
      <c r="G204" s="35">
        <v>4.6879999999999997</v>
      </c>
      <c r="H204" s="108" t="s">
        <v>576</v>
      </c>
    </row>
    <row r="205" spans="1:8" ht="16.5" thickBot="1">
      <c r="A205" s="22" t="s">
        <v>13</v>
      </c>
      <c r="B205" s="35">
        <v>0.48499999999999999</v>
      </c>
      <c r="C205" s="36">
        <v>0.66100000000000003</v>
      </c>
      <c r="D205" s="29">
        <v>0.44900000000000001</v>
      </c>
      <c r="E205" s="35">
        <v>0.61699999999999999</v>
      </c>
      <c r="F205" s="35">
        <v>0.53300000000000003</v>
      </c>
      <c r="G205" s="35">
        <v>0.749</v>
      </c>
      <c r="H205" s="108" t="s">
        <v>572</v>
      </c>
    </row>
    <row r="206" spans="1:8" ht="16.5" thickBot="1">
      <c r="A206" s="22" t="s">
        <v>14</v>
      </c>
      <c r="B206" s="35">
        <v>6.4000000000000001E-2</v>
      </c>
      <c r="C206" s="36">
        <v>6.2E-2</v>
      </c>
      <c r="D206" s="29">
        <v>0.112</v>
      </c>
      <c r="E206" s="35">
        <v>6.6000000000000003E-2</v>
      </c>
      <c r="F206" s="35">
        <v>7.1999999999999995E-2</v>
      </c>
      <c r="G206" s="35">
        <v>6.3E-2</v>
      </c>
      <c r="H206" s="108" t="s">
        <v>585</v>
      </c>
    </row>
    <row r="207" spans="1:8" ht="16.5" thickBot="1">
      <c r="A207" s="22" t="s">
        <v>15</v>
      </c>
      <c r="B207" s="35">
        <v>2.68</v>
      </c>
      <c r="C207" s="36">
        <v>3.3889999999999998</v>
      </c>
      <c r="D207" s="29">
        <v>4.8499999999999996</v>
      </c>
      <c r="E207" s="35">
        <v>4.5220000000000002</v>
      </c>
      <c r="F207" s="35">
        <v>5.0999999999999997E-2</v>
      </c>
      <c r="G207" s="35">
        <v>5.8000000000000003E-2</v>
      </c>
      <c r="H207" s="108" t="s">
        <v>591</v>
      </c>
    </row>
    <row r="208" spans="1:8" ht="16.5" thickBot="1">
      <c r="A208" s="22" t="s">
        <v>16</v>
      </c>
      <c r="B208" s="35">
        <v>0.26100000000000001</v>
      </c>
      <c r="C208" s="36">
        <v>8.5000000000000006E-2</v>
      </c>
      <c r="D208" s="29">
        <v>0.223</v>
      </c>
      <c r="E208" s="35">
        <v>6.8000000000000005E-2</v>
      </c>
      <c r="F208" s="35">
        <v>0.26100000000000001</v>
      </c>
      <c r="G208" s="35">
        <v>0.1</v>
      </c>
      <c r="H208" s="108" t="s">
        <v>573</v>
      </c>
    </row>
    <row r="209" spans="1:8" ht="16.5" thickBot="1">
      <c r="A209" s="22" t="s">
        <v>17</v>
      </c>
      <c r="B209" s="35">
        <v>0.123</v>
      </c>
      <c r="C209" s="36">
        <v>0.122</v>
      </c>
      <c r="D209" s="29">
        <v>3.4000000000000002E-2</v>
      </c>
      <c r="E209" s="35">
        <v>2.7E-2</v>
      </c>
      <c r="F209" s="35">
        <v>4.5999999999999999E-2</v>
      </c>
      <c r="G209" s="35">
        <v>5.6000000000000001E-2</v>
      </c>
      <c r="H209" s="108" t="s">
        <v>18</v>
      </c>
    </row>
    <row r="210" spans="1:8" ht="16.5" thickBot="1">
      <c r="A210" s="22" t="s">
        <v>19</v>
      </c>
      <c r="B210" s="35">
        <v>3.67</v>
      </c>
      <c r="C210" s="36">
        <v>2.4910000000000001</v>
      </c>
      <c r="D210" s="29">
        <v>3.4009999999999998</v>
      </c>
      <c r="E210" s="35">
        <v>2.4790000000000001</v>
      </c>
      <c r="F210" s="35">
        <v>2.8759999999999999</v>
      </c>
      <c r="G210" s="35">
        <v>2.6240000000000001</v>
      </c>
      <c r="H210" s="108" t="s">
        <v>574</v>
      </c>
    </row>
    <row r="211" spans="1:8" ht="16.5" thickBot="1">
      <c r="A211" s="22" t="s">
        <v>20</v>
      </c>
      <c r="B211" s="35">
        <v>0.04</v>
      </c>
      <c r="C211" s="36">
        <v>3.2000000000000001E-2</v>
      </c>
      <c r="D211" s="29">
        <v>47.655000000000001</v>
      </c>
      <c r="E211" s="35">
        <v>27.582999999999998</v>
      </c>
      <c r="F211" s="35">
        <v>1.153</v>
      </c>
      <c r="G211" s="35">
        <v>0.55900000000000005</v>
      </c>
      <c r="H211" s="108" t="s">
        <v>577</v>
      </c>
    </row>
    <row r="212" spans="1:8" ht="16.5" thickBot="1">
      <c r="A212" s="22" t="s">
        <v>21</v>
      </c>
      <c r="B212" s="35">
        <v>3.2090000000000001</v>
      </c>
      <c r="C212" s="36">
        <v>0.60599999999999998</v>
      </c>
      <c r="D212" s="29">
        <v>2.1059999999999999</v>
      </c>
      <c r="E212" s="35">
        <v>0.498</v>
      </c>
      <c r="F212" s="35">
        <v>2.2160000000000002</v>
      </c>
      <c r="G212" s="35">
        <v>0.51500000000000001</v>
      </c>
      <c r="H212" s="108" t="s">
        <v>587</v>
      </c>
    </row>
    <row r="213" spans="1:8" ht="16.5" thickBot="1">
      <c r="A213" s="22" t="s">
        <v>22</v>
      </c>
      <c r="B213" s="35">
        <v>1.01</v>
      </c>
      <c r="C213" s="36">
        <v>0.76300000000000001</v>
      </c>
      <c r="D213" s="29">
        <v>1.204</v>
      </c>
      <c r="E213" s="35">
        <v>0.61299999999999999</v>
      </c>
      <c r="F213" s="35">
        <v>1.173</v>
      </c>
      <c r="G213" s="35">
        <v>0.80200000000000005</v>
      </c>
      <c r="H213" s="108" t="s">
        <v>571</v>
      </c>
    </row>
    <row r="214" spans="1:8" ht="16.5" thickBot="1">
      <c r="A214" s="22" t="s">
        <v>23</v>
      </c>
      <c r="B214" s="35">
        <v>11.08</v>
      </c>
      <c r="C214" s="36">
        <v>3.214</v>
      </c>
      <c r="D214" s="29">
        <v>5.7770000000000001</v>
      </c>
      <c r="E214" s="35">
        <v>2.1589999999999998</v>
      </c>
      <c r="F214" s="35">
        <v>4.3239999999999998</v>
      </c>
      <c r="G214" s="35">
        <v>1.413</v>
      </c>
      <c r="H214" s="108" t="s">
        <v>24</v>
      </c>
    </row>
    <row r="215" spans="1:8" ht="16.5" thickBot="1">
      <c r="A215" s="22" t="s">
        <v>25</v>
      </c>
      <c r="B215" s="29">
        <v>1.7130000000000001</v>
      </c>
      <c r="C215" s="27">
        <v>1.677</v>
      </c>
      <c r="D215" s="29">
        <v>4.49</v>
      </c>
      <c r="E215" s="35">
        <v>2.19</v>
      </c>
      <c r="F215" s="35">
        <v>2.242</v>
      </c>
      <c r="G215" s="35">
        <v>1.552</v>
      </c>
      <c r="H215" s="108" t="s">
        <v>578</v>
      </c>
    </row>
    <row r="216" spans="1:8" ht="16.5" thickBot="1">
      <c r="A216" s="22" t="s">
        <v>26</v>
      </c>
      <c r="B216" s="35">
        <v>2.9186440677966104E-2</v>
      </c>
      <c r="C216" s="36">
        <v>2.1000000000000001E-2</v>
      </c>
      <c r="D216" s="29">
        <v>8.338983050847458E-2</v>
      </c>
      <c r="E216" s="35">
        <v>0.06</v>
      </c>
      <c r="F216" s="35">
        <v>0.124</v>
      </c>
      <c r="G216" s="35">
        <v>8.2000000000000003E-2</v>
      </c>
      <c r="H216" s="108" t="s">
        <v>588</v>
      </c>
    </row>
    <row r="217" spans="1:8" ht="16.5" thickBot="1">
      <c r="A217" s="22" t="s">
        <v>27</v>
      </c>
      <c r="B217" s="35">
        <v>0.81799999999999995</v>
      </c>
      <c r="C217" s="36">
        <v>0.91600000000000004</v>
      </c>
      <c r="D217" s="29">
        <v>1.31</v>
      </c>
      <c r="E217" s="35">
        <v>1.298</v>
      </c>
      <c r="F217" s="35">
        <v>1.778</v>
      </c>
      <c r="G217" s="35">
        <v>1.7829999999999999</v>
      </c>
      <c r="H217" s="108" t="s">
        <v>579</v>
      </c>
    </row>
    <row r="218" spans="1:8" ht="16.5" thickBot="1">
      <c r="A218" s="22" t="s">
        <v>28</v>
      </c>
      <c r="B218" s="35">
        <v>0.97799999999999998</v>
      </c>
      <c r="C218" s="36">
        <v>1.2450000000000001</v>
      </c>
      <c r="D218" s="29">
        <v>1.1359999999999999</v>
      </c>
      <c r="E218" s="35">
        <v>1.369</v>
      </c>
      <c r="F218" s="35">
        <v>1.383</v>
      </c>
      <c r="G218" s="35">
        <v>1.569</v>
      </c>
      <c r="H218" s="108" t="s">
        <v>580</v>
      </c>
    </row>
    <row r="219" spans="1:8" ht="16.5" thickBot="1">
      <c r="A219" s="22" t="s">
        <v>29</v>
      </c>
      <c r="B219" s="35">
        <v>3.1160000000000001</v>
      </c>
      <c r="C219" s="36">
        <v>1.58</v>
      </c>
      <c r="D219" s="29">
        <v>3.6339999999999999</v>
      </c>
      <c r="E219" s="35">
        <v>1.786</v>
      </c>
      <c r="F219" s="35">
        <v>2.4849999999999999</v>
      </c>
      <c r="G219" s="35">
        <v>1.26</v>
      </c>
      <c r="H219" s="108" t="s">
        <v>581</v>
      </c>
    </row>
    <row r="220" spans="1:8" ht="16.5" thickBot="1">
      <c r="A220" s="22" t="s">
        <v>30</v>
      </c>
      <c r="B220" s="35">
        <v>0.7</v>
      </c>
      <c r="C220" s="36">
        <v>0.35499999999999998</v>
      </c>
      <c r="D220" s="29">
        <v>0.11</v>
      </c>
      <c r="E220" s="35">
        <v>9.1999999999999998E-2</v>
      </c>
      <c r="F220" s="35">
        <v>2.1999999999999999E-2</v>
      </c>
      <c r="G220" s="35">
        <v>0.04</v>
      </c>
      <c r="H220" s="108" t="s">
        <v>589</v>
      </c>
    </row>
    <row r="221" spans="1:8" ht="16.5" thickBot="1">
      <c r="A221" s="22" t="s">
        <v>31</v>
      </c>
      <c r="B221" s="35">
        <v>0.39222222222222225</v>
      </c>
      <c r="C221" s="36">
        <v>0.27</v>
      </c>
      <c r="D221" s="29">
        <v>0.76846502057613164</v>
      </c>
      <c r="E221" s="35">
        <v>0.52900000000000003</v>
      </c>
      <c r="F221" s="35">
        <v>0.41799999999999998</v>
      </c>
      <c r="G221" s="35">
        <v>0.36899999999999999</v>
      </c>
      <c r="H221" s="108" t="s">
        <v>582</v>
      </c>
    </row>
    <row r="222" spans="1:8" ht="16.5" thickBot="1">
      <c r="A222" s="22" t="s">
        <v>32</v>
      </c>
      <c r="B222" s="35">
        <v>0.08</v>
      </c>
      <c r="C222" s="36">
        <v>0.14599999999999999</v>
      </c>
      <c r="D222" s="29">
        <v>0.16700000000000001</v>
      </c>
      <c r="E222" s="35">
        <v>0.16800000000000001</v>
      </c>
      <c r="F222" s="35">
        <v>0.16700000000000001</v>
      </c>
      <c r="G222" s="35">
        <v>0.25900000000000001</v>
      </c>
      <c r="H222" s="108" t="s">
        <v>584</v>
      </c>
    </row>
    <row r="223" spans="1:8" ht="16.5" thickBot="1">
      <c r="A223" s="22" t="s">
        <v>33</v>
      </c>
      <c r="B223" s="37">
        <v>3.363</v>
      </c>
      <c r="C223" s="38">
        <v>0.59599999999999997</v>
      </c>
      <c r="D223" s="29">
        <v>2.8969999999999998</v>
      </c>
      <c r="E223" s="35">
        <v>0.51900000000000002</v>
      </c>
      <c r="F223" s="35">
        <v>2.0179999999999998</v>
      </c>
      <c r="G223" s="35">
        <v>0.59499999999999997</v>
      </c>
      <c r="H223" s="108" t="s">
        <v>583</v>
      </c>
    </row>
    <row r="224" spans="1:8" ht="16.5" thickBot="1">
      <c r="A224" s="22" t="s">
        <v>34</v>
      </c>
      <c r="B224" s="37">
        <v>0.215</v>
      </c>
      <c r="C224" s="38">
        <v>7.6999999999999999E-2</v>
      </c>
      <c r="D224" s="29">
        <v>0.121</v>
      </c>
      <c r="E224" s="35">
        <v>4.3999999999999997E-2</v>
      </c>
      <c r="F224" s="35">
        <v>1.806</v>
      </c>
      <c r="G224" s="35">
        <v>0.56499999999999995</v>
      </c>
      <c r="H224" s="107" t="s">
        <v>35</v>
      </c>
    </row>
    <row r="225" spans="1:8" ht="16.5" thickBot="1">
      <c r="A225" s="90" t="s">
        <v>338</v>
      </c>
      <c r="B225" s="92">
        <v>39.028408662900198</v>
      </c>
      <c r="C225" s="92">
        <v>23.059000000000005</v>
      </c>
      <c r="D225" s="92">
        <v>87.4508548510846</v>
      </c>
      <c r="E225" s="92">
        <v>52.332999999999991</v>
      </c>
      <c r="F225" s="92">
        <f>SUM(F203:F224)</f>
        <v>32.433999999999997</v>
      </c>
      <c r="G225" s="92">
        <f>SUM(G203:G224)</f>
        <v>21.565999999999999</v>
      </c>
      <c r="H225" s="117" t="s">
        <v>586</v>
      </c>
    </row>
    <row r="226" spans="1:8" ht="16.5" thickBot="1">
      <c r="A226" s="90" t="s">
        <v>337</v>
      </c>
      <c r="B226" s="92">
        <v>1785.059</v>
      </c>
      <c r="C226" s="92">
        <v>1076.057</v>
      </c>
      <c r="D226" s="92">
        <v>1786.3462977769766</v>
      </c>
      <c r="E226" s="92">
        <v>1076.8330000000001</v>
      </c>
      <c r="F226" s="92">
        <f>D226/E226*G226</f>
        <v>2094.4152353629966</v>
      </c>
      <c r="G226" s="92">
        <v>1262.5409999999999</v>
      </c>
      <c r="H226" s="113" t="s">
        <v>339</v>
      </c>
    </row>
    <row r="228" spans="1:8">
      <c r="A228" s="73" t="s">
        <v>608</v>
      </c>
      <c r="H228" s="76" t="s">
        <v>609</v>
      </c>
    </row>
    <row r="229" spans="1:8">
      <c r="A229" s="73" t="s">
        <v>659</v>
      </c>
      <c r="H229" s="7" t="s">
        <v>359</v>
      </c>
    </row>
    <row r="230" spans="1:8" ht="16.5" customHeight="1" thickBot="1">
      <c r="A230" s="78" t="s">
        <v>813</v>
      </c>
      <c r="E230" s="2"/>
      <c r="G230" s="2" t="s">
        <v>37</v>
      </c>
      <c r="H230" s="2" t="s">
        <v>1</v>
      </c>
    </row>
    <row r="231" spans="1:8" ht="16.5" thickBot="1">
      <c r="A231" s="63" t="s">
        <v>6</v>
      </c>
      <c r="B231" s="179">
        <v>2018</v>
      </c>
      <c r="C231" s="180"/>
      <c r="D231" s="179">
        <v>2019</v>
      </c>
      <c r="E231" s="180"/>
      <c r="F231" s="179">
        <v>2020</v>
      </c>
      <c r="G231" s="180"/>
      <c r="H231" s="64" t="s">
        <v>2</v>
      </c>
    </row>
    <row r="232" spans="1:8">
      <c r="A232" s="65"/>
      <c r="B232" s="19" t="s">
        <v>40</v>
      </c>
      <c r="C232" s="105" t="s">
        <v>41</v>
      </c>
      <c r="D232" s="105" t="s">
        <v>40</v>
      </c>
      <c r="E232" s="15" t="s">
        <v>41</v>
      </c>
      <c r="F232" s="19" t="s">
        <v>40</v>
      </c>
      <c r="G232" s="9" t="s">
        <v>41</v>
      </c>
      <c r="H232" s="66"/>
    </row>
    <row r="233" spans="1:8" ht="16.5" thickBot="1">
      <c r="A233" s="67"/>
      <c r="B233" s="32" t="s">
        <v>42</v>
      </c>
      <c r="C233" s="11" t="s">
        <v>43</v>
      </c>
      <c r="D233" s="108" t="s">
        <v>42</v>
      </c>
      <c r="E233" s="34" t="s">
        <v>43</v>
      </c>
      <c r="F233" s="32" t="s">
        <v>42</v>
      </c>
      <c r="G233" s="32" t="s">
        <v>43</v>
      </c>
      <c r="H233" s="68"/>
    </row>
    <row r="234" spans="1:8" ht="17.25" thickTop="1" thickBot="1">
      <c r="A234" s="22" t="s">
        <v>11</v>
      </c>
      <c r="B234" s="33">
        <v>863.57799999999997</v>
      </c>
      <c r="C234" s="36">
        <v>200.18700000000001</v>
      </c>
      <c r="D234" s="29">
        <v>860.23599999999999</v>
      </c>
      <c r="E234" s="35">
        <v>213.41</v>
      </c>
      <c r="F234" s="29">
        <v>617.82500000000005</v>
      </c>
      <c r="G234" s="29">
        <v>120.764</v>
      </c>
      <c r="H234" s="108" t="s">
        <v>575</v>
      </c>
    </row>
    <row r="235" spans="1:8" ht="16.5" thickBot="1">
      <c r="A235" s="22" t="s">
        <v>12</v>
      </c>
      <c r="B235" s="35">
        <v>365.79399999999998</v>
      </c>
      <c r="C235" s="36">
        <v>82.433999999999997</v>
      </c>
      <c r="D235" s="29">
        <v>301.25</v>
      </c>
      <c r="E235" s="35">
        <v>69.769000000000005</v>
      </c>
      <c r="F235" s="29">
        <v>414.12700000000001</v>
      </c>
      <c r="G235" s="29">
        <v>93.906000000000006</v>
      </c>
      <c r="H235" s="108" t="s">
        <v>576</v>
      </c>
    </row>
    <row r="236" spans="1:8" ht="16.5" thickBot="1">
      <c r="A236" s="22" t="s">
        <v>13</v>
      </c>
      <c r="B236" s="35">
        <v>1.68</v>
      </c>
      <c r="C236" s="36">
        <v>0.52200000000000002</v>
      </c>
      <c r="D236" s="29">
        <v>1.639</v>
      </c>
      <c r="E236" s="35">
        <v>0.48399999999999999</v>
      </c>
      <c r="F236" s="29">
        <v>2.887</v>
      </c>
      <c r="G236" s="29">
        <v>0.89100000000000001</v>
      </c>
      <c r="H236" s="108" t="s">
        <v>572</v>
      </c>
    </row>
    <row r="237" spans="1:8" ht="16.5" thickBot="1">
      <c r="A237" s="22" t="s">
        <v>14</v>
      </c>
      <c r="B237" s="35">
        <v>646.98800000000006</v>
      </c>
      <c r="C237" s="36">
        <v>153.09800000000001</v>
      </c>
      <c r="D237" s="29">
        <v>542.72199999999998</v>
      </c>
      <c r="E237" s="35">
        <v>134.30179709999999</v>
      </c>
      <c r="F237" s="29">
        <v>959.87699999999995</v>
      </c>
      <c r="G237" s="29">
        <v>201.61</v>
      </c>
      <c r="H237" s="108" t="s">
        <v>585</v>
      </c>
    </row>
    <row r="238" spans="1:8" ht="16.5" thickBot="1">
      <c r="A238" s="22" t="s">
        <v>15</v>
      </c>
      <c r="B238" s="35">
        <v>356.37299999999999</v>
      </c>
      <c r="C238" s="36">
        <v>82</v>
      </c>
      <c r="D238" s="29">
        <v>696.14</v>
      </c>
      <c r="E238" s="35">
        <v>31</v>
      </c>
      <c r="F238" s="29">
        <v>876.89479500000004</v>
      </c>
      <c r="G238" s="29">
        <v>184.92778921329301</v>
      </c>
      <c r="H238" s="108" t="s">
        <v>591</v>
      </c>
    </row>
    <row r="239" spans="1:8" ht="16.5" thickBot="1">
      <c r="A239" s="22" t="s">
        <v>16</v>
      </c>
      <c r="B239" s="35">
        <v>0</v>
      </c>
      <c r="C239" s="36">
        <v>0</v>
      </c>
      <c r="D239" s="29">
        <v>0</v>
      </c>
      <c r="E239" s="35">
        <v>0</v>
      </c>
      <c r="F239" s="35">
        <v>0</v>
      </c>
      <c r="G239" s="35">
        <v>0</v>
      </c>
      <c r="H239" s="108" t="s">
        <v>573</v>
      </c>
    </row>
    <row r="240" spans="1:8" ht="16.5" thickBot="1">
      <c r="A240" s="22" t="s">
        <v>17</v>
      </c>
      <c r="B240" s="35">
        <v>0</v>
      </c>
      <c r="C240" s="36">
        <v>0</v>
      </c>
      <c r="D240" s="29">
        <v>0</v>
      </c>
      <c r="E240" s="35">
        <v>0</v>
      </c>
      <c r="F240" s="35">
        <v>0</v>
      </c>
      <c r="G240" s="35">
        <v>0</v>
      </c>
      <c r="H240" s="108" t="s">
        <v>18</v>
      </c>
    </row>
    <row r="241" spans="1:8" ht="16.5" thickBot="1">
      <c r="A241" s="22" t="s">
        <v>19</v>
      </c>
      <c r="B241" s="35">
        <v>4389.8329999999996</v>
      </c>
      <c r="C241" s="36">
        <v>1032.636</v>
      </c>
      <c r="D241" s="29">
        <v>2350.1590000000001</v>
      </c>
      <c r="E241" s="35">
        <v>541.76199999999994</v>
      </c>
      <c r="F241" s="29">
        <v>2898.4270000000001</v>
      </c>
      <c r="G241" s="29">
        <v>616.14300000000003</v>
      </c>
      <c r="H241" s="108" t="s">
        <v>574</v>
      </c>
    </row>
    <row r="242" spans="1:8" ht="16.5" thickBot="1">
      <c r="A242" s="22" t="s">
        <v>20</v>
      </c>
      <c r="B242" s="35">
        <v>5.015E-2</v>
      </c>
      <c r="C242" s="36">
        <v>1.7000000000000001E-2</v>
      </c>
      <c r="D242" s="29">
        <v>0</v>
      </c>
      <c r="E242" s="35">
        <v>0</v>
      </c>
      <c r="F242" s="29">
        <v>0</v>
      </c>
      <c r="G242" s="29">
        <v>0</v>
      </c>
      <c r="H242" s="108" t="s">
        <v>577</v>
      </c>
    </row>
    <row r="243" spans="1:8" ht="16.5" thickBot="1">
      <c r="A243" s="22" t="s">
        <v>21</v>
      </c>
      <c r="B243" s="35">
        <v>68.361000000000004</v>
      </c>
      <c r="C243" s="36">
        <v>11.888999999999999</v>
      </c>
      <c r="D243" s="29">
        <v>15.938000000000001</v>
      </c>
      <c r="E243" s="35">
        <v>3.5649999999999999</v>
      </c>
      <c r="F243" s="29">
        <v>6.7409999999999997</v>
      </c>
      <c r="G243" s="29">
        <v>1.5960000000000001</v>
      </c>
      <c r="H243" s="108" t="s">
        <v>587</v>
      </c>
    </row>
    <row r="244" spans="1:8" ht="16.5" thickBot="1">
      <c r="A244" s="22" t="s">
        <v>22</v>
      </c>
      <c r="B244" s="35">
        <v>0</v>
      </c>
      <c r="C244" s="36">
        <v>0</v>
      </c>
      <c r="D244" s="29">
        <v>1.9E-2</v>
      </c>
      <c r="E244" s="35">
        <v>1.2E-2</v>
      </c>
      <c r="F244" s="29">
        <v>0</v>
      </c>
      <c r="G244" s="29">
        <v>0</v>
      </c>
      <c r="H244" s="108" t="s">
        <v>571</v>
      </c>
    </row>
    <row r="245" spans="1:8" ht="16.5" thickBot="1">
      <c r="A245" s="22" t="s">
        <v>23</v>
      </c>
      <c r="B245" s="35">
        <v>49.722999999999999</v>
      </c>
      <c r="C245" s="36">
        <v>8.9830000000000005</v>
      </c>
      <c r="D245" s="29">
        <v>45.563000000000002</v>
      </c>
      <c r="E245" s="35">
        <v>10.138</v>
      </c>
      <c r="F245" s="29">
        <v>0.01</v>
      </c>
      <c r="G245" s="29">
        <v>0.03</v>
      </c>
      <c r="H245" s="108" t="s">
        <v>24</v>
      </c>
    </row>
    <row r="246" spans="1:8" ht="16.5" thickBot="1">
      <c r="A246" s="22" t="s">
        <v>25</v>
      </c>
      <c r="B246" s="29">
        <v>94.844999999999999</v>
      </c>
      <c r="C246" s="27">
        <v>22.108000000000001</v>
      </c>
      <c r="D246" s="29">
        <v>123.27</v>
      </c>
      <c r="E246" s="35">
        <v>26.73</v>
      </c>
      <c r="F246" s="29">
        <v>123.09303899999998</v>
      </c>
      <c r="G246" s="29">
        <v>85.967992250000009</v>
      </c>
      <c r="H246" s="108" t="s">
        <v>578</v>
      </c>
    </row>
    <row r="247" spans="1:8" ht="16.5" thickBot="1">
      <c r="A247" s="22" t="s">
        <v>26</v>
      </c>
      <c r="B247" s="35">
        <v>24.806185953488377</v>
      </c>
      <c r="C247" s="36">
        <v>6.633</v>
      </c>
      <c r="D247" s="29">
        <v>40.513404558139548</v>
      </c>
      <c r="E247" s="35">
        <v>10.833</v>
      </c>
      <c r="F247" s="29">
        <v>12.114000000000001</v>
      </c>
      <c r="G247" s="29">
        <v>2.5329999999999999</v>
      </c>
      <c r="H247" s="108" t="s">
        <v>588</v>
      </c>
    </row>
    <row r="248" spans="1:8" ht="16.5" thickBot="1">
      <c r="A248" s="22" t="s">
        <v>27</v>
      </c>
      <c r="B248" s="35">
        <v>331.94076879770989</v>
      </c>
      <c r="C248" s="36">
        <v>53.158000000000001</v>
      </c>
      <c r="D248" s="29">
        <v>648.82000152671742</v>
      </c>
      <c r="E248" s="35">
        <v>103.904</v>
      </c>
      <c r="F248" s="29">
        <f>D248/E248*G248</f>
        <v>356.95590706106867</v>
      </c>
      <c r="G248" s="29">
        <v>57.164000000000001</v>
      </c>
      <c r="H248" s="108" t="s">
        <v>579</v>
      </c>
    </row>
    <row r="249" spans="1:8" ht="16.5" thickBot="1">
      <c r="A249" s="22" t="s">
        <v>28</v>
      </c>
      <c r="B249" s="35">
        <v>592.875</v>
      </c>
      <c r="C249" s="36">
        <v>139.47900000000001</v>
      </c>
      <c r="D249" s="29">
        <v>497.51799999999997</v>
      </c>
      <c r="E249" s="35">
        <v>118.376</v>
      </c>
      <c r="F249" s="29">
        <v>445.59300000000002</v>
      </c>
      <c r="G249" s="29">
        <v>93.311999999999998</v>
      </c>
      <c r="H249" s="108" t="s">
        <v>580</v>
      </c>
    </row>
    <row r="250" spans="1:8" ht="16.5" thickBot="1">
      <c r="A250" s="22" t="s">
        <v>29</v>
      </c>
      <c r="B250" s="35">
        <v>81.097999999999999</v>
      </c>
      <c r="C250" s="36">
        <v>17.888999999999999</v>
      </c>
      <c r="D250" s="29">
        <v>79.786000000000001</v>
      </c>
      <c r="E250" s="35">
        <v>16.841999999999999</v>
      </c>
      <c r="F250" s="29">
        <v>53.387999999999998</v>
      </c>
      <c r="G250" s="29">
        <v>11.412000000000001</v>
      </c>
      <c r="H250" s="108" t="s">
        <v>581</v>
      </c>
    </row>
    <row r="251" spans="1:8" ht="16.5" thickBot="1">
      <c r="A251" s="22" t="s">
        <v>30</v>
      </c>
      <c r="B251" s="35">
        <v>706.64499999999998</v>
      </c>
      <c r="C251" s="36">
        <v>149.09899999999999</v>
      </c>
      <c r="D251" s="29">
        <v>753.93100000000004</v>
      </c>
      <c r="E251" s="35">
        <v>142.375</v>
      </c>
      <c r="F251" s="29">
        <v>795.86300000000006</v>
      </c>
      <c r="G251" s="29">
        <v>138.65100000000001</v>
      </c>
      <c r="H251" s="108" t="s">
        <v>589</v>
      </c>
    </row>
    <row r="252" spans="1:8" ht="16.5" thickBot="1">
      <c r="A252" s="22" t="s">
        <v>31</v>
      </c>
      <c r="B252" s="35">
        <v>9.2919999999999998</v>
      </c>
      <c r="C252" s="36">
        <v>2.3220000000000001</v>
      </c>
      <c r="D252" s="29">
        <v>8.9878690783807063</v>
      </c>
      <c r="E252" s="35">
        <v>2.361704</v>
      </c>
      <c r="F252" s="29">
        <v>6.9710000000000001</v>
      </c>
      <c r="G252" s="29">
        <v>1.5968640000000001</v>
      </c>
      <c r="H252" s="108" t="s">
        <v>582</v>
      </c>
    </row>
    <row r="253" spans="1:8" ht="16.5" thickBot="1">
      <c r="A253" s="22" t="s">
        <v>32</v>
      </c>
      <c r="B253" s="35">
        <v>240.53399999999999</v>
      </c>
      <c r="C253" s="36">
        <v>53.098999999999997</v>
      </c>
      <c r="D253" s="29">
        <v>382.089</v>
      </c>
      <c r="E253" s="35">
        <v>78.337000000000003</v>
      </c>
      <c r="F253" s="29">
        <v>1126.336</v>
      </c>
      <c r="G253" s="29">
        <v>242.89699999999999</v>
      </c>
      <c r="H253" s="108" t="s">
        <v>584</v>
      </c>
    </row>
    <row r="254" spans="1:8" ht="16.5" thickBot="1">
      <c r="A254" s="22" t="s">
        <v>33</v>
      </c>
      <c r="B254" s="37">
        <v>0</v>
      </c>
      <c r="C254" s="38">
        <v>0</v>
      </c>
      <c r="D254" s="29">
        <v>0</v>
      </c>
      <c r="E254" s="35">
        <v>0</v>
      </c>
      <c r="F254" s="29">
        <v>0</v>
      </c>
      <c r="G254" s="29">
        <v>0</v>
      </c>
      <c r="H254" s="108" t="s">
        <v>583</v>
      </c>
    </row>
    <row r="255" spans="1:8" ht="16.5" thickBot="1">
      <c r="A255" s="22" t="s">
        <v>34</v>
      </c>
      <c r="B255" s="37">
        <v>0</v>
      </c>
      <c r="C255" s="38">
        <v>0</v>
      </c>
      <c r="D255" s="29">
        <v>0</v>
      </c>
      <c r="E255" s="35">
        <v>0</v>
      </c>
      <c r="F255" s="29">
        <v>1E-3</v>
      </c>
      <c r="G255" s="29">
        <v>3.0000000000000001E-3</v>
      </c>
      <c r="H255" s="107" t="s">
        <v>35</v>
      </c>
    </row>
    <row r="256" spans="1:8" ht="16.5" thickBot="1">
      <c r="A256" s="90" t="s">
        <v>338</v>
      </c>
      <c r="B256" s="92">
        <f t="shared" ref="B256:F256" si="77">SUM(B234:B255)</f>
        <v>8824.4161047511971</v>
      </c>
      <c r="C256" s="92">
        <f t="shared" si="77"/>
        <v>2015.5529999999994</v>
      </c>
      <c r="D256" s="92">
        <f t="shared" si="77"/>
        <v>7348.5812751632384</v>
      </c>
      <c r="E256" s="92">
        <f t="shared" si="77"/>
        <v>1504.2005010999999</v>
      </c>
      <c r="F256" s="92">
        <f t="shared" si="77"/>
        <v>8697.1037410610679</v>
      </c>
      <c r="G256" s="92">
        <f>SUM(G234:G255)</f>
        <v>1853.4046454632928</v>
      </c>
      <c r="H256" s="106" t="s">
        <v>586</v>
      </c>
    </row>
    <row r="257" spans="1:8" ht="16.5" thickBot="1">
      <c r="A257" s="90" t="s">
        <v>337</v>
      </c>
      <c r="B257" s="92">
        <v>31225.364000000001</v>
      </c>
      <c r="C257" s="92">
        <v>7443.8490000000002</v>
      </c>
      <c r="D257" s="92">
        <v>29587.991659838346</v>
      </c>
      <c r="E257" s="92">
        <v>7053.5140000000001</v>
      </c>
      <c r="F257" s="92">
        <f>D257/E257*G257</f>
        <v>31413.101710130875</v>
      </c>
      <c r="G257" s="92">
        <v>7488.6040000000003</v>
      </c>
      <c r="H257" s="113" t="s">
        <v>339</v>
      </c>
    </row>
    <row r="258" spans="1:8">
      <c r="A258" s="15"/>
      <c r="B258" s="60"/>
      <c r="C258" s="60"/>
      <c r="D258" s="60"/>
      <c r="E258" s="60"/>
      <c r="F258" s="60"/>
      <c r="G258" s="60"/>
    </row>
    <row r="259" spans="1:8">
      <c r="A259" s="15"/>
      <c r="B259" s="60"/>
      <c r="C259" s="60"/>
      <c r="D259" s="60"/>
      <c r="E259" s="60"/>
      <c r="F259" s="60"/>
      <c r="G259" s="60"/>
    </row>
    <row r="260" spans="1:8">
      <c r="A260" s="15"/>
      <c r="B260" s="60"/>
      <c r="C260" s="60"/>
      <c r="D260" s="60"/>
      <c r="E260" s="60"/>
      <c r="F260" s="60"/>
      <c r="G260" s="60"/>
    </row>
    <row r="262" spans="1:8">
      <c r="A262" s="73" t="s">
        <v>610</v>
      </c>
      <c r="B262" s="7"/>
      <c r="C262" s="7"/>
      <c r="D262" s="7"/>
      <c r="E262" s="7"/>
      <c r="F262" s="7"/>
      <c r="G262" s="7"/>
      <c r="H262" s="76" t="s">
        <v>611</v>
      </c>
    </row>
    <row r="263" spans="1:8">
      <c r="A263" s="73" t="s">
        <v>660</v>
      </c>
      <c r="B263" s="7"/>
      <c r="C263" s="7"/>
      <c r="D263" s="7"/>
      <c r="E263" s="7"/>
      <c r="F263" s="7"/>
      <c r="G263" s="7"/>
      <c r="H263" s="7" t="s">
        <v>360</v>
      </c>
    </row>
    <row r="264" spans="1:8" ht="24.75" customHeight="1" thickBot="1">
      <c r="A264" s="72" t="s">
        <v>813</v>
      </c>
      <c r="B264" s="7"/>
      <c r="C264" s="7"/>
      <c r="D264" s="7"/>
      <c r="E264" s="2"/>
      <c r="F264" s="7"/>
      <c r="G264" s="2" t="s">
        <v>37</v>
      </c>
      <c r="H264" s="2" t="s">
        <v>1</v>
      </c>
    </row>
    <row r="265" spans="1:8" ht="16.5" thickBot="1">
      <c r="A265" s="63" t="s">
        <v>6</v>
      </c>
      <c r="B265" s="179">
        <v>2018</v>
      </c>
      <c r="C265" s="180"/>
      <c r="D265" s="179">
        <v>2019</v>
      </c>
      <c r="E265" s="180"/>
      <c r="F265" s="179">
        <v>2020</v>
      </c>
      <c r="G265" s="180"/>
      <c r="H265" s="64" t="s">
        <v>2</v>
      </c>
    </row>
    <row r="266" spans="1:8">
      <c r="A266" s="65"/>
      <c r="B266" s="19" t="s">
        <v>40</v>
      </c>
      <c r="C266" s="105" t="s">
        <v>41</v>
      </c>
      <c r="D266" s="105" t="s">
        <v>40</v>
      </c>
      <c r="E266" s="15" t="s">
        <v>41</v>
      </c>
      <c r="F266" s="19" t="s">
        <v>40</v>
      </c>
      <c r="G266" s="9" t="s">
        <v>41</v>
      </c>
      <c r="H266" s="66"/>
    </row>
    <row r="267" spans="1:8" ht="16.5" thickBot="1">
      <c r="A267" s="67"/>
      <c r="B267" s="32" t="s">
        <v>42</v>
      </c>
      <c r="C267" s="11" t="s">
        <v>43</v>
      </c>
      <c r="D267" s="108" t="s">
        <v>42</v>
      </c>
      <c r="E267" s="34" t="s">
        <v>43</v>
      </c>
      <c r="F267" s="32" t="s">
        <v>42</v>
      </c>
      <c r="G267" s="32" t="s">
        <v>43</v>
      </c>
      <c r="H267" s="68"/>
    </row>
    <row r="268" spans="1:8" ht="17.25" thickTop="1" thickBot="1">
      <c r="A268" s="22" t="s">
        <v>11</v>
      </c>
      <c r="B268" s="33">
        <v>811.42700000000002</v>
      </c>
      <c r="C268" s="36">
        <v>184.74199999999999</v>
      </c>
      <c r="D268" s="29">
        <v>770.59900000000005</v>
      </c>
      <c r="E268" s="35">
        <v>161.614</v>
      </c>
      <c r="F268" s="29">
        <v>805.79</v>
      </c>
      <c r="G268" s="29">
        <v>162.81700000000001</v>
      </c>
      <c r="H268" s="108" t="s">
        <v>575</v>
      </c>
    </row>
    <row r="269" spans="1:8" ht="16.5" thickBot="1">
      <c r="A269" s="22" t="s">
        <v>12</v>
      </c>
      <c r="B269" s="35">
        <v>414.666</v>
      </c>
      <c r="C269" s="36">
        <v>110.592</v>
      </c>
      <c r="D269" s="29">
        <v>452.08100000000002</v>
      </c>
      <c r="E269" s="35">
        <v>110.78700000000001</v>
      </c>
      <c r="F269" s="29">
        <v>556.53800000000001</v>
      </c>
      <c r="G269" s="29">
        <v>126.935</v>
      </c>
      <c r="H269" s="108" t="s">
        <v>576</v>
      </c>
    </row>
    <row r="270" spans="1:8" ht="16.5" thickBot="1">
      <c r="A270" s="22" t="s">
        <v>13</v>
      </c>
      <c r="B270" s="35">
        <v>24.928000000000001</v>
      </c>
      <c r="C270" s="36">
        <v>5.7329999999999997</v>
      </c>
      <c r="D270" s="29">
        <v>9.7260000000000009</v>
      </c>
      <c r="E270" s="35">
        <v>4.931</v>
      </c>
      <c r="F270" s="29">
        <v>15.929</v>
      </c>
      <c r="G270" s="29">
        <v>4.6379999999999999</v>
      </c>
      <c r="H270" s="108" t="s">
        <v>572</v>
      </c>
    </row>
    <row r="271" spans="1:8" ht="16.5" thickBot="1">
      <c r="A271" s="22" t="s">
        <v>14</v>
      </c>
      <c r="B271" s="35">
        <v>915.65700000000004</v>
      </c>
      <c r="C271" s="36">
        <v>165.578</v>
      </c>
      <c r="D271" s="29">
        <v>1025.8800000000001</v>
      </c>
      <c r="E271" s="35">
        <v>202.09354920000001</v>
      </c>
      <c r="F271" s="29">
        <v>1032.502</v>
      </c>
      <c r="G271" s="29">
        <v>199.23699999999999</v>
      </c>
      <c r="H271" s="108" t="s">
        <v>585</v>
      </c>
    </row>
    <row r="272" spans="1:8" ht="16.5" thickBot="1">
      <c r="A272" s="22" t="s">
        <v>15</v>
      </c>
      <c r="B272" s="35">
        <v>9156.57</v>
      </c>
      <c r="C272" s="36">
        <v>796</v>
      </c>
      <c r="D272" s="29">
        <v>8445.5499999999993</v>
      </c>
      <c r="E272" s="35">
        <v>862.06399999999996</v>
      </c>
      <c r="F272" s="29">
        <v>4633.7830999999996</v>
      </c>
      <c r="G272" s="29">
        <v>905.86516278591898</v>
      </c>
      <c r="H272" s="108" t="s">
        <v>591</v>
      </c>
    </row>
    <row r="273" spans="1:8" ht="16.5" thickBot="1">
      <c r="A273" s="22" t="s">
        <v>16</v>
      </c>
      <c r="B273" s="35">
        <v>1.7841000000000003E-2</v>
      </c>
      <c r="C273" s="36">
        <v>1.2999999999999999E-2</v>
      </c>
      <c r="D273" s="29">
        <v>3.7999999999999999E-2</v>
      </c>
      <c r="E273" s="35">
        <v>1.4E-2</v>
      </c>
      <c r="F273" s="29">
        <v>1.7000000000000001E-2</v>
      </c>
      <c r="G273" s="29">
        <v>8.0000000000000002E-3</v>
      </c>
      <c r="H273" s="108" t="s">
        <v>573</v>
      </c>
    </row>
    <row r="274" spans="1:8" ht="16.5" thickBot="1">
      <c r="A274" s="22" t="s">
        <v>17</v>
      </c>
      <c r="B274" s="35">
        <v>3.02</v>
      </c>
      <c r="C274" s="36">
        <v>1.575</v>
      </c>
      <c r="D274" s="29">
        <v>41.774999999999999</v>
      </c>
      <c r="E274" s="35">
        <v>14.089</v>
      </c>
      <c r="F274" s="29">
        <v>7.6449999999999996</v>
      </c>
      <c r="G274" s="29">
        <v>4.3979999999999997</v>
      </c>
      <c r="H274" s="108" t="s">
        <v>18</v>
      </c>
    </row>
    <row r="275" spans="1:8" ht="16.5" thickBot="1">
      <c r="A275" s="22" t="s">
        <v>19</v>
      </c>
      <c r="B275" s="35">
        <v>3010.0320000000002</v>
      </c>
      <c r="C275" s="36">
        <v>640.88900000000001</v>
      </c>
      <c r="D275" s="29">
        <v>3260.9450000000002</v>
      </c>
      <c r="E275" s="35">
        <v>715.322</v>
      </c>
      <c r="F275" s="29">
        <v>3070.8820000000001</v>
      </c>
      <c r="G275" s="29">
        <v>654.18799999999999</v>
      </c>
      <c r="H275" s="108" t="s">
        <v>574</v>
      </c>
    </row>
    <row r="276" spans="1:8" ht="16.5" thickBot="1">
      <c r="A276" s="22" t="s">
        <v>20</v>
      </c>
      <c r="B276" s="35">
        <v>0.443</v>
      </c>
      <c r="C276" s="36">
        <v>0.47699999999999998</v>
      </c>
      <c r="D276" s="29">
        <v>33.774999999999999</v>
      </c>
      <c r="E276" s="35">
        <v>8.3019999999999996</v>
      </c>
      <c r="F276" s="29">
        <v>47.926000000000002</v>
      </c>
      <c r="G276" s="29">
        <v>11.154999999999999</v>
      </c>
      <c r="H276" s="108" t="s">
        <v>577</v>
      </c>
    </row>
    <row r="277" spans="1:8" ht="16.5" thickBot="1">
      <c r="A277" s="22" t="s">
        <v>21</v>
      </c>
      <c r="B277" s="35">
        <v>141.92400000000001</v>
      </c>
      <c r="C277" s="36">
        <v>30.28</v>
      </c>
      <c r="D277" s="29">
        <v>319.03100000000001</v>
      </c>
      <c r="E277" s="35">
        <v>61.969000000000001</v>
      </c>
      <c r="F277" s="29">
        <v>219.13800000000001</v>
      </c>
      <c r="G277" s="29">
        <v>48.137999999999998</v>
      </c>
      <c r="H277" s="108" t="s">
        <v>587</v>
      </c>
    </row>
    <row r="278" spans="1:8" ht="16.5" thickBot="1">
      <c r="A278" s="22" t="s">
        <v>22</v>
      </c>
      <c r="B278" s="35">
        <v>2.0089999999999999</v>
      </c>
      <c r="C278" s="36">
        <v>1.1990000000000001</v>
      </c>
      <c r="D278" s="29">
        <v>24.634</v>
      </c>
      <c r="E278" s="35">
        <v>8.2140000000000004</v>
      </c>
      <c r="F278" s="29">
        <v>2.6920000000000002</v>
      </c>
      <c r="G278" s="29">
        <v>1.087</v>
      </c>
      <c r="H278" s="108" t="s">
        <v>571</v>
      </c>
    </row>
    <row r="279" spans="1:8" ht="16.5" thickBot="1">
      <c r="A279" s="22" t="s">
        <v>23</v>
      </c>
      <c r="B279" s="35">
        <v>301.22399999999999</v>
      </c>
      <c r="C279" s="36">
        <v>58.161000000000001</v>
      </c>
      <c r="D279" s="29">
        <v>863.21900000000005</v>
      </c>
      <c r="E279" s="35">
        <v>167.82400000000001</v>
      </c>
      <c r="F279" s="29">
        <v>772.00900000000001</v>
      </c>
      <c r="G279" s="29">
        <v>146.333</v>
      </c>
      <c r="H279" s="108" t="s">
        <v>24</v>
      </c>
    </row>
    <row r="280" spans="1:8" ht="16.5" thickBot="1">
      <c r="A280" s="22" t="s">
        <v>25</v>
      </c>
      <c r="B280" s="29">
        <v>206.18600000000001</v>
      </c>
      <c r="C280" s="27">
        <v>45.497999999999998</v>
      </c>
      <c r="D280" s="29">
        <v>347</v>
      </c>
      <c r="E280" s="35">
        <v>70.98</v>
      </c>
      <c r="F280" s="29">
        <v>316.62168699999989</v>
      </c>
      <c r="G280" s="29">
        <v>97.34333700000002</v>
      </c>
      <c r="H280" s="108" t="s">
        <v>578</v>
      </c>
    </row>
    <row r="281" spans="1:8" ht="16.5" thickBot="1">
      <c r="A281" s="22" t="s">
        <v>26</v>
      </c>
      <c r="B281" s="35">
        <v>7.6965000000000012</v>
      </c>
      <c r="C281" s="36">
        <v>6.5970000000000004</v>
      </c>
      <c r="D281" s="29">
        <v>19.875333333333337</v>
      </c>
      <c r="E281" s="35">
        <v>17.036000000000001</v>
      </c>
      <c r="F281" s="29">
        <v>25.228000000000002</v>
      </c>
      <c r="G281" s="29">
        <v>5.694</v>
      </c>
      <c r="H281" s="108" t="s">
        <v>588</v>
      </c>
    </row>
    <row r="282" spans="1:8" ht="16.5" thickBot="1">
      <c r="A282" s="22" t="s">
        <v>27</v>
      </c>
      <c r="B282" s="35">
        <v>41.39</v>
      </c>
      <c r="C282" s="36">
        <v>11.212</v>
      </c>
      <c r="D282" s="29">
        <v>68.078000000000003</v>
      </c>
      <c r="E282" s="35">
        <v>16.356000000000002</v>
      </c>
      <c r="F282" s="29">
        <v>95.215000000000003</v>
      </c>
      <c r="G282" s="29">
        <v>22.186</v>
      </c>
      <c r="H282" s="108" t="s">
        <v>579</v>
      </c>
    </row>
    <row r="283" spans="1:8" ht="16.5" thickBot="1">
      <c r="A283" s="22" t="s">
        <v>28</v>
      </c>
      <c r="B283" s="35">
        <v>132.71299999999999</v>
      </c>
      <c r="C283" s="36">
        <v>45.174999999999997</v>
      </c>
      <c r="D283" s="29">
        <v>104.55500000000001</v>
      </c>
      <c r="E283" s="35">
        <v>45.34</v>
      </c>
      <c r="F283" s="29">
        <v>111.26900000000001</v>
      </c>
      <c r="G283" s="29">
        <v>54.392000000000003</v>
      </c>
      <c r="H283" s="108" t="s">
        <v>580</v>
      </c>
    </row>
    <row r="284" spans="1:8" ht="16.5" thickBot="1">
      <c r="A284" s="22" t="s">
        <v>29</v>
      </c>
      <c r="B284" s="35">
        <v>565.89599999999996</v>
      </c>
      <c r="C284" s="36">
        <v>117.15</v>
      </c>
      <c r="D284" s="29">
        <v>549.07000000000005</v>
      </c>
      <c r="E284" s="35">
        <v>108.35899999999999</v>
      </c>
      <c r="F284" s="29">
        <v>557.07600000000002</v>
      </c>
      <c r="G284" s="29">
        <v>117.833</v>
      </c>
      <c r="H284" s="108" t="s">
        <v>581</v>
      </c>
    </row>
    <row r="285" spans="1:8" ht="16.5" thickBot="1">
      <c r="A285" s="22" t="s">
        <v>30</v>
      </c>
      <c r="B285" s="35">
        <v>749.87300000000005</v>
      </c>
      <c r="C285" s="36">
        <v>123.28700000000001</v>
      </c>
      <c r="D285" s="29">
        <v>618.29100000000005</v>
      </c>
      <c r="E285" s="35">
        <v>100.003</v>
      </c>
      <c r="F285" s="29">
        <v>767.92600000000004</v>
      </c>
      <c r="G285" s="29">
        <v>138.05000000000001</v>
      </c>
      <c r="H285" s="108" t="s">
        <v>589</v>
      </c>
    </row>
    <row r="286" spans="1:8" ht="16.5" thickBot="1">
      <c r="A286" s="22" t="s">
        <v>31</v>
      </c>
      <c r="B286" s="35">
        <v>8414.3919999999998</v>
      </c>
      <c r="C286" s="36">
        <v>1772.3462</v>
      </c>
      <c r="D286" s="29">
        <v>4499.5025256640438</v>
      </c>
      <c r="E286" s="35">
        <v>947.74241599999993</v>
      </c>
      <c r="F286" s="29">
        <v>9311.2929999999997</v>
      </c>
      <c r="G286" s="29">
        <v>2014.901824</v>
      </c>
      <c r="H286" s="108" t="s">
        <v>582</v>
      </c>
    </row>
    <row r="287" spans="1:8" ht="16.5" thickBot="1">
      <c r="A287" s="22" t="s">
        <v>32</v>
      </c>
      <c r="B287" s="35">
        <v>2359.6170000000002</v>
      </c>
      <c r="C287" s="36">
        <v>495.08699999999999</v>
      </c>
      <c r="D287" s="29">
        <v>2731.203</v>
      </c>
      <c r="E287" s="35">
        <v>544.50400000000002</v>
      </c>
      <c r="F287" s="29">
        <v>2866.6729999999998</v>
      </c>
      <c r="G287" s="29">
        <v>567.97299999999996</v>
      </c>
      <c r="H287" s="108" t="s">
        <v>584</v>
      </c>
    </row>
    <row r="288" spans="1:8" ht="16.5" thickBot="1">
      <c r="A288" s="22" t="s">
        <v>33</v>
      </c>
      <c r="B288" s="37">
        <v>19.856000000000002</v>
      </c>
      <c r="C288" s="38">
        <v>2.7909999999999999</v>
      </c>
      <c r="D288" s="29">
        <v>19.100000000000001</v>
      </c>
      <c r="E288" s="35">
        <v>2.484</v>
      </c>
      <c r="F288" s="29">
        <v>12.785</v>
      </c>
      <c r="G288" s="29">
        <v>1.4790000000000001</v>
      </c>
      <c r="H288" s="108" t="s">
        <v>583</v>
      </c>
    </row>
    <row r="289" spans="1:8" ht="16.5" thickBot="1">
      <c r="A289" s="22" t="s">
        <v>34</v>
      </c>
      <c r="B289" s="37">
        <v>618.28300000000002</v>
      </c>
      <c r="C289" s="38">
        <v>113.249</v>
      </c>
      <c r="D289" s="29">
        <v>662.5</v>
      </c>
      <c r="E289" s="35">
        <v>109.361</v>
      </c>
      <c r="F289" s="29">
        <v>702.81700000000001</v>
      </c>
      <c r="G289" s="29">
        <v>114.997</v>
      </c>
      <c r="H289" s="107" t="s">
        <v>35</v>
      </c>
    </row>
    <row r="290" spans="1:8" ht="16.5" thickBot="1">
      <c r="A290" s="90" t="s">
        <v>338</v>
      </c>
      <c r="B290" s="92">
        <v>27897.820341000002</v>
      </c>
      <c r="C290" s="92">
        <v>4727.6312000000007</v>
      </c>
      <c r="D290" s="92">
        <v>24866.427858997376</v>
      </c>
      <c r="E290" s="92">
        <v>4279.3889652000007</v>
      </c>
      <c r="F290" s="92">
        <f>SUM(F268:F289)</f>
        <v>25931.754786999994</v>
      </c>
      <c r="G290" s="92">
        <f>SUM(G268:G289)</f>
        <v>5399.6483237859202</v>
      </c>
      <c r="H290" s="106" t="s">
        <v>586</v>
      </c>
    </row>
    <row r="291" spans="1:8" ht="16.5" thickBot="1">
      <c r="A291" s="90" t="s">
        <v>337</v>
      </c>
      <c r="B291" s="92">
        <v>164535.54690083649</v>
      </c>
      <c r="C291" s="92">
        <v>37585.998</v>
      </c>
      <c r="D291" s="92">
        <v>171892.09330185753</v>
      </c>
      <c r="E291" s="92">
        <v>39266.504999999997</v>
      </c>
      <c r="F291" s="92">
        <f>D291/E291*G291</f>
        <v>180424.3952169375</v>
      </c>
      <c r="G291" s="92">
        <v>41215.597999999998</v>
      </c>
      <c r="H291" s="113" t="s">
        <v>339</v>
      </c>
    </row>
    <row r="292" spans="1:8">
      <c r="A292" s="7"/>
      <c r="B292" s="7"/>
      <c r="C292" s="7"/>
      <c r="D292" s="7"/>
      <c r="E292" s="7"/>
      <c r="F292" s="7"/>
      <c r="G292" s="7"/>
      <c r="H292" s="7"/>
    </row>
    <row r="293" spans="1:8">
      <c r="A293" s="7"/>
      <c r="B293" s="7"/>
      <c r="C293" s="7"/>
      <c r="D293" s="7"/>
      <c r="E293" s="7"/>
      <c r="F293" s="7"/>
      <c r="G293" s="7"/>
    </row>
    <row r="294" spans="1:8">
      <c r="A294" s="73" t="s">
        <v>612</v>
      </c>
      <c r="B294" s="7"/>
      <c r="C294" s="7"/>
      <c r="D294" s="7"/>
      <c r="E294" s="7"/>
      <c r="F294" s="7"/>
      <c r="G294" s="7"/>
      <c r="H294" s="76" t="s">
        <v>613</v>
      </c>
    </row>
    <row r="295" spans="1:8">
      <c r="A295" s="73" t="s">
        <v>661</v>
      </c>
      <c r="B295" s="7"/>
      <c r="C295" s="7"/>
      <c r="D295" s="7"/>
      <c r="E295" s="7"/>
      <c r="F295" s="7"/>
      <c r="G295" s="7"/>
      <c r="H295" s="46" t="s">
        <v>361</v>
      </c>
    </row>
    <row r="296" spans="1:8" ht="25.5" customHeight="1" thickBot="1">
      <c r="A296" s="72" t="s">
        <v>813</v>
      </c>
      <c r="B296" s="7"/>
      <c r="C296" s="7"/>
      <c r="D296" s="7"/>
      <c r="E296" s="2"/>
      <c r="F296" s="7"/>
      <c r="G296" s="2" t="s">
        <v>37</v>
      </c>
      <c r="H296" s="2" t="s">
        <v>1</v>
      </c>
    </row>
    <row r="297" spans="1:8" ht="16.5" thickBot="1">
      <c r="A297" s="63" t="s">
        <v>6</v>
      </c>
      <c r="B297" s="179">
        <v>2018</v>
      </c>
      <c r="C297" s="180"/>
      <c r="D297" s="179">
        <v>2019</v>
      </c>
      <c r="E297" s="180"/>
      <c r="F297" s="179">
        <v>2020</v>
      </c>
      <c r="G297" s="180"/>
      <c r="H297" s="64" t="s">
        <v>2</v>
      </c>
    </row>
    <row r="298" spans="1:8">
      <c r="A298" s="65"/>
      <c r="B298" s="19" t="s">
        <v>40</v>
      </c>
      <c r="C298" s="105" t="s">
        <v>41</v>
      </c>
      <c r="D298" s="105" t="s">
        <v>40</v>
      </c>
      <c r="E298" s="15" t="s">
        <v>41</v>
      </c>
      <c r="F298" s="19" t="s">
        <v>40</v>
      </c>
      <c r="G298" s="9" t="s">
        <v>41</v>
      </c>
      <c r="H298" s="66"/>
    </row>
    <row r="299" spans="1:8" ht="16.5" thickBot="1">
      <c r="A299" s="67"/>
      <c r="B299" s="32" t="s">
        <v>42</v>
      </c>
      <c r="C299" s="11" t="s">
        <v>43</v>
      </c>
      <c r="D299" s="108" t="s">
        <v>42</v>
      </c>
      <c r="E299" s="34" t="s">
        <v>43</v>
      </c>
      <c r="F299" s="32" t="s">
        <v>42</v>
      </c>
      <c r="G299" s="32" t="s">
        <v>43</v>
      </c>
      <c r="H299" s="68"/>
    </row>
    <row r="300" spans="1:8" ht="17.25" thickTop="1" thickBot="1">
      <c r="A300" s="22" t="s">
        <v>11</v>
      </c>
      <c r="B300" s="33">
        <v>5.3789999999999996</v>
      </c>
      <c r="C300" s="36">
        <v>0.188</v>
      </c>
      <c r="D300" s="29">
        <v>2.6680000000000001</v>
      </c>
      <c r="E300" s="29">
        <v>0.63100000000000001</v>
      </c>
      <c r="F300" s="29">
        <v>1.119</v>
      </c>
      <c r="G300" s="29">
        <v>0.23300000000000001</v>
      </c>
      <c r="H300" s="108" t="s">
        <v>575</v>
      </c>
    </row>
    <row r="301" spans="1:8" ht="16.5" thickBot="1">
      <c r="A301" s="22" t="s">
        <v>12</v>
      </c>
      <c r="B301" s="35">
        <v>10.124000000000001</v>
      </c>
      <c r="C301" s="36">
        <v>2.7210000000000001</v>
      </c>
      <c r="D301" s="29">
        <v>11.629</v>
      </c>
      <c r="E301" s="29">
        <v>3.0680000000000001</v>
      </c>
      <c r="F301" s="29">
        <v>13.952</v>
      </c>
      <c r="G301" s="29">
        <v>3.1070000000000002</v>
      </c>
      <c r="H301" s="108" t="s">
        <v>576</v>
      </c>
    </row>
    <row r="302" spans="1:8" ht="16.5" thickBot="1">
      <c r="A302" s="22" t="s">
        <v>13</v>
      </c>
      <c r="B302" s="35">
        <v>0.78800000000000003</v>
      </c>
      <c r="C302" s="36">
        <v>0.27300000000000002</v>
      </c>
      <c r="D302" s="29">
        <v>0.84099999999999997</v>
      </c>
      <c r="E302" s="29">
        <v>0.27200000000000002</v>
      </c>
      <c r="F302" s="29">
        <v>1.1060000000000001</v>
      </c>
      <c r="G302" s="29">
        <v>0.34899999999999998</v>
      </c>
      <c r="H302" s="108" t="s">
        <v>572</v>
      </c>
    </row>
    <row r="303" spans="1:8" ht="16.5" thickBot="1">
      <c r="A303" s="22" t="s">
        <v>14</v>
      </c>
      <c r="B303" s="35">
        <v>5.3789999999999996</v>
      </c>
      <c r="C303" s="36">
        <v>1.569</v>
      </c>
      <c r="D303" s="29">
        <v>6.62</v>
      </c>
      <c r="E303" s="29">
        <v>1.9359999999999999</v>
      </c>
      <c r="F303" s="29">
        <v>6.1689999999999996</v>
      </c>
      <c r="G303" s="29">
        <v>1.946</v>
      </c>
      <c r="H303" s="108" t="s">
        <v>585</v>
      </c>
    </row>
    <row r="304" spans="1:8" ht="16.5" thickBot="1">
      <c r="A304" s="22" t="s">
        <v>15</v>
      </c>
      <c r="B304" s="35">
        <v>0.42199999999999999</v>
      </c>
      <c r="C304" s="36">
        <v>5.33E-2</v>
      </c>
      <c r="D304" s="29">
        <v>1.7999999999999999E-2</v>
      </c>
      <c r="E304" s="29">
        <v>5.0000000000000001E-3</v>
      </c>
      <c r="F304" s="29">
        <v>3.4000000000000002E-2</v>
      </c>
      <c r="G304" s="29">
        <v>1.0999999999999999E-2</v>
      </c>
      <c r="H304" s="108" t="s">
        <v>591</v>
      </c>
    </row>
    <row r="305" spans="1:8" ht="16.5" thickBot="1">
      <c r="A305" s="22" t="s">
        <v>16</v>
      </c>
      <c r="B305" s="35">
        <v>0</v>
      </c>
      <c r="C305" s="36">
        <v>0</v>
      </c>
      <c r="D305" s="29">
        <v>0</v>
      </c>
      <c r="E305" s="29">
        <v>0</v>
      </c>
      <c r="F305" s="29">
        <v>0</v>
      </c>
      <c r="G305" s="29">
        <v>0</v>
      </c>
      <c r="H305" s="108" t="s">
        <v>573</v>
      </c>
    </row>
    <row r="306" spans="1:8" ht="16.5" thickBot="1">
      <c r="A306" s="22" t="s">
        <v>17</v>
      </c>
      <c r="B306" s="35">
        <v>59.420999999999999</v>
      </c>
      <c r="C306" s="36">
        <v>11.664</v>
      </c>
      <c r="D306" s="29">
        <v>59.13</v>
      </c>
      <c r="E306" s="29">
        <v>12.161</v>
      </c>
      <c r="F306" s="29">
        <v>30</v>
      </c>
      <c r="G306" s="29">
        <v>5.992</v>
      </c>
      <c r="H306" s="108" t="s">
        <v>18</v>
      </c>
    </row>
    <row r="307" spans="1:8" ht="16.5" thickBot="1">
      <c r="A307" s="22" t="s">
        <v>19</v>
      </c>
      <c r="B307" s="35">
        <v>1.4999999999999999E-2</v>
      </c>
      <c r="C307" s="36">
        <v>3.3000000000000002E-2</v>
      </c>
      <c r="D307" s="29">
        <v>0.16300000000000001</v>
      </c>
      <c r="E307" s="29">
        <v>7.1999999999999995E-2</v>
      </c>
      <c r="F307" s="29">
        <v>0.29099999999999998</v>
      </c>
      <c r="G307" s="29">
        <v>5.8999999999999997E-2</v>
      </c>
      <c r="H307" s="108" t="s">
        <v>574</v>
      </c>
    </row>
    <row r="308" spans="1:8" ht="16.5" thickBot="1">
      <c r="A308" s="22" t="s">
        <v>20</v>
      </c>
      <c r="B308" s="35">
        <v>104.405</v>
      </c>
      <c r="C308" s="36">
        <v>22.481000000000002</v>
      </c>
      <c r="D308" s="29">
        <v>147.465</v>
      </c>
      <c r="E308" s="29">
        <v>57.279000000000003</v>
      </c>
      <c r="F308" s="29">
        <v>183.447</v>
      </c>
      <c r="G308" s="29">
        <v>39.694000000000003</v>
      </c>
      <c r="H308" s="108" t="s">
        <v>577</v>
      </c>
    </row>
    <row r="309" spans="1:8" ht="16.5" thickBot="1">
      <c r="A309" s="22" t="s">
        <v>21</v>
      </c>
      <c r="B309" s="35">
        <v>0</v>
      </c>
      <c r="C309" s="36">
        <v>0</v>
      </c>
      <c r="D309" s="29">
        <v>0</v>
      </c>
      <c r="E309" s="29">
        <v>0</v>
      </c>
      <c r="F309" s="29">
        <v>0</v>
      </c>
      <c r="G309" s="29">
        <v>0</v>
      </c>
      <c r="H309" s="108" t="s">
        <v>587</v>
      </c>
    </row>
    <row r="310" spans="1:8" ht="16.5" thickBot="1">
      <c r="A310" s="22" t="s">
        <v>22</v>
      </c>
      <c r="B310" s="35">
        <v>81.212000000000003</v>
      </c>
      <c r="C310" s="36">
        <v>15.958</v>
      </c>
      <c r="D310" s="29">
        <v>103.262</v>
      </c>
      <c r="E310" s="29">
        <v>21.184999999999999</v>
      </c>
      <c r="F310" s="29">
        <v>46.82</v>
      </c>
      <c r="G310" s="29">
        <v>8.391</v>
      </c>
      <c r="H310" s="108" t="s">
        <v>571</v>
      </c>
    </row>
    <row r="311" spans="1:8" ht="16.5" thickBot="1">
      <c r="A311" s="22" t="s">
        <v>23</v>
      </c>
      <c r="B311" s="35">
        <v>3.5939999999999999</v>
      </c>
      <c r="C311" s="36">
        <v>0.63200000000000001</v>
      </c>
      <c r="D311" s="29">
        <v>0.73899999999999999</v>
      </c>
      <c r="E311" s="29">
        <v>0.156</v>
      </c>
      <c r="F311" s="29">
        <v>1.258</v>
      </c>
      <c r="G311" s="29">
        <v>0.221</v>
      </c>
      <c r="H311" s="108" t="s">
        <v>24</v>
      </c>
    </row>
    <row r="312" spans="1:8" ht="16.5" thickBot="1">
      <c r="A312" s="22" t="s">
        <v>25</v>
      </c>
      <c r="B312" s="29">
        <v>5.54</v>
      </c>
      <c r="C312" s="27">
        <v>1.63</v>
      </c>
      <c r="D312" s="29">
        <f>B312/C312*E312</f>
        <v>1.3900981595092026</v>
      </c>
      <c r="E312" s="29">
        <v>0.40899999999999997</v>
      </c>
      <c r="F312" s="29">
        <v>5.1606259999999997</v>
      </c>
      <c r="G312" s="29">
        <v>1.9345823699999993</v>
      </c>
      <c r="H312" s="108" t="s">
        <v>578</v>
      </c>
    </row>
    <row r="313" spans="1:8" ht="16.5" thickBot="1">
      <c r="A313" s="22" t="s">
        <v>26</v>
      </c>
      <c r="B313" s="35">
        <v>0</v>
      </c>
      <c r="C313" s="36">
        <v>4.0000000000000001E-3</v>
      </c>
      <c r="D313" s="29">
        <f>B313/C313*E313</f>
        <v>0</v>
      </c>
      <c r="E313" s="29">
        <v>0.82</v>
      </c>
      <c r="F313" s="29">
        <v>3.093</v>
      </c>
      <c r="G313" s="29">
        <v>0.749</v>
      </c>
      <c r="H313" s="108" t="s">
        <v>588</v>
      </c>
    </row>
    <row r="314" spans="1:8" ht="16.5" thickBot="1">
      <c r="A314" s="22" t="s">
        <v>27</v>
      </c>
      <c r="B314" s="35">
        <v>0.80700000000000005</v>
      </c>
      <c r="C314" s="36">
        <v>0.19900000000000001</v>
      </c>
      <c r="D314" s="29">
        <v>0.71499999999999997</v>
      </c>
      <c r="E314" s="29">
        <v>0.22800000000000001</v>
      </c>
      <c r="F314" s="29">
        <v>2.1379999999999999</v>
      </c>
      <c r="G314" s="29">
        <v>0.64600000000000002</v>
      </c>
      <c r="H314" s="108" t="s">
        <v>579</v>
      </c>
    </row>
    <row r="315" spans="1:8" ht="16.5" thickBot="1">
      <c r="A315" s="22" t="s">
        <v>28</v>
      </c>
      <c r="B315" s="35">
        <v>0</v>
      </c>
      <c r="C315" s="36">
        <v>0</v>
      </c>
      <c r="D315" s="29">
        <v>0.34899999999999998</v>
      </c>
      <c r="E315" s="29">
        <v>8.6999999999999994E-2</v>
      </c>
      <c r="F315" s="29">
        <v>0.379</v>
      </c>
      <c r="G315" s="29">
        <v>0.108</v>
      </c>
      <c r="H315" s="108" t="s">
        <v>580</v>
      </c>
    </row>
    <row r="316" spans="1:8" ht="16.5" thickBot="1">
      <c r="A316" s="22" t="s">
        <v>29</v>
      </c>
      <c r="B316" s="35">
        <v>1.329</v>
      </c>
      <c r="C316" s="36">
        <v>0.46200000000000002</v>
      </c>
      <c r="D316" s="29">
        <v>0.57999999999999996</v>
      </c>
      <c r="E316" s="29">
        <v>0.16400000000000001</v>
      </c>
      <c r="F316" s="29">
        <v>0.122</v>
      </c>
      <c r="G316" s="29">
        <v>4.5999999999999999E-2</v>
      </c>
      <c r="H316" s="108" t="s">
        <v>581</v>
      </c>
    </row>
    <row r="317" spans="1:8" ht="16.5" thickBot="1">
      <c r="A317" s="22" t="s">
        <v>30</v>
      </c>
      <c r="B317" s="35">
        <v>9.6000000000000002E-2</v>
      </c>
      <c r="C317" s="36">
        <v>1.9E-2</v>
      </c>
      <c r="D317" s="29">
        <f>B317/C317*E317</f>
        <v>1.025684210526316</v>
      </c>
      <c r="E317" s="29">
        <v>0.20300000000000001</v>
      </c>
      <c r="F317" s="29">
        <f>D317/E317*G317</f>
        <v>0.11115789473684211</v>
      </c>
      <c r="G317" s="29">
        <v>2.1999999999999999E-2</v>
      </c>
      <c r="H317" s="108" t="s">
        <v>589</v>
      </c>
    </row>
    <row r="318" spans="1:8" ht="16.5" thickBot="1">
      <c r="A318" s="22" t="s">
        <v>31</v>
      </c>
      <c r="B318" s="35">
        <v>1.446</v>
      </c>
      <c r="C318" s="36">
        <v>1.1990000000000001</v>
      </c>
      <c r="D318" s="29">
        <f>B318/C318*E318</f>
        <v>1.6811709758131774</v>
      </c>
      <c r="E318" s="29">
        <v>1.3939999999999999</v>
      </c>
      <c r="F318" s="29">
        <f>D318/E318*G318</f>
        <v>0.56079232693911596</v>
      </c>
      <c r="G318" s="29">
        <v>0.46500000000000002</v>
      </c>
      <c r="H318" s="108" t="s">
        <v>582</v>
      </c>
    </row>
    <row r="319" spans="1:8" ht="16.5" thickBot="1">
      <c r="A319" s="22" t="s">
        <v>32</v>
      </c>
      <c r="B319" s="35">
        <v>0.45800000000000002</v>
      </c>
      <c r="C319" s="36">
        <v>0.32</v>
      </c>
      <c r="D319" s="29">
        <v>0.49099999999999999</v>
      </c>
      <c r="E319" s="29">
        <v>0.34100000000000003</v>
      </c>
      <c r="F319" s="29">
        <v>2.0219999999999998</v>
      </c>
      <c r="G319" s="29">
        <v>0.95699999999999996</v>
      </c>
      <c r="H319" s="108" t="s">
        <v>584</v>
      </c>
    </row>
    <row r="320" spans="1:8" ht="16.5" thickBot="1">
      <c r="A320" s="22" t="s">
        <v>33</v>
      </c>
      <c r="B320" s="37">
        <v>0</v>
      </c>
      <c r="C320" s="38">
        <v>0</v>
      </c>
      <c r="D320" s="29">
        <v>0</v>
      </c>
      <c r="E320" s="29">
        <v>0</v>
      </c>
      <c r="F320" s="29">
        <v>0</v>
      </c>
      <c r="G320" s="29">
        <v>0</v>
      </c>
      <c r="H320" s="108" t="s">
        <v>583</v>
      </c>
    </row>
    <row r="321" spans="1:8" ht="16.5" thickBot="1">
      <c r="A321" s="22" t="s">
        <v>34</v>
      </c>
      <c r="B321" s="37">
        <v>0.34799999999999998</v>
      </c>
      <c r="C321" s="38">
        <v>9.8000000000000004E-2</v>
      </c>
      <c r="D321" s="29">
        <v>0.45300000000000001</v>
      </c>
      <c r="E321" s="29">
        <v>0.155</v>
      </c>
      <c r="F321" s="29">
        <v>7.1849999999999996</v>
      </c>
      <c r="G321" s="29">
        <v>1.5229999999999999</v>
      </c>
      <c r="H321" s="107" t="s">
        <v>35</v>
      </c>
    </row>
    <row r="322" spans="1:8" ht="16.5" thickBot="1">
      <c r="A322" s="90" t="s">
        <v>338</v>
      </c>
      <c r="B322" s="92">
        <v>275.95300000000009</v>
      </c>
      <c r="C322" s="92">
        <v>58.058299999999996</v>
      </c>
      <c r="D322" s="92">
        <f t="shared" ref="D322:F322" si="78">SUM(D300:D321)</f>
        <v>339.21995334584858</v>
      </c>
      <c r="E322" s="92">
        <f t="shared" si="78"/>
        <v>100.56600000000002</v>
      </c>
      <c r="F322" s="92">
        <f t="shared" si="78"/>
        <v>304.96757622167593</v>
      </c>
      <c r="G322" s="92">
        <f>SUM(G300:G321)</f>
        <v>66.453582369999992</v>
      </c>
      <c r="H322" s="106" t="s">
        <v>586</v>
      </c>
    </row>
    <row r="323" spans="1:8" ht="16.5" thickBot="1">
      <c r="A323" s="90" t="s">
        <v>337</v>
      </c>
      <c r="B323" s="92">
        <v>6418.98</v>
      </c>
      <c r="C323" s="92">
        <v>1572.85</v>
      </c>
      <c r="D323" s="92">
        <f>B323/C323*E323</f>
        <v>3876.1685236100079</v>
      </c>
      <c r="E323" s="92">
        <v>949.78200000000004</v>
      </c>
      <c r="F323" s="92">
        <f>D323/E323*G323</f>
        <v>6762.1241379533976</v>
      </c>
      <c r="G323" s="92">
        <v>1656.931</v>
      </c>
      <c r="H323" s="113" t="s">
        <v>339</v>
      </c>
    </row>
    <row r="324" spans="1:8">
      <c r="A324" s="7"/>
      <c r="B324" s="7"/>
      <c r="C324" s="7"/>
      <c r="D324" s="7"/>
      <c r="E324" s="7"/>
      <c r="F324" s="7"/>
      <c r="G324" s="7"/>
      <c r="H324" s="7"/>
    </row>
    <row r="325" spans="1:8">
      <c r="A325" s="7"/>
      <c r="B325" s="7"/>
      <c r="C325" s="7"/>
      <c r="D325" s="7"/>
      <c r="E325" s="7"/>
      <c r="F325" s="7"/>
      <c r="G325" s="7"/>
      <c r="H325" s="7"/>
    </row>
    <row r="326" spans="1:8">
      <c r="A326" s="7"/>
      <c r="B326" s="7"/>
      <c r="C326" s="7"/>
      <c r="D326" s="7"/>
      <c r="E326" s="7"/>
      <c r="F326" s="7"/>
      <c r="G326" s="7"/>
      <c r="H326" s="7"/>
    </row>
    <row r="327" spans="1:8">
      <c r="A327" s="7"/>
      <c r="B327" s="7"/>
      <c r="C327" s="7"/>
      <c r="D327" s="7"/>
      <c r="E327" s="7"/>
      <c r="F327" s="7"/>
      <c r="G327" s="7"/>
      <c r="H327" s="7"/>
    </row>
    <row r="328" spans="1:8">
      <c r="A328" s="7"/>
      <c r="B328" s="7"/>
      <c r="C328" s="7"/>
      <c r="D328" s="7"/>
      <c r="E328" s="7"/>
      <c r="F328" s="7"/>
      <c r="G328" s="7"/>
      <c r="H328" s="7"/>
    </row>
    <row r="329" spans="1:8">
      <c r="A329" s="73" t="s">
        <v>614</v>
      </c>
      <c r="B329" s="7"/>
      <c r="C329" s="7"/>
      <c r="D329" s="7"/>
      <c r="E329" s="7"/>
      <c r="F329" s="7"/>
      <c r="G329" s="7"/>
      <c r="H329" s="76" t="s">
        <v>615</v>
      </c>
    </row>
    <row r="330" spans="1:8">
      <c r="A330" s="73" t="s">
        <v>662</v>
      </c>
      <c r="B330" s="7"/>
      <c r="C330" s="7"/>
      <c r="D330" s="7"/>
      <c r="E330" s="7"/>
      <c r="F330" s="7"/>
      <c r="G330" s="7"/>
      <c r="H330" s="7" t="s">
        <v>362</v>
      </c>
    </row>
    <row r="331" spans="1:8" ht="21.75" customHeight="1" thickBot="1">
      <c r="A331" s="72" t="s">
        <v>813</v>
      </c>
      <c r="B331" s="7"/>
      <c r="C331" s="7"/>
      <c r="D331" s="7"/>
      <c r="E331" s="2"/>
      <c r="F331" s="7"/>
      <c r="G331" s="2" t="s">
        <v>37</v>
      </c>
      <c r="H331" s="2" t="s">
        <v>1</v>
      </c>
    </row>
    <row r="332" spans="1:8" ht="16.5" thickBot="1">
      <c r="A332" s="63" t="s">
        <v>6</v>
      </c>
      <c r="B332" s="179">
        <v>2018</v>
      </c>
      <c r="C332" s="180"/>
      <c r="D332" s="179">
        <v>2019</v>
      </c>
      <c r="E332" s="180"/>
      <c r="F332" s="179">
        <v>2020</v>
      </c>
      <c r="G332" s="180"/>
      <c r="H332" s="64" t="s">
        <v>2</v>
      </c>
    </row>
    <row r="333" spans="1:8">
      <c r="A333" s="65"/>
      <c r="B333" s="19" t="s">
        <v>40</v>
      </c>
      <c r="C333" s="105" t="s">
        <v>41</v>
      </c>
      <c r="D333" s="105" t="s">
        <v>40</v>
      </c>
      <c r="E333" s="15" t="s">
        <v>41</v>
      </c>
      <c r="F333" s="19" t="s">
        <v>40</v>
      </c>
      <c r="G333" s="9" t="s">
        <v>41</v>
      </c>
      <c r="H333" s="66"/>
    </row>
    <row r="334" spans="1:8" ht="16.5" thickBot="1">
      <c r="A334" s="67"/>
      <c r="B334" s="32" t="s">
        <v>42</v>
      </c>
      <c r="C334" s="11" t="s">
        <v>43</v>
      </c>
      <c r="D334" s="108" t="s">
        <v>42</v>
      </c>
      <c r="E334" s="34" t="s">
        <v>43</v>
      </c>
      <c r="F334" s="32" t="s">
        <v>42</v>
      </c>
      <c r="G334" s="32" t="s">
        <v>43</v>
      </c>
      <c r="H334" s="68"/>
    </row>
    <row r="335" spans="1:8" ht="17.25" thickTop="1" thickBot="1">
      <c r="A335" s="22" t="s">
        <v>11</v>
      </c>
      <c r="B335" s="33">
        <v>184.47300000000001</v>
      </c>
      <c r="C335" s="36">
        <v>173.87100000000001</v>
      </c>
      <c r="D335" s="29">
        <v>206.565</v>
      </c>
      <c r="E335" s="35">
        <v>198.64500000000001</v>
      </c>
      <c r="F335" s="29">
        <v>214.10400000000001</v>
      </c>
      <c r="G335" s="29">
        <v>194.78299999999999</v>
      </c>
      <c r="H335" s="108" t="s">
        <v>575</v>
      </c>
    </row>
    <row r="336" spans="1:8" ht="16.5" thickBot="1">
      <c r="A336" s="22" t="s">
        <v>12</v>
      </c>
      <c r="B336" s="35">
        <v>848.98400000000004</v>
      </c>
      <c r="C336" s="36">
        <v>700.20899999999995</v>
      </c>
      <c r="D336" s="29">
        <v>677.63099999999997</v>
      </c>
      <c r="E336" s="35">
        <v>535.375</v>
      </c>
      <c r="F336" s="29">
        <v>748.51</v>
      </c>
      <c r="G336" s="29">
        <v>564.57799999999997</v>
      </c>
      <c r="H336" s="108" t="s">
        <v>576</v>
      </c>
    </row>
    <row r="337" spans="1:8" ht="16.5" thickBot="1">
      <c r="A337" s="22" t="s">
        <v>13</v>
      </c>
      <c r="B337" s="35">
        <v>79.98</v>
      </c>
      <c r="C337" s="36">
        <v>74.137</v>
      </c>
      <c r="D337" s="29">
        <v>78.03</v>
      </c>
      <c r="E337" s="35">
        <v>71.623000000000005</v>
      </c>
      <c r="F337" s="29">
        <v>81.894999999999996</v>
      </c>
      <c r="G337" s="29">
        <v>67.95</v>
      </c>
      <c r="H337" s="108" t="s">
        <v>572</v>
      </c>
    </row>
    <row r="338" spans="1:8" ht="16.5" thickBot="1">
      <c r="A338" s="22" t="s">
        <v>14</v>
      </c>
      <c r="B338" s="35">
        <v>27.367000000000001</v>
      </c>
      <c r="C338" s="36">
        <v>14.064</v>
      </c>
      <c r="D338" s="29">
        <v>22.907</v>
      </c>
      <c r="E338" s="35">
        <v>11.24</v>
      </c>
      <c r="F338" s="29">
        <v>25.831</v>
      </c>
      <c r="G338" s="29">
        <v>14.366</v>
      </c>
      <c r="H338" s="108" t="s">
        <v>585</v>
      </c>
    </row>
    <row r="339" spans="1:8" ht="16.5" thickBot="1">
      <c r="A339" s="22" t="s">
        <v>15</v>
      </c>
      <c r="B339" s="35">
        <v>189.14</v>
      </c>
      <c r="C339" s="36">
        <v>87</v>
      </c>
      <c r="D339" s="29">
        <v>128.732</v>
      </c>
      <c r="E339" s="35">
        <v>58</v>
      </c>
      <c r="F339" s="29">
        <v>129.19002620000001</v>
      </c>
      <c r="G339" s="29">
        <v>71.94</v>
      </c>
      <c r="H339" s="108" t="s">
        <v>591</v>
      </c>
    </row>
    <row r="340" spans="1:8" ht="16.5" thickBot="1">
      <c r="A340" s="22" t="s">
        <v>16</v>
      </c>
      <c r="B340" s="35">
        <v>53.65361</v>
      </c>
      <c r="C340" s="36">
        <v>28.419</v>
      </c>
      <c r="D340" s="29">
        <v>52.284999999999997</v>
      </c>
      <c r="E340" s="35">
        <v>22.741</v>
      </c>
      <c r="F340" s="29">
        <v>55.643000000000001</v>
      </c>
      <c r="G340" s="29">
        <v>29.437999999999999</v>
      </c>
      <c r="H340" s="108" t="s">
        <v>573</v>
      </c>
    </row>
    <row r="341" spans="1:8" ht="16.5" thickBot="1">
      <c r="A341" s="22" t="s">
        <v>17</v>
      </c>
      <c r="B341" s="35">
        <v>241.45400000000001</v>
      </c>
      <c r="C341" s="36">
        <v>88.44</v>
      </c>
      <c r="D341" s="29">
        <v>317.00599999999997</v>
      </c>
      <c r="E341" s="35">
        <v>113.15300000000001</v>
      </c>
      <c r="F341" s="29">
        <v>352.58199999999999</v>
      </c>
      <c r="G341" s="29">
        <v>122.06399999999999</v>
      </c>
      <c r="H341" s="108" t="s">
        <v>18</v>
      </c>
    </row>
    <row r="342" spans="1:8" ht="16.5" thickBot="1">
      <c r="A342" s="22" t="s">
        <v>19</v>
      </c>
      <c r="B342" s="35">
        <v>1293.365</v>
      </c>
      <c r="C342" s="36">
        <v>1314.68</v>
      </c>
      <c r="D342" s="29">
        <v>1403.915</v>
      </c>
      <c r="E342" s="35">
        <v>1415.088</v>
      </c>
      <c r="F342" s="29">
        <v>1547.1859999999999</v>
      </c>
      <c r="G342" s="29">
        <v>1404.2370000000001</v>
      </c>
      <c r="H342" s="108" t="s">
        <v>574</v>
      </c>
    </row>
    <row r="343" spans="1:8" ht="16.5" thickBot="1">
      <c r="A343" s="22" t="s">
        <v>20</v>
      </c>
      <c r="B343" s="35">
        <v>59.817999999999998</v>
      </c>
      <c r="C343" s="36">
        <v>43.610999999999997</v>
      </c>
      <c r="D343" s="29">
        <v>121.976</v>
      </c>
      <c r="E343" s="35">
        <v>51.668999999999997</v>
      </c>
      <c r="F343" s="29">
        <v>79.411000000000001</v>
      </c>
      <c r="G343" s="29">
        <v>30.603999999999999</v>
      </c>
      <c r="H343" s="108" t="s">
        <v>577</v>
      </c>
    </row>
    <row r="344" spans="1:8" ht="16.5" thickBot="1">
      <c r="A344" s="22" t="s">
        <v>21</v>
      </c>
      <c r="B344" s="35">
        <v>106.60599999999999</v>
      </c>
      <c r="C344" s="36">
        <v>67.12</v>
      </c>
      <c r="D344" s="29">
        <v>138.029</v>
      </c>
      <c r="E344" s="35">
        <v>75.281000000000006</v>
      </c>
      <c r="F344" s="29">
        <v>174.75399999999999</v>
      </c>
      <c r="G344" s="29">
        <v>85.167000000000002</v>
      </c>
      <c r="H344" s="108" t="s">
        <v>587</v>
      </c>
    </row>
    <row r="345" spans="1:8" ht="16.5" thickBot="1">
      <c r="A345" s="22" t="s">
        <v>22</v>
      </c>
      <c r="B345" s="35">
        <v>372.53800000000001</v>
      </c>
      <c r="C345" s="36">
        <v>158.13800000000001</v>
      </c>
      <c r="D345" s="29">
        <v>446.23099999999999</v>
      </c>
      <c r="E345" s="35">
        <v>185.02500000000001</v>
      </c>
      <c r="F345" s="29">
        <v>522.92600000000004</v>
      </c>
      <c r="G345" s="29">
        <v>206.126</v>
      </c>
      <c r="H345" s="108" t="s">
        <v>571</v>
      </c>
    </row>
    <row r="346" spans="1:8" ht="16.5" thickBot="1">
      <c r="A346" s="22" t="s">
        <v>23</v>
      </c>
      <c r="B346" s="35">
        <v>1114.6659999999999</v>
      </c>
      <c r="C346" s="36">
        <v>845.70500000000004</v>
      </c>
      <c r="D346" s="29">
        <v>1301.4369999999999</v>
      </c>
      <c r="E346" s="35">
        <v>856.58199999999999</v>
      </c>
      <c r="F346" s="29">
        <v>1005.471</v>
      </c>
      <c r="G346" s="29">
        <v>692.803</v>
      </c>
      <c r="H346" s="108" t="s">
        <v>24</v>
      </c>
    </row>
    <row r="347" spans="1:8" ht="16.5" thickBot="1">
      <c r="A347" s="22" t="s">
        <v>25</v>
      </c>
      <c r="B347" s="29">
        <v>254.99</v>
      </c>
      <c r="C347" s="27">
        <v>237.09800000000001</v>
      </c>
      <c r="D347" s="29">
        <v>228.32</v>
      </c>
      <c r="E347" s="35">
        <v>212.75</v>
      </c>
      <c r="F347" s="29">
        <v>239.88679899999985</v>
      </c>
      <c r="G347" s="29">
        <v>229.84425344999994</v>
      </c>
      <c r="H347" s="108" t="s">
        <v>578</v>
      </c>
    </row>
    <row r="348" spans="1:8" ht="16.5" thickBot="1">
      <c r="A348" s="22" t="s">
        <v>26</v>
      </c>
      <c r="B348" s="35">
        <v>127.59632801664355</v>
      </c>
      <c r="C348" s="36">
        <v>60.673999999999999</v>
      </c>
      <c r="D348" s="29">
        <v>147.94267857142859</v>
      </c>
      <c r="E348" s="35">
        <v>70.349000000000004</v>
      </c>
      <c r="F348" s="29">
        <v>80.004000000000005</v>
      </c>
      <c r="G348" s="29">
        <v>74.600999999999999</v>
      </c>
      <c r="H348" s="108" t="s">
        <v>588</v>
      </c>
    </row>
    <row r="349" spans="1:8" ht="16.5" thickBot="1">
      <c r="A349" s="22" t="s">
        <v>27</v>
      </c>
      <c r="B349" s="35">
        <v>195.05199999999999</v>
      </c>
      <c r="C349" s="36">
        <v>155.483</v>
      </c>
      <c r="D349" s="29">
        <v>201.85300000000001</v>
      </c>
      <c r="E349" s="35">
        <v>161.83600000000001</v>
      </c>
      <c r="F349" s="29">
        <v>225.31299999999999</v>
      </c>
      <c r="G349" s="29">
        <v>170.124</v>
      </c>
      <c r="H349" s="108" t="s">
        <v>579</v>
      </c>
    </row>
    <row r="350" spans="1:8" ht="16.5" thickBot="1">
      <c r="A350" s="22" t="s">
        <v>28</v>
      </c>
      <c r="B350" s="35">
        <v>239.601</v>
      </c>
      <c r="C350" s="36">
        <v>297.08300000000003</v>
      </c>
      <c r="D350" s="29">
        <v>282.392</v>
      </c>
      <c r="E350" s="35">
        <v>357.46300000000002</v>
      </c>
      <c r="F350" s="29">
        <v>258.92200000000003</v>
      </c>
      <c r="G350" s="29">
        <v>306.49700000000001</v>
      </c>
      <c r="H350" s="108" t="s">
        <v>580</v>
      </c>
    </row>
    <row r="351" spans="1:8" ht="16.5" thickBot="1">
      <c r="A351" s="22" t="s">
        <v>29</v>
      </c>
      <c r="B351" s="35">
        <v>71.489000000000004</v>
      </c>
      <c r="C351" s="36">
        <v>55.122999999999998</v>
      </c>
      <c r="D351" s="29">
        <v>85.183000000000007</v>
      </c>
      <c r="E351" s="35">
        <v>61.750999999999998</v>
      </c>
      <c r="F351" s="29">
        <v>127.285</v>
      </c>
      <c r="G351" s="29">
        <v>76.216999999999999</v>
      </c>
      <c r="H351" s="108" t="s">
        <v>581</v>
      </c>
    </row>
    <row r="352" spans="1:8" ht="16.5" thickBot="1">
      <c r="A352" s="22" t="s">
        <v>30</v>
      </c>
      <c r="B352" s="35">
        <v>128.57900000000001</v>
      </c>
      <c r="C352" s="36">
        <v>56.793999999999997</v>
      </c>
      <c r="D352" s="29">
        <v>197.726</v>
      </c>
      <c r="E352" s="35">
        <v>83.793999999999997</v>
      </c>
      <c r="F352" s="29">
        <v>70.094999999999999</v>
      </c>
      <c r="G352" s="29">
        <v>26.716000000000001</v>
      </c>
      <c r="H352" s="108" t="s">
        <v>589</v>
      </c>
    </row>
    <row r="353" spans="1:8" ht="16.5" thickBot="1">
      <c r="A353" s="22" t="s">
        <v>31</v>
      </c>
      <c r="B353" s="35">
        <v>143.69</v>
      </c>
      <c r="C353" s="36">
        <v>37.440703999999997</v>
      </c>
      <c r="D353" s="29">
        <v>668.44100000000003</v>
      </c>
      <c r="E353" s="35">
        <v>298.02067200000005</v>
      </c>
      <c r="F353" s="29">
        <v>74.37</v>
      </c>
      <c r="G353" s="29">
        <v>51.194880000000005</v>
      </c>
      <c r="H353" s="108" t="s">
        <v>582</v>
      </c>
    </row>
    <row r="354" spans="1:8" ht="16.5" thickBot="1">
      <c r="A354" s="22" t="s">
        <v>32</v>
      </c>
      <c r="B354" s="35">
        <v>42.316000000000003</v>
      </c>
      <c r="C354" s="36">
        <v>22.971</v>
      </c>
      <c r="D354" s="29">
        <v>38.524000000000001</v>
      </c>
      <c r="E354" s="35">
        <v>21.838999999999999</v>
      </c>
      <c r="F354" s="29">
        <v>66.31</v>
      </c>
      <c r="G354" s="29">
        <v>36.463000000000001</v>
      </c>
      <c r="H354" s="108" t="s">
        <v>584</v>
      </c>
    </row>
    <row r="355" spans="1:8" ht="16.5" thickBot="1">
      <c r="A355" s="22" t="s">
        <v>33</v>
      </c>
      <c r="B355" s="37">
        <v>69.688000000000002</v>
      </c>
      <c r="C355" s="38">
        <v>38.823999999999998</v>
      </c>
      <c r="D355" s="29">
        <v>72.813000000000002</v>
      </c>
      <c r="E355" s="35">
        <v>60.442999999999998</v>
      </c>
      <c r="F355" s="29">
        <v>48.892000000000003</v>
      </c>
      <c r="G355" s="29">
        <v>26.928000000000001</v>
      </c>
      <c r="H355" s="108" t="s">
        <v>583</v>
      </c>
    </row>
    <row r="356" spans="1:8" ht="16.5" thickBot="1">
      <c r="A356" s="22" t="s">
        <v>34</v>
      </c>
      <c r="B356" s="37">
        <v>525.41</v>
      </c>
      <c r="C356" s="38">
        <v>366.10500000000002</v>
      </c>
      <c r="D356" s="29">
        <v>544.22299999999996</v>
      </c>
      <c r="E356" s="35">
        <v>399.42599999999999</v>
      </c>
      <c r="F356" s="29">
        <v>562.26099999999997</v>
      </c>
      <c r="G356" s="29">
        <v>394.01</v>
      </c>
      <c r="H356" s="107" t="s">
        <v>35</v>
      </c>
    </row>
    <row r="357" spans="1:8" ht="16.5" thickBot="1">
      <c r="A357" s="90" t="s">
        <v>338</v>
      </c>
      <c r="B357" s="139">
        <v>6370.4559380166411</v>
      </c>
      <c r="C357" s="139">
        <v>4922.9897039999978</v>
      </c>
      <c r="D357" s="139">
        <f t="shared" ref="D357:F357" si="79">SUM(D335:D356)</f>
        <v>7362.1616785714277</v>
      </c>
      <c r="E357" s="139">
        <f t="shared" si="79"/>
        <v>5322.093672</v>
      </c>
      <c r="F357" s="139">
        <f t="shared" si="79"/>
        <v>6690.8418251999992</v>
      </c>
      <c r="G357" s="139">
        <f>SUM(G335:G356)</f>
        <v>4876.6511334499992</v>
      </c>
      <c r="H357" s="106" t="s">
        <v>586</v>
      </c>
    </row>
    <row r="358" spans="1:8" ht="16.5" thickBot="1">
      <c r="A358" s="90" t="s">
        <v>337</v>
      </c>
      <c r="B358" s="92">
        <v>55545.460295968704</v>
      </c>
      <c r="C358" s="92">
        <v>26793.61</v>
      </c>
      <c r="D358" s="92">
        <v>51371.55643552151</v>
      </c>
      <c r="E358" s="92">
        <v>24780.233</v>
      </c>
      <c r="F358" s="139">
        <v>54186.421757003402</v>
      </c>
      <c r="G358" s="139">
        <v>26138.046999999999</v>
      </c>
      <c r="H358" s="113" t="s">
        <v>339</v>
      </c>
    </row>
    <row r="359" spans="1:8">
      <c r="A359" s="7"/>
      <c r="B359" s="7"/>
      <c r="C359" s="7"/>
      <c r="D359" s="7"/>
      <c r="E359" s="7"/>
      <c r="F359" s="7"/>
      <c r="G359" s="7"/>
      <c r="H359" s="7"/>
    </row>
    <row r="360" spans="1:8">
      <c r="A360" s="7"/>
      <c r="B360" s="7"/>
      <c r="C360" s="7"/>
      <c r="D360" s="7"/>
      <c r="E360" s="7"/>
      <c r="F360" s="7"/>
      <c r="G360" s="7"/>
      <c r="H360" s="7"/>
    </row>
    <row r="361" spans="1:8">
      <c r="A361" s="73" t="s">
        <v>616</v>
      </c>
      <c r="B361" s="7"/>
      <c r="C361" s="7"/>
      <c r="D361" s="7"/>
      <c r="E361" s="7"/>
      <c r="F361" s="7"/>
      <c r="G361" s="7"/>
      <c r="H361" s="76" t="s">
        <v>617</v>
      </c>
    </row>
    <row r="362" spans="1:8">
      <c r="A362" s="73" t="s">
        <v>663</v>
      </c>
      <c r="B362" s="7"/>
      <c r="C362" s="7"/>
      <c r="D362" s="7"/>
      <c r="E362" s="7"/>
      <c r="F362" s="7"/>
      <c r="G362" s="7"/>
      <c r="H362" s="79" t="s">
        <v>363</v>
      </c>
    </row>
    <row r="363" spans="1:8" ht="19.5" customHeight="1" thickBot="1">
      <c r="A363" s="72" t="s">
        <v>813</v>
      </c>
      <c r="B363" s="7"/>
      <c r="C363" s="7"/>
      <c r="D363" s="7"/>
      <c r="E363" s="2"/>
      <c r="F363" s="7"/>
      <c r="G363" s="2" t="s">
        <v>37</v>
      </c>
      <c r="H363" s="2" t="s">
        <v>1</v>
      </c>
    </row>
    <row r="364" spans="1:8" ht="16.5" thickBot="1">
      <c r="A364" s="63" t="s">
        <v>6</v>
      </c>
      <c r="B364" s="179">
        <v>2018</v>
      </c>
      <c r="C364" s="180"/>
      <c r="D364" s="179">
        <v>2019</v>
      </c>
      <c r="E364" s="180"/>
      <c r="F364" s="179">
        <v>2020</v>
      </c>
      <c r="G364" s="180"/>
      <c r="H364" s="64" t="s">
        <v>2</v>
      </c>
    </row>
    <row r="365" spans="1:8">
      <c r="A365" s="65"/>
      <c r="B365" s="19" t="s">
        <v>40</v>
      </c>
      <c r="C365" s="105" t="s">
        <v>41</v>
      </c>
      <c r="D365" s="105" t="s">
        <v>40</v>
      </c>
      <c r="E365" s="15" t="s">
        <v>41</v>
      </c>
      <c r="F365" s="19" t="s">
        <v>40</v>
      </c>
      <c r="G365" s="9" t="s">
        <v>41</v>
      </c>
      <c r="H365" s="66"/>
    </row>
    <row r="366" spans="1:8" ht="16.5" thickBot="1">
      <c r="A366" s="67"/>
      <c r="B366" s="32" t="s">
        <v>42</v>
      </c>
      <c r="C366" s="11" t="s">
        <v>43</v>
      </c>
      <c r="D366" s="108" t="s">
        <v>42</v>
      </c>
      <c r="E366" s="34" t="s">
        <v>43</v>
      </c>
      <c r="F366" s="32" t="s">
        <v>42</v>
      </c>
      <c r="G366" s="32" t="s">
        <v>43</v>
      </c>
      <c r="H366" s="68"/>
    </row>
    <row r="367" spans="1:8" ht="17.25" thickTop="1" thickBot="1">
      <c r="A367" s="22" t="s">
        <v>11</v>
      </c>
      <c r="B367" s="33">
        <v>4.9000000000000002E-2</v>
      </c>
      <c r="C367" s="36">
        <v>0.12</v>
      </c>
      <c r="D367" s="29">
        <v>0.22800000000000001</v>
      </c>
      <c r="E367" s="35">
        <v>0.21099999999999999</v>
      </c>
      <c r="F367" s="29">
        <v>0.127</v>
      </c>
      <c r="G367" s="29">
        <v>0.16200000000000001</v>
      </c>
      <c r="H367" s="108" t="s">
        <v>575</v>
      </c>
    </row>
    <row r="368" spans="1:8" ht="16.5" thickBot="1">
      <c r="A368" s="22" t="s">
        <v>12</v>
      </c>
      <c r="B368" s="35">
        <v>42.139000000000003</v>
      </c>
      <c r="C368" s="36">
        <v>10.739000000000001</v>
      </c>
      <c r="D368" s="29">
        <v>34.96</v>
      </c>
      <c r="E368" s="35">
        <v>10.052</v>
      </c>
      <c r="F368" s="29">
        <v>42.758000000000003</v>
      </c>
      <c r="G368" s="29">
        <v>12.121</v>
      </c>
      <c r="H368" s="108" t="s">
        <v>576</v>
      </c>
    </row>
    <row r="369" spans="1:8" ht="16.5" thickBot="1">
      <c r="A369" s="22" t="s">
        <v>13</v>
      </c>
      <c r="B369" s="35">
        <v>0.38200000000000001</v>
      </c>
      <c r="C369" s="36">
        <v>0.44500000000000001</v>
      </c>
      <c r="D369" s="29">
        <v>0.22800000000000001</v>
      </c>
      <c r="E369" s="35">
        <v>0.34</v>
      </c>
      <c r="F369" s="29">
        <v>0.317</v>
      </c>
      <c r="G369" s="29">
        <v>0.25900000000000001</v>
      </c>
      <c r="H369" s="108" t="s">
        <v>572</v>
      </c>
    </row>
    <row r="370" spans="1:8" ht="16.5" thickBot="1">
      <c r="A370" s="22" t="s">
        <v>14</v>
      </c>
      <c r="B370" s="35">
        <v>2E-3</v>
      </c>
      <c r="C370" s="36">
        <v>3.0000000000000001E-3</v>
      </c>
      <c r="D370" s="29">
        <v>3.0000000000000001E-3</v>
      </c>
      <c r="E370" s="35">
        <v>4.0000000000000001E-3</v>
      </c>
      <c r="F370" s="29">
        <v>3.0000000000000001E-3</v>
      </c>
      <c r="G370" s="29">
        <v>4.0000000000000001E-3</v>
      </c>
      <c r="H370" s="108" t="s">
        <v>585</v>
      </c>
    </row>
    <row r="371" spans="1:8" ht="16.5" thickBot="1">
      <c r="A371" s="22" t="s">
        <v>15</v>
      </c>
      <c r="B371" s="35">
        <v>0.36399999999999999</v>
      </c>
      <c r="C371" s="36">
        <v>0.16200000000000001</v>
      </c>
      <c r="D371" s="29">
        <v>0.44700000000000001</v>
      </c>
      <c r="E371" s="35">
        <v>0.191</v>
      </c>
      <c r="F371" s="29">
        <v>15.683</v>
      </c>
      <c r="G371" s="29">
        <v>3.988</v>
      </c>
      <c r="H371" s="108" t="s">
        <v>591</v>
      </c>
    </row>
    <row r="372" spans="1:8" ht="16.5" thickBot="1">
      <c r="A372" s="22" t="s">
        <v>16</v>
      </c>
      <c r="B372" s="35">
        <v>0</v>
      </c>
      <c r="C372" s="36">
        <v>0</v>
      </c>
      <c r="D372" s="36">
        <v>0</v>
      </c>
      <c r="E372" s="36">
        <v>0</v>
      </c>
      <c r="F372" s="36">
        <v>0</v>
      </c>
      <c r="G372" s="29">
        <v>0</v>
      </c>
      <c r="H372" s="108" t="s">
        <v>573</v>
      </c>
    </row>
    <row r="373" spans="1:8" ht="16.5" thickBot="1">
      <c r="A373" s="22" t="s">
        <v>17</v>
      </c>
      <c r="B373" s="35">
        <v>0.14499999999999999</v>
      </c>
      <c r="C373" s="36">
        <v>0.17100000000000001</v>
      </c>
      <c r="D373" s="29">
        <v>0.2</v>
      </c>
      <c r="E373" s="35">
        <v>0.29299999999999998</v>
      </c>
      <c r="F373" s="29">
        <v>8.2000000000000003E-2</v>
      </c>
      <c r="G373" s="29">
        <v>6.9000000000000006E-2</v>
      </c>
      <c r="H373" s="108" t="s">
        <v>18</v>
      </c>
    </row>
    <row r="374" spans="1:8" ht="16.5" thickBot="1">
      <c r="A374" s="22" t="s">
        <v>19</v>
      </c>
      <c r="B374" s="35">
        <v>1.704</v>
      </c>
      <c r="C374" s="36">
        <v>1.7949999999999999</v>
      </c>
      <c r="D374" s="29">
        <v>4.7699999999999996</v>
      </c>
      <c r="E374" s="35">
        <v>7.8419999999999996</v>
      </c>
      <c r="F374" s="29">
        <v>7.1749999999999998</v>
      </c>
      <c r="G374" s="29">
        <v>13.096</v>
      </c>
      <c r="H374" s="108" t="s">
        <v>574</v>
      </c>
    </row>
    <row r="375" spans="1:8" ht="16.5" thickBot="1">
      <c r="A375" s="22" t="s">
        <v>20</v>
      </c>
      <c r="B375" s="35">
        <v>4.0000000000000001E-3</v>
      </c>
      <c r="C375" s="36">
        <v>1.2E-2</v>
      </c>
      <c r="D375" s="29">
        <v>1.4890000000000001</v>
      </c>
      <c r="E375" s="35">
        <v>1.5249999999999999</v>
      </c>
      <c r="F375" s="29">
        <v>8.0000000000000002E-3</v>
      </c>
      <c r="G375" s="29">
        <v>1.4E-2</v>
      </c>
      <c r="H375" s="108" t="s">
        <v>577</v>
      </c>
    </row>
    <row r="376" spans="1:8" ht="16.5" thickBot="1">
      <c r="A376" s="22" t="s">
        <v>21</v>
      </c>
      <c r="B376" s="35">
        <v>0</v>
      </c>
      <c r="C376" s="36">
        <v>0</v>
      </c>
      <c r="D376" s="29">
        <v>6.0000000000000001E-3</v>
      </c>
      <c r="E376" s="35">
        <v>3.0000000000000001E-3</v>
      </c>
      <c r="F376" s="29">
        <v>0</v>
      </c>
      <c r="G376" s="29">
        <v>0</v>
      </c>
      <c r="H376" s="108" t="s">
        <v>587</v>
      </c>
    </row>
    <row r="377" spans="1:8" ht="16.5" thickBot="1">
      <c r="A377" s="22" t="s">
        <v>22</v>
      </c>
      <c r="B377" s="35">
        <v>0.03</v>
      </c>
      <c r="C377" s="36">
        <v>5.7000000000000002E-2</v>
      </c>
      <c r="D377" s="29">
        <v>3.5999999999999997E-2</v>
      </c>
      <c r="E377" s="35">
        <v>7.0999999999999994E-2</v>
      </c>
      <c r="F377" s="29">
        <v>3.5000000000000003E-2</v>
      </c>
      <c r="G377" s="29">
        <v>5.8000000000000003E-2</v>
      </c>
      <c r="H377" s="108" t="s">
        <v>571</v>
      </c>
    </row>
    <row r="378" spans="1:8" ht="16.5" thickBot="1">
      <c r="A378" s="22" t="s">
        <v>23</v>
      </c>
      <c r="B378" s="35">
        <v>0.111</v>
      </c>
      <c r="C378" s="36">
        <v>0.158</v>
      </c>
      <c r="D378" s="29">
        <v>1.7999999999999999E-2</v>
      </c>
      <c r="E378" s="35">
        <v>0.03</v>
      </c>
      <c r="F378" s="29">
        <v>0.314</v>
      </c>
      <c r="G378" s="29">
        <v>0.56599999999999995</v>
      </c>
      <c r="H378" s="108" t="s">
        <v>24</v>
      </c>
    </row>
    <row r="379" spans="1:8" ht="16.5" thickBot="1">
      <c r="A379" s="22" t="s">
        <v>25</v>
      </c>
      <c r="B379" s="29">
        <v>0.69</v>
      </c>
      <c r="C379" s="27">
        <v>0.71899999999999997</v>
      </c>
      <c r="D379" s="29">
        <v>0.878</v>
      </c>
      <c r="E379" s="35">
        <v>0.503</v>
      </c>
      <c r="F379" s="29">
        <v>1.6419999999999999</v>
      </c>
      <c r="G379" s="29">
        <v>0.55300000000000005</v>
      </c>
      <c r="H379" s="108" t="s">
        <v>578</v>
      </c>
    </row>
    <row r="380" spans="1:8" ht="16.5" thickBot="1">
      <c r="A380" s="22" t="s">
        <v>26</v>
      </c>
      <c r="B380" s="35">
        <v>0.72249999999999992</v>
      </c>
      <c r="C380" s="36">
        <v>0.28899999999999998</v>
      </c>
      <c r="D380" s="29">
        <v>0.9375</v>
      </c>
      <c r="E380" s="35">
        <v>0.375</v>
      </c>
      <c r="F380" s="29">
        <v>0.34399999999999997</v>
      </c>
      <c r="G380" s="29">
        <v>0.17499999999999999</v>
      </c>
      <c r="H380" s="108" t="s">
        <v>588</v>
      </c>
    </row>
    <row r="381" spans="1:8" ht="16.5" thickBot="1">
      <c r="A381" s="22" t="s">
        <v>27</v>
      </c>
      <c r="B381" s="35">
        <v>0.66602489626556016</v>
      </c>
      <c r="C381" s="36">
        <v>0.152</v>
      </c>
      <c r="D381" s="29">
        <v>0.872</v>
      </c>
      <c r="E381" s="35">
        <v>0.28999999999999998</v>
      </c>
      <c r="F381" s="29">
        <v>0.71299999999999997</v>
      </c>
      <c r="G381" s="29">
        <v>0.28399999999999997</v>
      </c>
      <c r="H381" s="108" t="s">
        <v>579</v>
      </c>
    </row>
    <row r="382" spans="1:8" ht="16.5" thickBot="1">
      <c r="A382" s="22" t="s">
        <v>28</v>
      </c>
      <c r="B382" s="35">
        <v>0.62</v>
      </c>
      <c r="C382" s="36">
        <v>1.383</v>
      </c>
      <c r="D382" s="29">
        <v>0.32900000000000001</v>
      </c>
      <c r="E382" s="35">
        <v>0.82499999999999996</v>
      </c>
      <c r="F382" s="29">
        <v>0.217</v>
      </c>
      <c r="G382" s="29">
        <v>0.55200000000000005</v>
      </c>
      <c r="H382" s="108" t="s">
        <v>580</v>
      </c>
    </row>
    <row r="383" spans="1:8" ht="16.5" thickBot="1">
      <c r="A383" s="22" t="s">
        <v>29</v>
      </c>
      <c r="B383" s="35">
        <v>9.5000000000000001E-2</v>
      </c>
      <c r="C383" s="36">
        <v>4.5999999999999999E-2</v>
      </c>
      <c r="D383" s="29">
        <v>8.3000000000000004E-2</v>
      </c>
      <c r="E383" s="35">
        <v>3.6999999999999998E-2</v>
      </c>
      <c r="F383" s="29">
        <v>7.3999999999999996E-2</v>
      </c>
      <c r="G383" s="29">
        <v>3.5999999999999997E-2</v>
      </c>
      <c r="H383" s="108" t="s">
        <v>581</v>
      </c>
    </row>
    <row r="384" spans="1:8" ht="16.5" thickBot="1">
      <c r="A384" s="22" t="s">
        <v>30</v>
      </c>
      <c r="B384" s="35">
        <v>0.64900000000000002</v>
      </c>
      <c r="C384" s="36">
        <v>0.35599999999999998</v>
      </c>
      <c r="D384" s="29">
        <v>0.48699999999999999</v>
      </c>
      <c r="E384" s="35">
        <v>0.158</v>
      </c>
      <c r="F384" s="29">
        <v>0.41799999999999998</v>
      </c>
      <c r="G384" s="29">
        <v>6.5000000000000002E-2</v>
      </c>
      <c r="H384" s="108" t="s">
        <v>589</v>
      </c>
    </row>
    <row r="385" spans="1:8" ht="16.5" thickBot="1">
      <c r="A385" s="22" t="s">
        <v>31</v>
      </c>
      <c r="B385" s="35">
        <v>2.7E-2</v>
      </c>
      <c r="C385" s="36">
        <v>0.02</v>
      </c>
      <c r="D385" s="29">
        <v>0</v>
      </c>
      <c r="E385" s="35">
        <v>1E-3</v>
      </c>
      <c r="F385" s="29">
        <v>7.0000000000000007E-2</v>
      </c>
      <c r="G385" s="29">
        <v>1.7999999999999999E-2</v>
      </c>
      <c r="H385" s="108" t="s">
        <v>582</v>
      </c>
    </row>
    <row r="386" spans="1:8" ht="16.5" thickBot="1">
      <c r="A386" s="22" t="s">
        <v>32</v>
      </c>
      <c r="B386" s="35">
        <v>0.67400000000000004</v>
      </c>
      <c r="C386" s="36">
        <v>0.33</v>
      </c>
      <c r="D386" s="29">
        <v>0.70099999999999996</v>
      </c>
      <c r="E386" s="35">
        <v>0.33</v>
      </c>
      <c r="F386" s="29">
        <v>15.092000000000001</v>
      </c>
      <c r="G386" s="29">
        <v>3.992</v>
      </c>
      <c r="H386" s="108" t="s">
        <v>584</v>
      </c>
    </row>
    <row r="387" spans="1:8" ht="16.5" thickBot="1">
      <c r="A387" s="22" t="s">
        <v>33</v>
      </c>
      <c r="B387" s="37">
        <v>0</v>
      </c>
      <c r="C387" s="38">
        <v>0</v>
      </c>
      <c r="D387" s="29">
        <v>0</v>
      </c>
      <c r="E387" s="35">
        <v>0</v>
      </c>
      <c r="F387" s="35">
        <v>0</v>
      </c>
      <c r="G387" s="35">
        <v>0</v>
      </c>
      <c r="H387" s="108" t="s">
        <v>583</v>
      </c>
    </row>
    <row r="388" spans="1:8" ht="16.5" thickBot="1">
      <c r="A388" s="22" t="s">
        <v>34</v>
      </c>
      <c r="B388" s="37">
        <v>1.27</v>
      </c>
      <c r="C388" s="38">
        <v>2.5659999999999998</v>
      </c>
      <c r="D388" s="29">
        <v>1.64</v>
      </c>
      <c r="E388" s="35">
        <v>4.7370000000000001</v>
      </c>
      <c r="F388" s="29">
        <v>1.1379999999999999</v>
      </c>
      <c r="G388" s="29">
        <v>2.6480000000000001</v>
      </c>
      <c r="H388" s="107" t="s">
        <v>35</v>
      </c>
    </row>
    <row r="389" spans="1:8" ht="16.5" thickBot="1">
      <c r="A389" s="90" t="s">
        <v>338</v>
      </c>
      <c r="B389" s="92">
        <v>49.62102489626556</v>
      </c>
      <c r="C389" s="92">
        <v>19.516999999999996</v>
      </c>
      <c r="D389" s="92">
        <v>48.312500000000014</v>
      </c>
      <c r="E389" s="92">
        <v>27.817999999999998</v>
      </c>
      <c r="F389" s="92">
        <f>SUM(F367:F388)</f>
        <v>86.20999999999998</v>
      </c>
      <c r="G389" s="92">
        <f>SUM(G367:G388)</f>
        <v>38.660000000000004</v>
      </c>
      <c r="H389" s="106" t="s">
        <v>586</v>
      </c>
    </row>
    <row r="390" spans="1:8" ht="16.5" thickBot="1">
      <c r="A390" s="90" t="s">
        <v>337</v>
      </c>
      <c r="B390" s="92">
        <v>3520.6950000000002</v>
      </c>
      <c r="C390" s="92">
        <v>859.88599999999997</v>
      </c>
      <c r="D390" s="92">
        <v>3774.7427265125843</v>
      </c>
      <c r="E390" s="92">
        <v>921.93399999999997</v>
      </c>
      <c r="F390" s="92">
        <f>D390/E390*G390</f>
        <v>4177.6700854299297</v>
      </c>
      <c r="G390" s="92">
        <v>1020.3440000000001</v>
      </c>
      <c r="H390" s="113" t="s">
        <v>339</v>
      </c>
    </row>
    <row r="391" spans="1:8">
      <c r="A391" s="93"/>
      <c r="B391" s="94"/>
      <c r="C391" s="94"/>
      <c r="D391" s="94"/>
      <c r="E391" s="94"/>
      <c r="F391" s="94"/>
      <c r="G391" s="94"/>
      <c r="H391" s="115"/>
    </row>
    <row r="392" spans="1:8">
      <c r="A392" s="74" t="s">
        <v>618</v>
      </c>
      <c r="B392" s="7"/>
      <c r="C392" s="7"/>
      <c r="D392" s="7"/>
      <c r="E392" s="7"/>
      <c r="F392" s="7"/>
      <c r="G392" s="7"/>
      <c r="H392" s="76" t="s">
        <v>619</v>
      </c>
    </row>
    <row r="393" spans="1:8" ht="46.5" customHeight="1">
      <c r="A393" s="71" t="s">
        <v>664</v>
      </c>
      <c r="B393" s="7"/>
      <c r="C393" s="7"/>
      <c r="D393" s="7"/>
      <c r="E393" s="7"/>
      <c r="F393" s="7"/>
      <c r="G393" s="7"/>
      <c r="H393" s="8" t="s">
        <v>364</v>
      </c>
    </row>
    <row r="394" spans="1:8" ht="15" customHeight="1" thickBot="1">
      <c r="A394" s="72" t="s">
        <v>813</v>
      </c>
      <c r="B394" s="7"/>
      <c r="C394" s="7"/>
      <c r="D394" s="7"/>
      <c r="E394" s="2"/>
      <c r="F394" s="7"/>
      <c r="G394" s="2" t="s">
        <v>37</v>
      </c>
      <c r="H394" s="2" t="s">
        <v>1</v>
      </c>
    </row>
    <row r="395" spans="1:8" ht="16.5" thickBot="1">
      <c r="A395" s="63" t="s">
        <v>6</v>
      </c>
      <c r="B395" s="179">
        <v>2018</v>
      </c>
      <c r="C395" s="180"/>
      <c r="D395" s="179">
        <v>2019</v>
      </c>
      <c r="E395" s="180"/>
      <c r="F395" s="179">
        <v>2020</v>
      </c>
      <c r="G395" s="180"/>
      <c r="H395" s="155" t="s">
        <v>2</v>
      </c>
    </row>
    <row r="396" spans="1:8">
      <c r="A396" s="65"/>
      <c r="B396" s="19" t="s">
        <v>40</v>
      </c>
      <c r="C396" s="105" t="s">
        <v>41</v>
      </c>
      <c r="D396" s="105" t="s">
        <v>40</v>
      </c>
      <c r="E396" s="15" t="s">
        <v>41</v>
      </c>
      <c r="F396" s="156" t="s">
        <v>40</v>
      </c>
      <c r="G396" s="157" t="s">
        <v>41</v>
      </c>
      <c r="H396" s="158"/>
    </row>
    <row r="397" spans="1:8" ht="16.5" thickBot="1">
      <c r="A397" s="67"/>
      <c r="B397" s="32" t="s">
        <v>42</v>
      </c>
      <c r="C397" s="11" t="s">
        <v>43</v>
      </c>
      <c r="D397" s="108" t="s">
        <v>42</v>
      </c>
      <c r="E397" s="34" t="s">
        <v>43</v>
      </c>
      <c r="F397" s="159" t="s">
        <v>42</v>
      </c>
      <c r="G397" s="159" t="s">
        <v>43</v>
      </c>
      <c r="H397" s="160"/>
    </row>
    <row r="398" spans="1:8" ht="17.25" thickTop="1" thickBot="1">
      <c r="A398" s="22" t="s">
        <v>11</v>
      </c>
      <c r="B398" s="33">
        <v>32.799999999999997</v>
      </c>
      <c r="C398" s="36">
        <v>18.518999999999998</v>
      </c>
      <c r="D398" s="29">
        <v>28.670999999999999</v>
      </c>
      <c r="E398" s="35">
        <v>18.260000000000002</v>
      </c>
      <c r="F398" s="161">
        <v>27.117999999999999</v>
      </c>
      <c r="G398" s="161">
        <v>15.496</v>
      </c>
      <c r="H398" s="162" t="s">
        <v>575</v>
      </c>
    </row>
    <row r="399" spans="1:8" ht="16.5" thickBot="1">
      <c r="A399" s="22" t="s">
        <v>12</v>
      </c>
      <c r="B399" s="35">
        <v>216.786</v>
      </c>
      <c r="C399" s="36">
        <v>91.465999999999994</v>
      </c>
      <c r="D399" s="29">
        <v>216.91900000000001</v>
      </c>
      <c r="E399" s="35">
        <v>86.504999999999995</v>
      </c>
      <c r="F399" s="161">
        <f>D399/E399*G399</f>
        <v>231.8767693196925</v>
      </c>
      <c r="G399" s="161">
        <v>92.47</v>
      </c>
      <c r="H399" s="162" t="s">
        <v>576</v>
      </c>
    </row>
    <row r="400" spans="1:8" ht="16.5" thickBot="1">
      <c r="A400" s="22" t="s">
        <v>13</v>
      </c>
      <c r="B400" s="35">
        <v>6.508</v>
      </c>
      <c r="C400" s="36">
        <v>7.4109999999999996</v>
      </c>
      <c r="D400" s="29">
        <v>8.5869999999999997</v>
      </c>
      <c r="E400" s="35">
        <v>9.5570000000000004</v>
      </c>
      <c r="F400" s="161">
        <v>6.9569999999999999</v>
      </c>
      <c r="G400" s="161">
        <v>7.218</v>
      </c>
      <c r="H400" s="162" t="s">
        <v>572</v>
      </c>
    </row>
    <row r="401" spans="1:8" ht="16.5" thickBot="1">
      <c r="A401" s="22" t="s">
        <v>14</v>
      </c>
      <c r="B401" s="35">
        <v>32.548000000000002</v>
      </c>
      <c r="C401" s="36">
        <v>16.274999999999999</v>
      </c>
      <c r="D401" s="29">
        <v>30.875</v>
      </c>
      <c r="E401" s="35">
        <v>16.78</v>
      </c>
      <c r="F401" s="161">
        <v>34.051000000000002</v>
      </c>
      <c r="G401" s="161">
        <v>18.082000000000001</v>
      </c>
      <c r="H401" s="162" t="s">
        <v>585</v>
      </c>
    </row>
    <row r="402" spans="1:8" ht="16.5" thickBot="1">
      <c r="A402" s="22" t="s">
        <v>15</v>
      </c>
      <c r="B402" s="35">
        <v>41.677999999999997</v>
      </c>
      <c r="C402" s="36">
        <v>27.524999999999999</v>
      </c>
      <c r="D402" s="29">
        <v>28.581</v>
      </c>
      <c r="E402" s="35">
        <v>20.763000000000002</v>
      </c>
      <c r="F402" s="161">
        <v>60.121000000000002</v>
      </c>
      <c r="G402" s="161">
        <v>31.763000000000002</v>
      </c>
      <c r="H402" s="162" t="s">
        <v>591</v>
      </c>
    </row>
    <row r="403" spans="1:8" ht="16.5" thickBot="1">
      <c r="A403" s="22" t="s">
        <v>16</v>
      </c>
      <c r="B403" s="35">
        <v>4.3999999999999997E-2</v>
      </c>
      <c r="C403" s="36">
        <v>2.4E-2</v>
      </c>
      <c r="D403" s="29">
        <v>2.7E-2</v>
      </c>
      <c r="E403" s="35">
        <v>1.0999999999999999E-2</v>
      </c>
      <c r="F403" s="161">
        <v>2.7E-2</v>
      </c>
      <c r="G403" s="161">
        <v>1.4E-2</v>
      </c>
      <c r="H403" s="162" t="s">
        <v>573</v>
      </c>
    </row>
    <row r="404" spans="1:8" ht="16.5" thickBot="1">
      <c r="A404" s="22" t="s">
        <v>17</v>
      </c>
      <c r="B404" s="35">
        <v>9.0050000000000008</v>
      </c>
      <c r="C404" s="36">
        <v>4.782</v>
      </c>
      <c r="D404" s="29">
        <v>9.8529999999999998</v>
      </c>
      <c r="E404" s="35">
        <v>5.6619999999999999</v>
      </c>
      <c r="F404" s="161">
        <v>14.885999999999999</v>
      </c>
      <c r="G404" s="161">
        <v>8.8439999999999994</v>
      </c>
      <c r="H404" s="162" t="s">
        <v>18</v>
      </c>
    </row>
    <row r="405" spans="1:8" ht="16.5" thickBot="1">
      <c r="A405" s="22" t="s">
        <v>19</v>
      </c>
      <c r="B405" s="35">
        <v>216.238</v>
      </c>
      <c r="C405" s="36">
        <v>148.88</v>
      </c>
      <c r="D405" s="29">
        <v>203.928</v>
      </c>
      <c r="E405" s="35">
        <v>145.28100000000001</v>
      </c>
      <c r="F405" s="161">
        <v>221.66</v>
      </c>
      <c r="G405" s="161">
        <v>165.65700000000001</v>
      </c>
      <c r="H405" s="162" t="s">
        <v>574</v>
      </c>
    </row>
    <row r="406" spans="1:8" ht="16.5" thickBot="1">
      <c r="A406" s="22" t="s">
        <v>20</v>
      </c>
      <c r="B406" s="35">
        <v>24.417056754065712</v>
      </c>
      <c r="C406" s="36">
        <v>8.3520000000000003</v>
      </c>
      <c r="D406" s="29">
        <v>32.034999999999997</v>
      </c>
      <c r="E406" s="35">
        <v>13.031000000000001</v>
      </c>
      <c r="F406" s="161">
        <v>19.058</v>
      </c>
      <c r="G406" s="161">
        <v>7.5789999999999997</v>
      </c>
      <c r="H406" s="162" t="s">
        <v>577</v>
      </c>
    </row>
    <row r="407" spans="1:8" ht="16.5" thickBot="1">
      <c r="A407" s="22" t="s">
        <v>21</v>
      </c>
      <c r="B407" s="35">
        <v>102.483</v>
      </c>
      <c r="C407" s="36">
        <v>24.606000000000002</v>
      </c>
      <c r="D407" s="29">
        <v>43.081000000000003</v>
      </c>
      <c r="E407" s="35">
        <v>14.69</v>
      </c>
      <c r="F407" s="161">
        <v>25.844999999999999</v>
      </c>
      <c r="G407" s="161">
        <v>10.436999999999999</v>
      </c>
      <c r="H407" s="162" t="s">
        <v>587</v>
      </c>
    </row>
    <row r="408" spans="1:8" ht="16.5" thickBot="1">
      <c r="A408" s="22" t="s">
        <v>22</v>
      </c>
      <c r="B408" s="35">
        <v>19.399000000000001</v>
      </c>
      <c r="C408" s="36">
        <v>7.8890000000000002</v>
      </c>
      <c r="D408" s="29">
        <v>6.1769999999999996</v>
      </c>
      <c r="E408" s="35">
        <v>3.6659999999999999</v>
      </c>
      <c r="F408" s="161">
        <v>5.32</v>
      </c>
      <c r="G408" s="161">
        <v>3.5209999999999999</v>
      </c>
      <c r="H408" s="162" t="s">
        <v>571</v>
      </c>
    </row>
    <row r="409" spans="1:8" ht="16.5" thickBot="1">
      <c r="A409" s="22" t="s">
        <v>23</v>
      </c>
      <c r="B409" s="35">
        <v>281.05500000000001</v>
      </c>
      <c r="C409" s="36">
        <v>81.536000000000001</v>
      </c>
      <c r="D409" s="29">
        <v>82.106999999999999</v>
      </c>
      <c r="E409" s="35">
        <v>29.812999999999999</v>
      </c>
      <c r="F409" s="161">
        <v>91.674000000000007</v>
      </c>
      <c r="G409" s="161">
        <v>34.741999999999997</v>
      </c>
      <c r="H409" s="162" t="s">
        <v>24</v>
      </c>
    </row>
    <row r="410" spans="1:8" ht="16.5" thickBot="1">
      <c r="A410" s="22" t="s">
        <v>25</v>
      </c>
      <c r="B410" s="29">
        <v>27.052</v>
      </c>
      <c r="C410" s="27">
        <v>25.361000000000001</v>
      </c>
      <c r="D410" s="29">
        <v>20.48</v>
      </c>
      <c r="E410" s="35">
        <v>22.16</v>
      </c>
      <c r="F410" s="161">
        <v>23.605492999999974</v>
      </c>
      <c r="G410" s="161">
        <v>25.414838609999979</v>
      </c>
      <c r="H410" s="162" t="s">
        <v>578</v>
      </c>
    </row>
    <row r="411" spans="1:8" ht="16.5" thickBot="1">
      <c r="A411" s="22" t="s">
        <v>26</v>
      </c>
      <c r="B411" s="35">
        <v>17.707064836725035</v>
      </c>
      <c r="C411" s="36">
        <v>9.6530000000000005</v>
      </c>
      <c r="D411" s="29">
        <v>16.877934690014197</v>
      </c>
      <c r="E411" s="35">
        <v>9.2010000000000005</v>
      </c>
      <c r="F411" s="161">
        <v>9.7319999999999993</v>
      </c>
      <c r="G411" s="161">
        <v>6.4939999999999998</v>
      </c>
      <c r="H411" s="162" t="s">
        <v>588</v>
      </c>
    </row>
    <row r="412" spans="1:8" ht="16.5" thickBot="1">
      <c r="A412" s="22" t="s">
        <v>27</v>
      </c>
      <c r="B412" s="35">
        <v>8.827</v>
      </c>
      <c r="C412" s="36">
        <v>11.202</v>
      </c>
      <c r="D412" s="29">
        <v>8.2469999999999999</v>
      </c>
      <c r="E412" s="35">
        <v>9.3840000000000003</v>
      </c>
      <c r="F412" s="161">
        <v>9.4740000000000002</v>
      </c>
      <c r="G412" s="161">
        <v>8.9580000000000002</v>
      </c>
      <c r="H412" s="162" t="s">
        <v>579</v>
      </c>
    </row>
    <row r="413" spans="1:8" ht="16.5" thickBot="1">
      <c r="A413" s="22" t="s">
        <v>28</v>
      </c>
      <c r="B413" s="35">
        <v>15.388999999999999</v>
      </c>
      <c r="C413" s="36">
        <v>17.72</v>
      </c>
      <c r="D413" s="29">
        <v>16.931000000000001</v>
      </c>
      <c r="E413" s="35">
        <v>17.800999999999998</v>
      </c>
      <c r="F413" s="161">
        <v>17.344999999999999</v>
      </c>
      <c r="G413" s="161">
        <v>17.459</v>
      </c>
      <c r="H413" s="162" t="s">
        <v>580</v>
      </c>
    </row>
    <row r="414" spans="1:8" ht="16.5" thickBot="1">
      <c r="A414" s="22" t="s">
        <v>29</v>
      </c>
      <c r="B414" s="35">
        <v>39.101999999999997</v>
      </c>
      <c r="C414" s="36">
        <v>25.530999999999999</v>
      </c>
      <c r="D414" s="29">
        <v>32.729999999999997</v>
      </c>
      <c r="E414" s="35">
        <v>21.481000000000002</v>
      </c>
      <c r="F414" s="161">
        <v>31.381</v>
      </c>
      <c r="G414" s="161">
        <v>19.131</v>
      </c>
      <c r="H414" s="162" t="s">
        <v>581</v>
      </c>
    </row>
    <row r="415" spans="1:8" ht="16.5" thickBot="1">
      <c r="A415" s="22" t="s">
        <v>30</v>
      </c>
      <c r="B415" s="35">
        <v>10.183999999999999</v>
      </c>
      <c r="C415" s="36">
        <v>5.2539999999999996</v>
      </c>
      <c r="D415" s="29">
        <v>5.8369999999999997</v>
      </c>
      <c r="E415" s="35">
        <v>3.093</v>
      </c>
      <c r="F415" s="161">
        <v>9.8569999999999993</v>
      </c>
      <c r="G415" s="161">
        <v>5.1280000000000001</v>
      </c>
      <c r="H415" s="162" t="s">
        <v>589</v>
      </c>
    </row>
    <row r="416" spans="1:8" ht="16.5" thickBot="1">
      <c r="A416" s="22" t="s">
        <v>31</v>
      </c>
      <c r="B416" s="35">
        <v>67.92</v>
      </c>
      <c r="C416" s="36">
        <v>59.72</v>
      </c>
      <c r="D416" s="29">
        <v>37.004572002679168</v>
      </c>
      <c r="E416" s="35">
        <v>32.536999999999999</v>
      </c>
      <c r="F416" s="161">
        <v>109.19499999999999</v>
      </c>
      <c r="G416" s="161">
        <v>65.871936000000005</v>
      </c>
      <c r="H416" s="162" t="s">
        <v>582</v>
      </c>
    </row>
    <row r="417" spans="1:8" ht="16.5" thickBot="1">
      <c r="A417" s="22" t="s">
        <v>32</v>
      </c>
      <c r="B417" s="35">
        <v>22.12</v>
      </c>
      <c r="C417" s="36">
        <v>13.494</v>
      </c>
      <c r="D417" s="29">
        <v>29.099</v>
      </c>
      <c r="E417" s="35">
        <v>18.760999999999999</v>
      </c>
      <c r="F417" s="161">
        <v>28.491</v>
      </c>
      <c r="G417" s="161">
        <v>19.88</v>
      </c>
      <c r="H417" s="162" t="s">
        <v>584</v>
      </c>
    </row>
    <row r="418" spans="1:8" ht="16.5" thickBot="1">
      <c r="A418" s="22" t="s">
        <v>33</v>
      </c>
      <c r="B418" s="37">
        <v>4.3239999999999998</v>
      </c>
      <c r="C418" s="38">
        <v>1.3120000000000001</v>
      </c>
      <c r="D418" s="29">
        <v>9.7420000000000009</v>
      </c>
      <c r="E418" s="35">
        <v>3.2</v>
      </c>
      <c r="F418" s="161">
        <v>4.5819999999999999</v>
      </c>
      <c r="G418" s="161">
        <v>1.292</v>
      </c>
      <c r="H418" s="162" t="s">
        <v>583</v>
      </c>
    </row>
    <row r="419" spans="1:8" ht="16.5" thickBot="1">
      <c r="A419" s="22" t="s">
        <v>34</v>
      </c>
      <c r="B419" s="37">
        <v>56.764000000000003</v>
      </c>
      <c r="C419" s="38">
        <v>16.689</v>
      </c>
      <c r="D419" s="29">
        <v>46.674999999999997</v>
      </c>
      <c r="E419" s="35">
        <v>16.331</v>
      </c>
      <c r="F419" s="161">
        <v>38.768000000000001</v>
      </c>
      <c r="G419" s="161">
        <v>14.526</v>
      </c>
      <c r="H419" s="163" t="s">
        <v>35</v>
      </c>
    </row>
    <row r="420" spans="1:8" ht="16.5" thickBot="1">
      <c r="A420" s="90" t="s">
        <v>338</v>
      </c>
      <c r="B420" s="92">
        <v>1293.4226473456924</v>
      </c>
      <c r="C420" s="92">
        <v>595.875</v>
      </c>
      <c r="D420" s="92">
        <v>914.46450669269336</v>
      </c>
      <c r="E420" s="92">
        <v>517.96800000000007</v>
      </c>
      <c r="F420" s="92">
        <f>SUM(F398:F419)</f>
        <v>1021.0242623196926</v>
      </c>
      <c r="G420" s="92">
        <f>SUM(G398:G419)</f>
        <v>579.97777460999998</v>
      </c>
      <c r="H420" s="164" t="s">
        <v>586</v>
      </c>
    </row>
    <row r="421" spans="1:8" ht="16.5" thickBot="1">
      <c r="A421" s="90" t="s">
        <v>337</v>
      </c>
      <c r="B421" s="92">
        <v>8923.0509040505131</v>
      </c>
      <c r="C421" s="92">
        <v>15685.404</v>
      </c>
      <c r="D421" s="92">
        <v>8860.4364222140157</v>
      </c>
      <c r="E421" s="92">
        <v>15575.337</v>
      </c>
      <c r="F421" s="92">
        <f>D421/E421*G421</f>
        <v>9107.7934061301785</v>
      </c>
      <c r="G421" s="92">
        <v>16010.154</v>
      </c>
      <c r="H421" s="165" t="s">
        <v>339</v>
      </c>
    </row>
    <row r="422" spans="1:8">
      <c r="A422" s="93"/>
      <c r="B422" s="94"/>
      <c r="C422" s="94"/>
      <c r="D422" s="94"/>
      <c r="E422" s="94"/>
      <c r="F422" s="94"/>
      <c r="G422" s="94"/>
      <c r="H422" s="115"/>
    </row>
    <row r="423" spans="1:8">
      <c r="A423" s="73" t="s">
        <v>620</v>
      </c>
      <c r="B423" s="7"/>
      <c r="C423" s="7"/>
      <c r="D423" s="7"/>
      <c r="E423" s="7"/>
      <c r="F423" s="7"/>
      <c r="G423" s="7"/>
      <c r="H423" s="76" t="s">
        <v>621</v>
      </c>
    </row>
    <row r="424" spans="1:8" ht="20.25" customHeight="1">
      <c r="A424" s="73" t="s">
        <v>665</v>
      </c>
      <c r="B424" s="7"/>
      <c r="C424" s="7"/>
      <c r="D424" s="7"/>
      <c r="E424" s="7"/>
      <c r="F424" s="7"/>
      <c r="G424" s="7"/>
      <c r="H424" s="7" t="s">
        <v>365</v>
      </c>
    </row>
    <row r="425" spans="1:8" ht="20.25" customHeight="1" thickBot="1">
      <c r="A425" s="72" t="s">
        <v>813</v>
      </c>
      <c r="B425" s="7"/>
      <c r="C425" s="7"/>
      <c r="D425" s="7"/>
      <c r="E425" s="2"/>
      <c r="F425" s="7"/>
      <c r="G425" s="2" t="s">
        <v>37</v>
      </c>
      <c r="H425" s="2" t="s">
        <v>1</v>
      </c>
    </row>
    <row r="426" spans="1:8" ht="16.5" thickBot="1">
      <c r="A426" s="63" t="s">
        <v>6</v>
      </c>
      <c r="B426" s="179">
        <v>2018</v>
      </c>
      <c r="C426" s="180"/>
      <c r="D426" s="179">
        <v>2019</v>
      </c>
      <c r="E426" s="180"/>
      <c r="F426" s="179">
        <v>2020</v>
      </c>
      <c r="G426" s="180"/>
      <c r="H426" s="128" t="s">
        <v>2</v>
      </c>
    </row>
    <row r="427" spans="1:8">
      <c r="A427" s="65"/>
      <c r="B427" s="19" t="s">
        <v>40</v>
      </c>
      <c r="C427" s="105" t="s">
        <v>41</v>
      </c>
      <c r="D427" s="105" t="s">
        <v>40</v>
      </c>
      <c r="E427" s="15" t="s">
        <v>41</v>
      </c>
      <c r="F427" s="19" t="s">
        <v>40</v>
      </c>
      <c r="G427" s="9" t="s">
        <v>41</v>
      </c>
      <c r="H427" s="129"/>
    </row>
    <row r="428" spans="1:8" ht="16.5" thickBot="1">
      <c r="A428" s="67"/>
      <c r="B428" s="32" t="s">
        <v>42</v>
      </c>
      <c r="C428" s="11" t="s">
        <v>43</v>
      </c>
      <c r="D428" s="108" t="s">
        <v>42</v>
      </c>
      <c r="E428" s="34" t="s">
        <v>43</v>
      </c>
      <c r="F428" s="32" t="s">
        <v>42</v>
      </c>
      <c r="G428" s="32" t="s">
        <v>43</v>
      </c>
      <c r="H428" s="130"/>
    </row>
    <row r="429" spans="1:8" ht="17.25" thickTop="1" thickBot="1">
      <c r="A429" s="22" t="s">
        <v>11</v>
      </c>
      <c r="B429" s="29">
        <f t="shared" ref="B429:G429" si="80">+B462+B494</f>
        <v>16.341999999999999</v>
      </c>
      <c r="C429" s="29">
        <f t="shared" si="80"/>
        <v>10.084</v>
      </c>
      <c r="D429" s="29">
        <f t="shared" si="80"/>
        <v>3.9809999999999999</v>
      </c>
      <c r="E429" s="29">
        <f t="shared" si="80"/>
        <v>2.2599999999999998</v>
      </c>
      <c r="F429" s="29">
        <f t="shared" si="80"/>
        <v>5.6</v>
      </c>
      <c r="G429" s="29">
        <f t="shared" si="80"/>
        <v>2.681</v>
      </c>
      <c r="H429" s="132" t="s">
        <v>575</v>
      </c>
    </row>
    <row r="430" spans="1:8" ht="16.5" thickBot="1">
      <c r="A430" s="22" t="s">
        <v>12</v>
      </c>
      <c r="B430" s="29">
        <f t="shared" ref="B430:G430" si="81">+B463+B495</f>
        <v>285.75</v>
      </c>
      <c r="C430" s="29">
        <f t="shared" si="81"/>
        <v>80.467999999999989</v>
      </c>
      <c r="D430" s="29">
        <f t="shared" si="81"/>
        <v>275.255</v>
      </c>
      <c r="E430" s="29">
        <f t="shared" si="81"/>
        <v>73.921999999999997</v>
      </c>
      <c r="F430" s="29">
        <f t="shared" si="81"/>
        <v>273.65199999999999</v>
      </c>
      <c r="G430" s="29">
        <f t="shared" si="81"/>
        <v>86.784000000000006</v>
      </c>
      <c r="H430" s="132" t="s">
        <v>576</v>
      </c>
    </row>
    <row r="431" spans="1:8" ht="16.5" thickBot="1">
      <c r="A431" s="22" t="s">
        <v>13</v>
      </c>
      <c r="B431" s="29">
        <f t="shared" ref="B431:G431" si="82">+B464+B496</f>
        <v>34.501000000000005</v>
      </c>
      <c r="C431" s="29">
        <f t="shared" si="82"/>
        <v>13.87</v>
      </c>
      <c r="D431" s="29">
        <f t="shared" si="82"/>
        <v>32.545000000000002</v>
      </c>
      <c r="E431" s="29">
        <f t="shared" si="82"/>
        <v>12.298999999999999</v>
      </c>
      <c r="F431" s="29">
        <f t="shared" si="82"/>
        <v>35.200000000000003</v>
      </c>
      <c r="G431" s="29">
        <f t="shared" si="82"/>
        <v>14.524000000000001</v>
      </c>
      <c r="H431" s="132" t="s">
        <v>572</v>
      </c>
    </row>
    <row r="432" spans="1:8" ht="16.5" thickBot="1">
      <c r="A432" s="22" t="s">
        <v>14</v>
      </c>
      <c r="B432" s="29">
        <f t="shared" ref="B432:G432" si="83">+B465+B497</f>
        <v>29.163</v>
      </c>
      <c r="C432" s="29">
        <f t="shared" si="83"/>
        <v>16.715</v>
      </c>
      <c r="D432" s="29">
        <f t="shared" si="83"/>
        <v>40.841000000000001</v>
      </c>
      <c r="E432" s="29">
        <f t="shared" si="83"/>
        <v>22.137</v>
      </c>
      <c r="F432" s="29">
        <f t="shared" si="83"/>
        <v>23.456</v>
      </c>
      <c r="G432" s="29">
        <f t="shared" si="83"/>
        <v>16.91</v>
      </c>
      <c r="H432" s="132" t="s">
        <v>585</v>
      </c>
    </row>
    <row r="433" spans="1:8" ht="16.5" thickBot="1">
      <c r="A433" s="22" t="s">
        <v>15</v>
      </c>
      <c r="B433" s="29">
        <f t="shared" ref="B433:G433" si="84">+B466+B498</f>
        <v>110.446</v>
      </c>
      <c r="C433" s="29">
        <f t="shared" si="84"/>
        <v>80.746000000000009</v>
      </c>
      <c r="D433" s="29">
        <f t="shared" si="84"/>
        <v>90.501999999999995</v>
      </c>
      <c r="E433" s="29">
        <f t="shared" si="84"/>
        <v>58.011000000000003</v>
      </c>
      <c r="F433" s="29">
        <f t="shared" si="84"/>
        <v>62.154000000000003</v>
      </c>
      <c r="G433" s="29">
        <f t="shared" si="84"/>
        <v>34.524999999999999</v>
      </c>
      <c r="H433" s="132" t="s">
        <v>591</v>
      </c>
    </row>
    <row r="434" spans="1:8" ht="16.5" thickBot="1">
      <c r="A434" s="22" t="s">
        <v>16</v>
      </c>
      <c r="B434" s="29">
        <f t="shared" ref="B434:G434" si="85">+B467+B499</f>
        <v>0.43100899999999998</v>
      </c>
      <c r="C434" s="29">
        <f t="shared" si="85"/>
        <v>0.155</v>
      </c>
      <c r="D434" s="29">
        <f t="shared" si="85"/>
        <v>0.873</v>
      </c>
      <c r="E434" s="29">
        <f t="shared" si="85"/>
        <v>0.38600000000000001</v>
      </c>
      <c r="F434" s="29">
        <f t="shared" si="85"/>
        <v>1.343</v>
      </c>
      <c r="G434" s="29">
        <f t="shared" si="85"/>
        <v>0.84000000000000008</v>
      </c>
      <c r="H434" s="132" t="s">
        <v>573</v>
      </c>
    </row>
    <row r="435" spans="1:8" ht="16.5" thickBot="1">
      <c r="A435" s="22" t="s">
        <v>17</v>
      </c>
      <c r="B435" s="29">
        <f t="shared" ref="B435:G435" si="86">+B468+B500</f>
        <v>16.786999999999999</v>
      </c>
      <c r="C435" s="29">
        <f t="shared" si="86"/>
        <v>2.5640000000000001</v>
      </c>
      <c r="D435" s="29">
        <f t="shared" si="86"/>
        <v>157.62700000000001</v>
      </c>
      <c r="E435" s="29">
        <f t="shared" si="86"/>
        <v>28.099999999999998</v>
      </c>
      <c r="F435" s="29">
        <f t="shared" si="86"/>
        <v>170.84200000000001</v>
      </c>
      <c r="G435" s="29">
        <f t="shared" si="86"/>
        <v>69.816999999999993</v>
      </c>
      <c r="H435" s="132" t="s">
        <v>18</v>
      </c>
    </row>
    <row r="436" spans="1:8" ht="16.5" thickBot="1">
      <c r="A436" s="22" t="s">
        <v>19</v>
      </c>
      <c r="B436" s="29">
        <f t="shared" ref="B436:G436" si="87">+B469+B501</f>
        <v>90.962000000000003</v>
      </c>
      <c r="C436" s="29">
        <f t="shared" si="87"/>
        <v>51.442999999999998</v>
      </c>
      <c r="D436" s="29">
        <f t="shared" si="87"/>
        <v>93.897999999999996</v>
      </c>
      <c r="E436" s="29">
        <f t="shared" si="87"/>
        <v>51.025999999999996</v>
      </c>
      <c r="F436" s="29">
        <f t="shared" si="87"/>
        <v>76.947999999999993</v>
      </c>
      <c r="G436" s="29">
        <f t="shared" si="87"/>
        <v>44.783000000000001</v>
      </c>
      <c r="H436" s="132" t="s">
        <v>574</v>
      </c>
    </row>
    <row r="437" spans="1:8" ht="16.5" thickBot="1">
      <c r="A437" s="22" t="s">
        <v>20</v>
      </c>
      <c r="B437" s="29">
        <f t="shared" ref="B437:G437" si="88">+B470+B502</f>
        <v>4.3099999999999996</v>
      </c>
      <c r="C437" s="29">
        <f t="shared" si="88"/>
        <v>3.363</v>
      </c>
      <c r="D437" s="29">
        <f t="shared" si="88"/>
        <v>6.9890000000000008</v>
      </c>
      <c r="E437" s="29">
        <f t="shared" si="88"/>
        <v>4.2670000000000003</v>
      </c>
      <c r="F437" s="29">
        <f t="shared" si="88"/>
        <v>6.8460000000000001</v>
      </c>
      <c r="G437" s="29">
        <f t="shared" si="88"/>
        <v>3.53</v>
      </c>
      <c r="H437" s="132" t="s">
        <v>577</v>
      </c>
    </row>
    <row r="438" spans="1:8" ht="16.5" thickBot="1">
      <c r="A438" s="22" t="s">
        <v>21</v>
      </c>
      <c r="B438" s="29">
        <f t="shared" ref="B438:G438" si="89">+B471+B503</f>
        <v>90.923000000000002</v>
      </c>
      <c r="C438" s="29">
        <f t="shared" si="89"/>
        <v>16.283999999999999</v>
      </c>
      <c r="D438" s="29">
        <f t="shared" si="89"/>
        <v>108.88800000000001</v>
      </c>
      <c r="E438" s="29">
        <f t="shared" si="89"/>
        <v>40.57</v>
      </c>
      <c r="F438" s="29">
        <f t="shared" si="89"/>
        <v>76.36699999999999</v>
      </c>
      <c r="G438" s="29">
        <f t="shared" si="89"/>
        <v>29.44</v>
      </c>
      <c r="H438" s="132" t="s">
        <v>587</v>
      </c>
    </row>
    <row r="439" spans="1:8" ht="16.5" thickBot="1">
      <c r="A439" s="22" t="s">
        <v>22</v>
      </c>
      <c r="B439" s="29">
        <f t="shared" ref="B439:G439" si="90">+B472+B504</f>
        <v>13.01</v>
      </c>
      <c r="C439" s="29">
        <f t="shared" si="90"/>
        <v>3.617</v>
      </c>
      <c r="D439" s="29">
        <f t="shared" si="90"/>
        <v>34.600999999999999</v>
      </c>
      <c r="E439" s="29">
        <f t="shared" si="90"/>
        <v>10.145</v>
      </c>
      <c r="F439" s="29">
        <f t="shared" si="90"/>
        <v>29.748999999999999</v>
      </c>
      <c r="G439" s="29">
        <f t="shared" si="90"/>
        <v>10.678000000000001</v>
      </c>
      <c r="H439" s="132" t="s">
        <v>571</v>
      </c>
    </row>
    <row r="440" spans="1:8" ht="16.5" thickBot="1">
      <c r="A440" s="22" t="s">
        <v>23</v>
      </c>
      <c r="B440" s="29">
        <f t="shared" ref="B440:G440" si="91">+B473+B505</f>
        <v>498.245</v>
      </c>
      <c r="C440" s="29">
        <f t="shared" si="91"/>
        <v>157.40199999999999</v>
      </c>
      <c r="D440" s="29">
        <f t="shared" si="91"/>
        <v>172.773</v>
      </c>
      <c r="E440" s="29">
        <f t="shared" si="91"/>
        <v>60.910000000000004</v>
      </c>
      <c r="F440" s="29">
        <f t="shared" si="91"/>
        <v>348.87799999999999</v>
      </c>
      <c r="G440" s="29">
        <f t="shared" si="91"/>
        <v>75.780999999999992</v>
      </c>
      <c r="H440" s="132" t="s">
        <v>24</v>
      </c>
    </row>
    <row r="441" spans="1:8" ht="16.5" thickBot="1">
      <c r="A441" s="22" t="s">
        <v>25</v>
      </c>
      <c r="B441" s="29">
        <f t="shared" ref="B441:G441" si="92">+B474+B506</f>
        <v>104.28699999999999</v>
      </c>
      <c r="C441" s="29">
        <f t="shared" si="92"/>
        <v>31.259</v>
      </c>
      <c r="D441" s="29">
        <f t="shared" si="92"/>
        <v>102.02200000000001</v>
      </c>
      <c r="E441" s="29">
        <f t="shared" si="92"/>
        <v>27.147000000000002</v>
      </c>
      <c r="F441" s="29">
        <f t="shared" si="92"/>
        <v>115.24809000000003</v>
      </c>
      <c r="G441" s="29">
        <f t="shared" si="92"/>
        <v>50.764986789999988</v>
      </c>
      <c r="H441" s="132" t="s">
        <v>578</v>
      </c>
    </row>
    <row r="442" spans="1:8" ht="16.5" thickBot="1">
      <c r="A442" s="22" t="s">
        <v>26</v>
      </c>
      <c r="B442" s="29">
        <f t="shared" ref="B442:G442" si="93">+B475+B507</f>
        <v>10.306249999999999</v>
      </c>
      <c r="C442" s="29">
        <f t="shared" si="93"/>
        <v>4.9769999999999994</v>
      </c>
      <c r="D442" s="29">
        <f t="shared" si="93"/>
        <v>14.2</v>
      </c>
      <c r="E442" s="29">
        <f t="shared" si="93"/>
        <v>6.8719999999999999</v>
      </c>
      <c r="F442" s="29">
        <f t="shared" si="93"/>
        <v>13.401</v>
      </c>
      <c r="G442" s="29">
        <f t="shared" si="93"/>
        <v>6.5780000000000003</v>
      </c>
      <c r="H442" s="132" t="s">
        <v>588</v>
      </c>
    </row>
    <row r="443" spans="1:8" ht="16.5" thickBot="1">
      <c r="A443" s="22" t="s">
        <v>27</v>
      </c>
      <c r="B443" s="29">
        <f t="shared" ref="B443:G443" si="94">+B476+B508</f>
        <v>71.66004347826086</v>
      </c>
      <c r="C443" s="29">
        <f t="shared" si="94"/>
        <v>20.056000000000001</v>
      </c>
      <c r="D443" s="29">
        <f t="shared" si="94"/>
        <v>73.340999999999994</v>
      </c>
      <c r="E443" s="29">
        <f t="shared" si="94"/>
        <v>21.451999999999998</v>
      </c>
      <c r="F443" s="29">
        <f t="shared" si="94"/>
        <v>65.483999999999995</v>
      </c>
      <c r="G443" s="29">
        <f t="shared" si="94"/>
        <v>22.985999999999997</v>
      </c>
      <c r="H443" s="132" t="s">
        <v>579</v>
      </c>
    </row>
    <row r="444" spans="1:8" ht="16.5" thickBot="1">
      <c r="A444" s="22" t="s">
        <v>28</v>
      </c>
      <c r="B444" s="29">
        <f t="shared" ref="B444:G444" si="95">+B477+B509</f>
        <v>106.164</v>
      </c>
      <c r="C444" s="29">
        <f t="shared" si="95"/>
        <v>42.604999999999997</v>
      </c>
      <c r="D444" s="29">
        <f t="shared" si="95"/>
        <v>100.343</v>
      </c>
      <c r="E444" s="29">
        <f t="shared" si="95"/>
        <v>38.234999999999999</v>
      </c>
      <c r="F444" s="29">
        <f t="shared" si="95"/>
        <v>104.199</v>
      </c>
      <c r="G444" s="29">
        <f t="shared" si="95"/>
        <v>41.359000000000002</v>
      </c>
      <c r="H444" s="132" t="s">
        <v>580</v>
      </c>
    </row>
    <row r="445" spans="1:8" ht="16.5" thickBot="1">
      <c r="A445" s="22" t="s">
        <v>29</v>
      </c>
      <c r="B445" s="29">
        <f t="shared" ref="B445:G445" si="96">+B478+B510</f>
        <v>78.185000000000002</v>
      </c>
      <c r="C445" s="29">
        <f t="shared" si="96"/>
        <v>33.19</v>
      </c>
      <c r="D445" s="29">
        <f t="shared" si="96"/>
        <v>95.915000000000006</v>
      </c>
      <c r="E445" s="29">
        <f t="shared" si="96"/>
        <v>46.167000000000002</v>
      </c>
      <c r="F445" s="29">
        <f t="shared" si="96"/>
        <v>67.938000000000002</v>
      </c>
      <c r="G445" s="29">
        <f t="shared" si="96"/>
        <v>32.5</v>
      </c>
      <c r="H445" s="132" t="s">
        <v>581</v>
      </c>
    </row>
    <row r="446" spans="1:8" ht="16.5" thickBot="1">
      <c r="A446" s="22" t="s">
        <v>30</v>
      </c>
      <c r="B446" s="29">
        <f t="shared" ref="B446:G446" si="97">+B479+B511</f>
        <v>22.292999999999999</v>
      </c>
      <c r="C446" s="29">
        <f t="shared" si="97"/>
        <v>14.520000000000001</v>
      </c>
      <c r="D446" s="29">
        <f t="shared" si="97"/>
        <v>16.538</v>
      </c>
      <c r="E446" s="29">
        <f t="shared" si="97"/>
        <v>8.5239999999999991</v>
      </c>
      <c r="F446" s="29">
        <f t="shared" si="97"/>
        <v>15.731999999999999</v>
      </c>
      <c r="G446" s="29">
        <f t="shared" si="97"/>
        <v>6.0949999999999998</v>
      </c>
      <c r="H446" s="132" t="s">
        <v>589</v>
      </c>
    </row>
    <row r="447" spans="1:8" ht="16.5" thickBot="1">
      <c r="A447" s="22" t="s">
        <v>31</v>
      </c>
      <c r="B447" s="29">
        <f t="shared" ref="B447:G447" si="98">+B480+B512</f>
        <v>100.73400000000001</v>
      </c>
      <c r="C447" s="29">
        <f t="shared" si="98"/>
        <v>94.583468190000005</v>
      </c>
      <c r="D447" s="29">
        <f t="shared" si="98"/>
        <v>109.96633408067007</v>
      </c>
      <c r="E447" s="29">
        <f t="shared" si="98"/>
        <v>103.27500000000001</v>
      </c>
      <c r="F447" s="29">
        <f t="shared" si="98"/>
        <v>105.73399999999999</v>
      </c>
      <c r="G447" s="29">
        <f t="shared" si="98"/>
        <v>77.872872000000001</v>
      </c>
      <c r="H447" s="132" t="s">
        <v>582</v>
      </c>
    </row>
    <row r="448" spans="1:8" ht="16.5" thickBot="1">
      <c r="A448" s="22" t="s">
        <v>32</v>
      </c>
      <c r="B448" s="29">
        <f t="shared" ref="B448:G448" si="99">+B481+B513</f>
        <v>45.110999999999997</v>
      </c>
      <c r="C448" s="29">
        <f t="shared" si="99"/>
        <v>28.468999999999998</v>
      </c>
      <c r="D448" s="29">
        <f t="shared" si="99"/>
        <v>37.922999999999995</v>
      </c>
      <c r="E448" s="29">
        <f t="shared" si="99"/>
        <v>25.391999999999999</v>
      </c>
      <c r="F448" s="29">
        <f t="shared" si="99"/>
        <v>61.919000000000004</v>
      </c>
      <c r="G448" s="29">
        <f t="shared" si="99"/>
        <v>30.276</v>
      </c>
      <c r="H448" s="132" t="s">
        <v>584</v>
      </c>
    </row>
    <row r="449" spans="1:8" ht="16.5" thickBot="1">
      <c r="A449" s="22" t="s">
        <v>33</v>
      </c>
      <c r="B449" s="29">
        <f t="shared" ref="B449:G449" si="100">+B482+B514</f>
        <v>43.922999999999995</v>
      </c>
      <c r="C449" s="29">
        <f t="shared" si="100"/>
        <v>8.5389999999999997</v>
      </c>
      <c r="D449" s="29">
        <f t="shared" si="100"/>
        <v>25.088999999999999</v>
      </c>
      <c r="E449" s="29">
        <f t="shared" si="100"/>
        <v>4.6180000000000003</v>
      </c>
      <c r="F449" s="29">
        <f t="shared" si="100"/>
        <v>50.510000000000005</v>
      </c>
      <c r="G449" s="29">
        <f t="shared" si="100"/>
        <v>15.455</v>
      </c>
      <c r="H449" s="132" t="s">
        <v>583</v>
      </c>
    </row>
    <row r="450" spans="1:8" ht="16.5" thickBot="1">
      <c r="A450" s="22" t="s">
        <v>34</v>
      </c>
      <c r="B450" s="29">
        <f t="shared" ref="B450:G450" si="101">+B483+B515</f>
        <v>1.64</v>
      </c>
      <c r="C450" s="29">
        <f t="shared" si="101"/>
        <v>1.2210000000000001</v>
      </c>
      <c r="D450" s="29">
        <f t="shared" si="101"/>
        <v>6.2050000000000001</v>
      </c>
      <c r="E450" s="29">
        <f t="shared" si="101"/>
        <v>4.5010000000000003</v>
      </c>
      <c r="F450" s="29">
        <f t="shared" si="101"/>
        <v>5.1270000000000007</v>
      </c>
      <c r="G450" s="29">
        <f t="shared" si="101"/>
        <v>4.0670000000000002</v>
      </c>
      <c r="H450" s="141" t="s">
        <v>35</v>
      </c>
    </row>
    <row r="451" spans="1:8" ht="16.5" thickBot="1">
      <c r="A451" s="90" t="s">
        <v>338</v>
      </c>
      <c r="B451" s="139">
        <f t="shared" ref="B451:G451" si="102">+B484+B516</f>
        <v>1775.180302478261</v>
      </c>
      <c r="C451" s="139">
        <f t="shared" si="102"/>
        <v>716.12400000000014</v>
      </c>
      <c r="D451" s="139">
        <f t="shared" si="102"/>
        <v>1610.9633340806702</v>
      </c>
      <c r="E451" s="139">
        <f t="shared" si="102"/>
        <v>658.05000000000007</v>
      </c>
      <c r="F451" s="139">
        <f t="shared" si="102"/>
        <v>1725.8140000000001</v>
      </c>
      <c r="G451" s="139">
        <f t="shared" si="102"/>
        <v>665.95699999999999</v>
      </c>
      <c r="H451" s="134" t="s">
        <v>586</v>
      </c>
    </row>
    <row r="452" spans="1:8" ht="16.5" thickBot="1">
      <c r="A452" s="90" t="s">
        <v>337</v>
      </c>
      <c r="B452" s="139">
        <f t="shared" ref="B452:G452" si="103">+B485+B517</f>
        <v>24923.727581699797</v>
      </c>
      <c r="C452" s="139">
        <f t="shared" si="103"/>
        <v>7522.6029999999992</v>
      </c>
      <c r="D452" s="139">
        <f t="shared" si="103"/>
        <v>25590.604420831471</v>
      </c>
      <c r="E452" s="139">
        <f t="shared" si="103"/>
        <v>7841.9089999999997</v>
      </c>
      <c r="F452" s="139">
        <f t="shared" si="103"/>
        <v>25285.730997222377</v>
      </c>
      <c r="G452" s="139">
        <f t="shared" si="103"/>
        <v>7644.1989999999996</v>
      </c>
      <c r="H452" s="135" t="s">
        <v>339</v>
      </c>
    </row>
    <row r="453" spans="1:8">
      <c r="A453" s="7"/>
      <c r="B453" s="7"/>
      <c r="C453" s="7"/>
      <c r="D453" s="7"/>
      <c r="E453" s="7"/>
      <c r="F453" s="7"/>
      <c r="G453" s="7"/>
      <c r="H453" s="7"/>
    </row>
    <row r="454" spans="1:8">
      <c r="A454" s="7"/>
      <c r="B454" s="7"/>
      <c r="C454" s="7"/>
      <c r="D454" s="7"/>
      <c r="E454" s="7"/>
      <c r="F454" s="7"/>
      <c r="G454" s="7"/>
      <c r="H454" s="7"/>
    </row>
    <row r="455" spans="1:8">
      <c r="A455" s="7"/>
      <c r="B455" s="7"/>
      <c r="C455" s="7"/>
      <c r="D455" s="7"/>
      <c r="E455" s="7"/>
      <c r="F455" s="7"/>
      <c r="G455" s="7"/>
      <c r="H455" s="7"/>
    </row>
    <row r="456" spans="1:8" ht="20.25" customHeight="1">
      <c r="A456" s="73" t="s">
        <v>622</v>
      </c>
      <c r="B456" s="7"/>
      <c r="C456" s="7"/>
      <c r="D456" s="7"/>
      <c r="E456" s="7"/>
      <c r="F456" s="7"/>
      <c r="G456" s="7"/>
      <c r="H456" s="76" t="s">
        <v>623</v>
      </c>
    </row>
    <row r="457" spans="1:8">
      <c r="A457" s="73" t="s">
        <v>666</v>
      </c>
      <c r="B457" s="7"/>
      <c r="C457" s="7"/>
      <c r="D457" s="7"/>
      <c r="E457" s="7"/>
      <c r="F457" s="7"/>
      <c r="G457" s="7"/>
      <c r="H457" s="7" t="s">
        <v>366</v>
      </c>
    </row>
    <row r="458" spans="1:8" ht="17.25" customHeight="1" thickBot="1">
      <c r="A458" s="72" t="s">
        <v>813</v>
      </c>
      <c r="B458" s="7"/>
      <c r="C458" s="7"/>
      <c r="D458" s="7"/>
      <c r="E458" s="2"/>
      <c r="F458" s="7"/>
      <c r="G458" s="2" t="s">
        <v>37</v>
      </c>
      <c r="H458" s="2" t="s">
        <v>1</v>
      </c>
    </row>
    <row r="459" spans="1:8" ht="16.5" thickBot="1">
      <c r="A459" s="63" t="s">
        <v>6</v>
      </c>
      <c r="B459" s="179">
        <v>2018</v>
      </c>
      <c r="C459" s="180"/>
      <c r="D459" s="179">
        <v>2019</v>
      </c>
      <c r="E459" s="180"/>
      <c r="F459" s="179">
        <v>2020</v>
      </c>
      <c r="G459" s="180"/>
      <c r="H459" s="64" t="s">
        <v>2</v>
      </c>
    </row>
    <row r="460" spans="1:8">
      <c r="A460" s="65"/>
      <c r="B460" s="19" t="s">
        <v>40</v>
      </c>
      <c r="C460" s="105" t="s">
        <v>41</v>
      </c>
      <c r="D460" s="105" t="s">
        <v>40</v>
      </c>
      <c r="E460" s="15" t="s">
        <v>41</v>
      </c>
      <c r="F460" s="19" t="s">
        <v>40</v>
      </c>
      <c r="G460" s="9" t="s">
        <v>41</v>
      </c>
      <c r="H460" s="66"/>
    </row>
    <row r="461" spans="1:8" ht="16.5" thickBot="1">
      <c r="A461" s="67"/>
      <c r="B461" s="32" t="s">
        <v>42</v>
      </c>
      <c r="C461" s="11" t="s">
        <v>43</v>
      </c>
      <c r="D461" s="108" t="s">
        <v>42</v>
      </c>
      <c r="E461" s="34" t="s">
        <v>43</v>
      </c>
      <c r="F461" s="29" t="s">
        <v>42</v>
      </c>
      <c r="G461" s="29" t="s">
        <v>43</v>
      </c>
      <c r="H461" s="68"/>
    </row>
    <row r="462" spans="1:8" ht="17.25" thickTop="1" thickBot="1">
      <c r="A462" s="22" t="s">
        <v>11</v>
      </c>
      <c r="B462" s="33">
        <v>16.298999999999999</v>
      </c>
      <c r="C462" s="36">
        <v>10.048</v>
      </c>
      <c r="D462" s="29">
        <v>1.635</v>
      </c>
      <c r="E462" s="35">
        <v>0.59599999999999997</v>
      </c>
      <c r="F462" s="29">
        <v>1.5740000000000001</v>
      </c>
      <c r="G462" s="29">
        <v>0.47899999999999998</v>
      </c>
      <c r="H462" s="108" t="s">
        <v>575</v>
      </c>
    </row>
    <row r="463" spans="1:8" ht="16.5" thickBot="1">
      <c r="A463" s="22" t="s">
        <v>12</v>
      </c>
      <c r="B463" s="35">
        <v>255.33099999999999</v>
      </c>
      <c r="C463" s="36">
        <v>64.632999999999996</v>
      </c>
      <c r="D463" s="29">
        <v>244.88399999999999</v>
      </c>
      <c r="E463" s="35">
        <v>58.206000000000003</v>
      </c>
      <c r="F463" s="29">
        <v>244.45099999999999</v>
      </c>
      <c r="G463" s="29">
        <v>69.882000000000005</v>
      </c>
      <c r="H463" s="108" t="s">
        <v>576</v>
      </c>
    </row>
    <row r="464" spans="1:8" ht="16.5" thickBot="1">
      <c r="A464" s="22" t="s">
        <v>13</v>
      </c>
      <c r="B464" s="35">
        <v>32.216000000000001</v>
      </c>
      <c r="C464" s="36">
        <v>12.065</v>
      </c>
      <c r="D464" s="29">
        <v>30.196999999999999</v>
      </c>
      <c r="E464" s="35">
        <v>10.548</v>
      </c>
      <c r="F464" s="29">
        <v>32.215000000000003</v>
      </c>
      <c r="G464" s="29">
        <v>12.231</v>
      </c>
      <c r="H464" s="108" t="s">
        <v>572</v>
      </c>
    </row>
    <row r="465" spans="1:8" ht="16.5" thickBot="1">
      <c r="A465" s="22" t="s">
        <v>14</v>
      </c>
      <c r="B465" s="35">
        <v>29.163</v>
      </c>
      <c r="C465" s="36">
        <v>16.715</v>
      </c>
      <c r="D465" s="29">
        <v>40.841000000000001</v>
      </c>
      <c r="E465" s="35">
        <v>22.137</v>
      </c>
      <c r="F465" s="29">
        <v>23.456</v>
      </c>
      <c r="G465" s="29">
        <v>16.91</v>
      </c>
      <c r="H465" s="108" t="s">
        <v>585</v>
      </c>
    </row>
    <row r="466" spans="1:8" ht="16.5" thickBot="1">
      <c r="A466" s="22" t="s">
        <v>15</v>
      </c>
      <c r="B466" s="35">
        <v>110.438</v>
      </c>
      <c r="C466" s="36">
        <v>80.721000000000004</v>
      </c>
      <c r="D466" s="29">
        <v>90.46</v>
      </c>
      <c r="E466" s="35">
        <v>57.92</v>
      </c>
      <c r="F466" s="29">
        <v>62.154000000000003</v>
      </c>
      <c r="G466" s="29">
        <v>34.524999999999999</v>
      </c>
      <c r="H466" s="108" t="s">
        <v>591</v>
      </c>
    </row>
    <row r="467" spans="1:8" ht="16.5" thickBot="1">
      <c r="A467" s="22" t="s">
        <v>16</v>
      </c>
      <c r="B467" s="35">
        <v>0.21468899999999999</v>
      </c>
      <c r="C467" s="36">
        <v>0.114</v>
      </c>
      <c r="D467" s="29">
        <v>0.39400000000000002</v>
      </c>
      <c r="E467" s="35">
        <v>0.19600000000000001</v>
      </c>
      <c r="F467" s="29">
        <v>0.59299999999999997</v>
      </c>
      <c r="G467" s="29">
        <v>0.45600000000000002</v>
      </c>
      <c r="H467" s="108" t="s">
        <v>573</v>
      </c>
    </row>
    <row r="468" spans="1:8" ht="16.5" thickBot="1">
      <c r="A468" s="22" t="s">
        <v>17</v>
      </c>
      <c r="B468" s="35">
        <v>16.672999999999998</v>
      </c>
      <c r="C468" s="36">
        <v>2.5409999999999999</v>
      </c>
      <c r="D468" s="29">
        <v>15.865</v>
      </c>
      <c r="E468" s="35">
        <v>2.5139999999999998</v>
      </c>
      <c r="F468" s="29">
        <v>15.03</v>
      </c>
      <c r="G468" s="29">
        <v>2.2280000000000002</v>
      </c>
      <c r="H468" s="108" t="s">
        <v>18</v>
      </c>
    </row>
    <row r="469" spans="1:8" ht="16.5" thickBot="1">
      <c r="A469" s="22" t="s">
        <v>19</v>
      </c>
      <c r="B469" s="35">
        <v>60.859000000000002</v>
      </c>
      <c r="C469" s="36">
        <v>31.379000000000001</v>
      </c>
      <c r="D469" s="29">
        <v>70.302999999999997</v>
      </c>
      <c r="E469" s="35">
        <v>35.51</v>
      </c>
      <c r="F469" s="29">
        <v>45.55</v>
      </c>
      <c r="G469" s="29">
        <v>25.454999999999998</v>
      </c>
      <c r="H469" s="108" t="s">
        <v>574</v>
      </c>
    </row>
    <row r="470" spans="1:8" ht="16.5" thickBot="1">
      <c r="A470" s="22" t="s">
        <v>20</v>
      </c>
      <c r="B470" s="35">
        <v>4.3099999999999996</v>
      </c>
      <c r="C470" s="36">
        <v>3.363</v>
      </c>
      <c r="D470" s="29">
        <v>6.8310000000000004</v>
      </c>
      <c r="E470" s="35">
        <v>4.2190000000000003</v>
      </c>
      <c r="F470" s="29">
        <v>6.8460000000000001</v>
      </c>
      <c r="G470" s="29">
        <v>3.528</v>
      </c>
      <c r="H470" s="108" t="s">
        <v>577</v>
      </c>
    </row>
    <row r="471" spans="1:8" ht="16.5" thickBot="1">
      <c r="A471" s="22" t="s">
        <v>21</v>
      </c>
      <c r="B471" s="35">
        <v>90.912000000000006</v>
      </c>
      <c r="C471" s="36">
        <v>16.280999999999999</v>
      </c>
      <c r="D471" s="29">
        <v>108.84</v>
      </c>
      <c r="E471" s="35">
        <v>40.561999999999998</v>
      </c>
      <c r="F471" s="29">
        <v>76.171999999999997</v>
      </c>
      <c r="G471" s="29">
        <v>29.213000000000001</v>
      </c>
      <c r="H471" s="108" t="s">
        <v>587</v>
      </c>
    </row>
    <row r="472" spans="1:8" ht="16.5" thickBot="1">
      <c r="A472" s="22" t="s">
        <v>22</v>
      </c>
      <c r="B472" s="35">
        <v>12.984999999999999</v>
      </c>
      <c r="C472" s="36">
        <v>3.5920000000000001</v>
      </c>
      <c r="D472" s="29">
        <v>34.530999999999999</v>
      </c>
      <c r="E472" s="35">
        <v>10.097</v>
      </c>
      <c r="F472" s="29">
        <v>18.920999999999999</v>
      </c>
      <c r="G472" s="29">
        <v>5.9710000000000001</v>
      </c>
      <c r="H472" s="108" t="s">
        <v>571</v>
      </c>
    </row>
    <row r="473" spans="1:8" ht="16.5" thickBot="1">
      <c r="A473" s="22" t="s">
        <v>23</v>
      </c>
      <c r="B473" s="35">
        <v>497.59500000000003</v>
      </c>
      <c r="C473" s="36">
        <v>157.07599999999999</v>
      </c>
      <c r="D473" s="29">
        <v>172.678</v>
      </c>
      <c r="E473" s="35">
        <v>60.859000000000002</v>
      </c>
      <c r="F473" s="29">
        <v>348.87299999999999</v>
      </c>
      <c r="G473" s="29">
        <v>75.772999999999996</v>
      </c>
      <c r="H473" s="108" t="s">
        <v>24</v>
      </c>
    </row>
    <row r="474" spans="1:8" ht="16.5" thickBot="1">
      <c r="A474" s="22" t="s">
        <v>25</v>
      </c>
      <c r="B474" s="29">
        <v>100.148</v>
      </c>
      <c r="C474" s="27">
        <v>29.178000000000001</v>
      </c>
      <c r="D474" s="29">
        <v>98.322000000000003</v>
      </c>
      <c r="E474" s="35">
        <v>25.042000000000002</v>
      </c>
      <c r="F474" s="29">
        <v>110.31414400000003</v>
      </c>
      <c r="G474" s="29">
        <v>47.568266339999987</v>
      </c>
      <c r="H474" s="108" t="s">
        <v>578</v>
      </c>
    </row>
    <row r="475" spans="1:8" ht="16.5" thickBot="1">
      <c r="A475" s="22" t="s">
        <v>26</v>
      </c>
      <c r="B475" s="35">
        <v>10.306249999999999</v>
      </c>
      <c r="C475" s="36">
        <v>4.8499999999999996</v>
      </c>
      <c r="D475" s="29">
        <v>14.2</v>
      </c>
      <c r="E475" s="35">
        <v>6.758</v>
      </c>
      <c r="F475" s="29">
        <v>13.257999999999999</v>
      </c>
      <c r="G475" s="29">
        <v>6.3920000000000003</v>
      </c>
      <c r="H475" s="108" t="s">
        <v>588</v>
      </c>
    </row>
    <row r="476" spans="1:8" ht="16.5" thickBot="1">
      <c r="A476" s="22" t="s">
        <v>27</v>
      </c>
      <c r="B476" s="35">
        <v>66.460999999999999</v>
      </c>
      <c r="C476" s="36">
        <v>16.539000000000001</v>
      </c>
      <c r="D476" s="29">
        <v>69.465999999999994</v>
      </c>
      <c r="E476" s="35">
        <v>18.053999999999998</v>
      </c>
      <c r="F476" s="29">
        <v>61.658999999999999</v>
      </c>
      <c r="G476" s="29">
        <v>19.047999999999998</v>
      </c>
      <c r="H476" s="108" t="s">
        <v>579</v>
      </c>
    </row>
    <row r="477" spans="1:8" ht="16.5" thickBot="1">
      <c r="A477" s="22" t="s">
        <v>28</v>
      </c>
      <c r="B477" s="35">
        <v>101.557</v>
      </c>
      <c r="C477" s="36">
        <v>39.281999999999996</v>
      </c>
      <c r="D477" s="29">
        <v>96.587000000000003</v>
      </c>
      <c r="E477" s="35">
        <v>34.923000000000002</v>
      </c>
      <c r="F477" s="29">
        <v>100.021</v>
      </c>
      <c r="G477" s="29">
        <v>37.484000000000002</v>
      </c>
      <c r="H477" s="108" t="s">
        <v>580</v>
      </c>
    </row>
    <row r="478" spans="1:8" ht="16.5" thickBot="1">
      <c r="A478" s="22" t="s">
        <v>29</v>
      </c>
      <c r="B478" s="35">
        <v>73.534000000000006</v>
      </c>
      <c r="C478" s="36">
        <v>31.4</v>
      </c>
      <c r="D478" s="29">
        <v>92.373000000000005</v>
      </c>
      <c r="E478" s="35">
        <v>44.804000000000002</v>
      </c>
      <c r="F478" s="29">
        <v>64.650000000000006</v>
      </c>
      <c r="G478" s="29">
        <v>31.472000000000001</v>
      </c>
      <c r="H478" s="108" t="s">
        <v>581</v>
      </c>
    </row>
    <row r="479" spans="1:8" ht="16.5" thickBot="1">
      <c r="A479" s="22" t="s">
        <v>30</v>
      </c>
      <c r="B479" s="35">
        <v>22.291</v>
      </c>
      <c r="C479" s="36">
        <v>14.518000000000001</v>
      </c>
      <c r="D479" s="29">
        <v>16.538</v>
      </c>
      <c r="E479" s="35">
        <v>8.5229999999999997</v>
      </c>
      <c r="F479" s="29">
        <v>15.731999999999999</v>
      </c>
      <c r="G479" s="29">
        <v>6.0949999999999998</v>
      </c>
      <c r="H479" s="108" t="s">
        <v>589</v>
      </c>
    </row>
    <row r="480" spans="1:8" ht="16.5" thickBot="1">
      <c r="A480" s="22" t="s">
        <v>31</v>
      </c>
      <c r="B480" s="35">
        <v>100.706</v>
      </c>
      <c r="C480" s="36">
        <v>94.558000000000007</v>
      </c>
      <c r="D480" s="29">
        <v>109.96633408067007</v>
      </c>
      <c r="E480" s="35">
        <v>103.253</v>
      </c>
      <c r="F480" s="29">
        <v>105.726</v>
      </c>
      <c r="G480" s="29">
        <v>77.863872000000001</v>
      </c>
      <c r="H480" s="108" t="s">
        <v>582</v>
      </c>
    </row>
    <row r="481" spans="1:8" ht="16.5" thickBot="1">
      <c r="A481" s="22" t="s">
        <v>32</v>
      </c>
      <c r="B481" s="35">
        <v>45.104999999999997</v>
      </c>
      <c r="C481" s="36">
        <v>28.466999999999999</v>
      </c>
      <c r="D481" s="29">
        <v>37.918999999999997</v>
      </c>
      <c r="E481" s="35">
        <v>25.388999999999999</v>
      </c>
      <c r="F481" s="29">
        <v>61.904000000000003</v>
      </c>
      <c r="G481" s="29">
        <v>30.26</v>
      </c>
      <c r="H481" s="108" t="s">
        <v>584</v>
      </c>
    </row>
    <row r="482" spans="1:8" ht="16.5" thickBot="1">
      <c r="A482" s="22" t="s">
        <v>33</v>
      </c>
      <c r="B482" s="37">
        <v>40.878999999999998</v>
      </c>
      <c r="C482" s="38">
        <v>8.1419999999999995</v>
      </c>
      <c r="D482" s="29">
        <v>20.373999999999999</v>
      </c>
      <c r="E482" s="35">
        <v>4.0780000000000003</v>
      </c>
      <c r="F482" s="29">
        <v>43.325000000000003</v>
      </c>
      <c r="G482" s="29">
        <v>14.342000000000001</v>
      </c>
      <c r="H482" s="108" t="s">
        <v>583</v>
      </c>
    </row>
    <row r="483" spans="1:8" ht="16.5" thickBot="1">
      <c r="A483" s="22" t="s">
        <v>34</v>
      </c>
      <c r="B483" s="37">
        <v>1.63</v>
      </c>
      <c r="C483" s="38">
        <v>1.2190000000000001</v>
      </c>
      <c r="D483" s="29">
        <v>6.2050000000000001</v>
      </c>
      <c r="E483" s="35">
        <v>4.5010000000000003</v>
      </c>
      <c r="F483" s="29">
        <v>5.1260000000000003</v>
      </c>
      <c r="G483" s="29">
        <v>4.0659999999999998</v>
      </c>
      <c r="H483" s="107" t="s">
        <v>35</v>
      </c>
    </row>
    <row r="484" spans="1:8" ht="16.5" thickBot="1">
      <c r="A484" s="90" t="s">
        <v>338</v>
      </c>
      <c r="B484" s="139">
        <v>1689.6129390000001</v>
      </c>
      <c r="C484" s="139">
        <v>666.68100000000015</v>
      </c>
      <c r="D484" s="139">
        <v>1390.0573340806702</v>
      </c>
      <c r="E484" s="139">
        <v>586.52300000000002</v>
      </c>
      <c r="F484" s="139">
        <v>1468.9350000000002</v>
      </c>
      <c r="G484" s="139">
        <v>539.88699999999994</v>
      </c>
      <c r="H484" s="106" t="s">
        <v>586</v>
      </c>
    </row>
    <row r="485" spans="1:8" ht="16.5" thickBot="1">
      <c r="A485" s="90" t="s">
        <v>337</v>
      </c>
      <c r="B485" s="92">
        <v>13788.598051387593</v>
      </c>
      <c r="C485" s="92">
        <v>4637.3649999999998</v>
      </c>
      <c r="D485" s="92">
        <v>15686.220086311278</v>
      </c>
      <c r="E485" s="92">
        <v>5275.5709999999999</v>
      </c>
      <c r="F485" s="139">
        <v>14148.625482149289</v>
      </c>
      <c r="G485" s="139">
        <v>4758.4489999999996</v>
      </c>
      <c r="H485" s="113" t="s">
        <v>339</v>
      </c>
    </row>
    <row r="486" spans="1:8">
      <c r="A486" s="7"/>
      <c r="B486" s="7"/>
      <c r="C486" s="7"/>
      <c r="D486" s="7"/>
      <c r="E486" s="7"/>
      <c r="F486" s="7"/>
      <c r="G486" s="7"/>
      <c r="H486" s="7"/>
    </row>
    <row r="487" spans="1:8">
      <c r="A487" s="7"/>
      <c r="B487" s="7"/>
      <c r="C487" s="7"/>
      <c r="D487" s="7"/>
      <c r="E487" s="7"/>
      <c r="F487" s="7"/>
      <c r="G487" s="7"/>
      <c r="H487" s="7"/>
    </row>
    <row r="488" spans="1:8">
      <c r="A488" s="73" t="s">
        <v>624</v>
      </c>
      <c r="B488" s="7"/>
      <c r="C488" s="7"/>
      <c r="D488" s="7"/>
      <c r="E488" s="7"/>
      <c r="F488" s="7"/>
      <c r="G488" s="7"/>
      <c r="H488" s="76" t="s">
        <v>625</v>
      </c>
    </row>
    <row r="489" spans="1:8" ht="19.5" customHeight="1">
      <c r="A489" s="71" t="s">
        <v>667</v>
      </c>
      <c r="B489" s="7"/>
      <c r="C489" s="7"/>
      <c r="D489" s="7"/>
      <c r="E489" s="7"/>
      <c r="F489" s="7"/>
      <c r="G489" s="7"/>
      <c r="H489" s="41" t="s">
        <v>367</v>
      </c>
    </row>
    <row r="490" spans="1:8" ht="21.75" customHeight="1" thickBot="1">
      <c r="A490" s="72" t="s">
        <v>813</v>
      </c>
      <c r="B490" s="7"/>
      <c r="C490" s="7"/>
      <c r="D490" s="7"/>
      <c r="E490" s="2"/>
      <c r="F490" s="7"/>
      <c r="G490" s="2" t="s">
        <v>37</v>
      </c>
      <c r="H490" s="2" t="s">
        <v>1</v>
      </c>
    </row>
    <row r="491" spans="1:8" ht="16.5" thickBot="1">
      <c r="A491" s="63" t="s">
        <v>6</v>
      </c>
      <c r="B491" s="179">
        <v>2018</v>
      </c>
      <c r="C491" s="180"/>
      <c r="D491" s="179">
        <v>2019</v>
      </c>
      <c r="E491" s="180"/>
      <c r="F491" s="179">
        <v>2020</v>
      </c>
      <c r="G491" s="180"/>
      <c r="H491" s="64" t="s">
        <v>2</v>
      </c>
    </row>
    <row r="492" spans="1:8">
      <c r="A492" s="65"/>
      <c r="B492" s="19" t="s">
        <v>40</v>
      </c>
      <c r="C492" s="105" t="s">
        <v>41</v>
      </c>
      <c r="D492" s="105" t="s">
        <v>40</v>
      </c>
      <c r="E492" s="15" t="s">
        <v>41</v>
      </c>
      <c r="F492" s="19" t="s">
        <v>40</v>
      </c>
      <c r="G492" s="9" t="s">
        <v>41</v>
      </c>
      <c r="H492" s="66"/>
    </row>
    <row r="493" spans="1:8" ht="16.5" thickBot="1">
      <c r="A493" s="67"/>
      <c r="B493" s="32" t="s">
        <v>42</v>
      </c>
      <c r="C493" s="11" t="s">
        <v>43</v>
      </c>
      <c r="D493" s="108" t="s">
        <v>42</v>
      </c>
      <c r="E493" s="34" t="s">
        <v>43</v>
      </c>
      <c r="F493" s="32" t="s">
        <v>42</v>
      </c>
      <c r="G493" s="32" t="s">
        <v>43</v>
      </c>
      <c r="H493" s="68"/>
    </row>
    <row r="494" spans="1:8" ht="17.25" thickTop="1" thickBot="1">
      <c r="A494" s="22" t="s">
        <v>11</v>
      </c>
      <c r="B494" s="33">
        <v>4.2999999999999997E-2</v>
      </c>
      <c r="C494" s="36">
        <v>3.5999999999999997E-2</v>
      </c>
      <c r="D494" s="35">
        <v>2.3460000000000001</v>
      </c>
      <c r="E494" s="35">
        <v>1.6639999999999999</v>
      </c>
      <c r="F494" s="35">
        <v>4.0259999999999998</v>
      </c>
      <c r="G494" s="35">
        <v>2.202</v>
      </c>
      <c r="H494" s="108" t="s">
        <v>575</v>
      </c>
    </row>
    <row r="495" spans="1:8" ht="16.5" thickBot="1">
      <c r="A495" s="22" t="s">
        <v>12</v>
      </c>
      <c r="B495" s="35">
        <v>30.419</v>
      </c>
      <c r="C495" s="36">
        <v>15.835000000000001</v>
      </c>
      <c r="D495" s="35">
        <v>30.370999999999999</v>
      </c>
      <c r="E495" s="35">
        <v>15.715999999999999</v>
      </c>
      <c r="F495" s="35">
        <v>29.201000000000001</v>
      </c>
      <c r="G495" s="35">
        <v>16.902000000000001</v>
      </c>
      <c r="H495" s="108" t="s">
        <v>576</v>
      </c>
    </row>
    <row r="496" spans="1:8" ht="16.5" thickBot="1">
      <c r="A496" s="22" t="s">
        <v>13</v>
      </c>
      <c r="B496" s="35">
        <v>2.2850000000000001</v>
      </c>
      <c r="C496" s="36">
        <v>1.8049999999999999</v>
      </c>
      <c r="D496" s="35">
        <v>2.3479999999999999</v>
      </c>
      <c r="E496" s="35">
        <v>1.7509999999999999</v>
      </c>
      <c r="F496" s="35">
        <v>2.9849999999999999</v>
      </c>
      <c r="G496" s="35">
        <v>2.2930000000000001</v>
      </c>
      <c r="H496" s="108" t="s">
        <v>572</v>
      </c>
    </row>
    <row r="497" spans="1:8" ht="16.5" thickBot="1">
      <c r="A497" s="22" t="s">
        <v>14</v>
      </c>
      <c r="B497" s="35">
        <v>0</v>
      </c>
      <c r="C497" s="36">
        <v>0</v>
      </c>
      <c r="D497" s="36">
        <v>0</v>
      </c>
      <c r="E497" s="36">
        <v>0</v>
      </c>
      <c r="F497" s="36">
        <v>0</v>
      </c>
      <c r="G497" s="36">
        <v>0</v>
      </c>
      <c r="H497" s="108" t="s">
        <v>585</v>
      </c>
    </row>
    <row r="498" spans="1:8" ht="16.5" thickBot="1">
      <c r="A498" s="22" t="s">
        <v>15</v>
      </c>
      <c r="B498" s="35">
        <v>8.0000000000000002E-3</v>
      </c>
      <c r="C498" s="36">
        <v>2.5000000000000001E-2</v>
      </c>
      <c r="D498" s="35">
        <v>4.2000000000000003E-2</v>
      </c>
      <c r="E498" s="35">
        <v>9.0999999999999998E-2</v>
      </c>
      <c r="F498" s="35">
        <v>0</v>
      </c>
      <c r="G498" s="35">
        <v>0</v>
      </c>
      <c r="H498" s="108" t="s">
        <v>591</v>
      </c>
    </row>
    <row r="499" spans="1:8" ht="16.5" thickBot="1">
      <c r="A499" s="22" t="s">
        <v>16</v>
      </c>
      <c r="B499" s="35">
        <v>0.21631999999999998</v>
      </c>
      <c r="C499" s="36">
        <v>4.1000000000000002E-2</v>
      </c>
      <c r="D499" s="35">
        <v>0.47899999999999998</v>
      </c>
      <c r="E499" s="35">
        <v>0.19</v>
      </c>
      <c r="F499" s="35">
        <v>0.75</v>
      </c>
      <c r="G499" s="35">
        <v>0.38400000000000001</v>
      </c>
      <c r="H499" s="108" t="s">
        <v>573</v>
      </c>
    </row>
    <row r="500" spans="1:8" ht="16.5" thickBot="1">
      <c r="A500" s="22" t="s">
        <v>17</v>
      </c>
      <c r="B500" s="35">
        <v>0.114</v>
      </c>
      <c r="C500" s="36">
        <v>2.3E-2</v>
      </c>
      <c r="D500" s="35">
        <v>141.762</v>
      </c>
      <c r="E500" s="35">
        <v>25.585999999999999</v>
      </c>
      <c r="F500" s="35">
        <v>155.81200000000001</v>
      </c>
      <c r="G500" s="35">
        <v>67.588999999999999</v>
      </c>
      <c r="H500" s="108" t="s">
        <v>18</v>
      </c>
    </row>
    <row r="501" spans="1:8" ht="16.5" thickBot="1">
      <c r="A501" s="22" t="s">
        <v>19</v>
      </c>
      <c r="B501" s="35">
        <v>30.103000000000002</v>
      </c>
      <c r="C501" s="36">
        <v>20.064</v>
      </c>
      <c r="D501" s="35">
        <v>23.594999999999999</v>
      </c>
      <c r="E501" s="35">
        <v>15.516</v>
      </c>
      <c r="F501" s="35">
        <v>31.398</v>
      </c>
      <c r="G501" s="35">
        <v>19.327999999999999</v>
      </c>
      <c r="H501" s="108" t="s">
        <v>574</v>
      </c>
    </row>
    <row r="502" spans="1:8" ht="16.5" thickBot="1">
      <c r="A502" s="22" t="s">
        <v>20</v>
      </c>
      <c r="B502" s="35">
        <v>0</v>
      </c>
      <c r="C502" s="36">
        <v>0</v>
      </c>
      <c r="D502" s="35">
        <v>0.158</v>
      </c>
      <c r="E502" s="35">
        <v>4.8000000000000001E-2</v>
      </c>
      <c r="F502" s="35">
        <v>0</v>
      </c>
      <c r="G502" s="35">
        <v>2E-3</v>
      </c>
      <c r="H502" s="108" t="s">
        <v>577</v>
      </c>
    </row>
    <row r="503" spans="1:8" ht="16.5" thickBot="1">
      <c r="A503" s="22" t="s">
        <v>21</v>
      </c>
      <c r="B503" s="35">
        <v>1.0999999999999999E-2</v>
      </c>
      <c r="C503" s="36">
        <v>3.0000000000000001E-3</v>
      </c>
      <c r="D503" s="35">
        <v>4.8000000000000001E-2</v>
      </c>
      <c r="E503" s="35">
        <v>8.0000000000000002E-3</v>
      </c>
      <c r="F503" s="35">
        <v>0.19500000000000001</v>
      </c>
      <c r="G503" s="35">
        <v>0.22700000000000001</v>
      </c>
      <c r="H503" s="108" t="s">
        <v>587</v>
      </c>
    </row>
    <row r="504" spans="1:8" ht="16.5" thickBot="1">
      <c r="A504" s="22" t="s">
        <v>22</v>
      </c>
      <c r="B504" s="35">
        <v>2.5000000000000001E-2</v>
      </c>
      <c r="C504" s="36">
        <v>2.5000000000000001E-2</v>
      </c>
      <c r="D504" s="35">
        <v>7.0000000000000007E-2</v>
      </c>
      <c r="E504" s="35">
        <v>4.8000000000000001E-2</v>
      </c>
      <c r="F504" s="35">
        <v>10.827999999999999</v>
      </c>
      <c r="G504" s="35">
        <v>4.7069999999999999</v>
      </c>
      <c r="H504" s="108" t="s">
        <v>571</v>
      </c>
    </row>
    <row r="505" spans="1:8" ht="16.5" thickBot="1">
      <c r="A505" s="22" t="s">
        <v>23</v>
      </c>
      <c r="B505" s="35">
        <v>0.65</v>
      </c>
      <c r="C505" s="36">
        <v>0.32600000000000001</v>
      </c>
      <c r="D505" s="35">
        <v>9.5000000000000001E-2</v>
      </c>
      <c r="E505" s="35">
        <v>5.0999999999999997E-2</v>
      </c>
      <c r="F505" s="35">
        <v>5.0000000000000001E-3</v>
      </c>
      <c r="G505" s="35">
        <v>8.0000000000000002E-3</v>
      </c>
      <c r="H505" s="108" t="s">
        <v>24</v>
      </c>
    </row>
    <row r="506" spans="1:8" ht="16.5" thickBot="1">
      <c r="A506" s="22" t="s">
        <v>25</v>
      </c>
      <c r="B506" s="29">
        <v>4.1390000000000002</v>
      </c>
      <c r="C506" s="27">
        <v>2.081</v>
      </c>
      <c r="D506" s="35">
        <v>3.7</v>
      </c>
      <c r="E506" s="35">
        <v>2.105</v>
      </c>
      <c r="F506" s="35">
        <v>4.9339459999999997</v>
      </c>
      <c r="G506" s="35">
        <v>3.1967204499999982</v>
      </c>
      <c r="H506" s="108" t="s">
        <v>578</v>
      </c>
    </row>
    <row r="507" spans="1:8" ht="16.5" thickBot="1">
      <c r="A507" s="22" t="s">
        <v>26</v>
      </c>
      <c r="B507" s="35">
        <v>0</v>
      </c>
      <c r="C507" s="36">
        <v>0.127</v>
      </c>
      <c r="D507" s="35">
        <v>0</v>
      </c>
      <c r="E507" s="35">
        <v>0.114</v>
      </c>
      <c r="F507" s="35">
        <v>0.14299999999999999</v>
      </c>
      <c r="G507" s="35">
        <v>0.186</v>
      </c>
      <c r="H507" s="108" t="s">
        <v>588</v>
      </c>
    </row>
    <row r="508" spans="1:8" ht="16.5" thickBot="1">
      <c r="A508" s="22" t="s">
        <v>27</v>
      </c>
      <c r="B508" s="35">
        <v>5.1990434782608688</v>
      </c>
      <c r="C508" s="36">
        <v>3.5169999999999999</v>
      </c>
      <c r="D508" s="35">
        <v>3.875</v>
      </c>
      <c r="E508" s="35">
        <v>3.3980000000000001</v>
      </c>
      <c r="F508" s="35">
        <v>3.8250000000000002</v>
      </c>
      <c r="G508" s="35">
        <v>3.9380000000000002</v>
      </c>
      <c r="H508" s="108" t="s">
        <v>579</v>
      </c>
    </row>
    <row r="509" spans="1:8" ht="16.5" thickBot="1">
      <c r="A509" s="22" t="s">
        <v>28</v>
      </c>
      <c r="B509" s="35">
        <v>4.6070000000000002</v>
      </c>
      <c r="C509" s="36">
        <v>3.323</v>
      </c>
      <c r="D509" s="35">
        <v>3.7559999999999998</v>
      </c>
      <c r="E509" s="35">
        <v>3.3119999999999998</v>
      </c>
      <c r="F509" s="35">
        <v>4.1779999999999999</v>
      </c>
      <c r="G509" s="35">
        <v>3.875</v>
      </c>
      <c r="H509" s="108" t="s">
        <v>580</v>
      </c>
    </row>
    <row r="510" spans="1:8" ht="16.5" thickBot="1">
      <c r="A510" s="22" t="s">
        <v>29</v>
      </c>
      <c r="B510" s="35">
        <v>4.6509999999999998</v>
      </c>
      <c r="C510" s="36">
        <v>1.79</v>
      </c>
      <c r="D510" s="35">
        <v>3.5419999999999998</v>
      </c>
      <c r="E510" s="35">
        <v>1.363</v>
      </c>
      <c r="F510" s="35">
        <v>3.2879999999999998</v>
      </c>
      <c r="G510" s="35">
        <v>1.028</v>
      </c>
      <c r="H510" s="108" t="s">
        <v>581</v>
      </c>
    </row>
    <row r="511" spans="1:8" ht="16.5" thickBot="1">
      <c r="A511" s="22" t="s">
        <v>30</v>
      </c>
      <c r="B511" s="35">
        <v>2E-3</v>
      </c>
      <c r="C511" s="36">
        <v>2E-3</v>
      </c>
      <c r="D511" s="35">
        <v>0</v>
      </c>
      <c r="E511" s="35">
        <v>1E-3</v>
      </c>
      <c r="F511" s="35">
        <v>0</v>
      </c>
      <c r="G511" s="35">
        <v>0</v>
      </c>
      <c r="H511" s="108" t="s">
        <v>589</v>
      </c>
    </row>
    <row r="512" spans="1:8" ht="16.5" thickBot="1">
      <c r="A512" s="22" t="s">
        <v>31</v>
      </c>
      <c r="B512" s="35">
        <v>2.8000000000000001E-2</v>
      </c>
      <c r="C512" s="36">
        <v>2.5468189999999998E-2</v>
      </c>
      <c r="D512" s="35">
        <v>0</v>
      </c>
      <c r="E512" s="35">
        <v>2.1999999999999999E-2</v>
      </c>
      <c r="F512" s="35">
        <v>8.0000000000000002E-3</v>
      </c>
      <c r="G512" s="35">
        <v>8.9999999999999993E-3</v>
      </c>
      <c r="H512" s="108" t="s">
        <v>582</v>
      </c>
    </row>
    <row r="513" spans="1:8" ht="16.5" thickBot="1">
      <c r="A513" s="22" t="s">
        <v>32</v>
      </c>
      <c r="B513" s="35">
        <v>6.0000000000000001E-3</v>
      </c>
      <c r="C513" s="36">
        <v>2E-3</v>
      </c>
      <c r="D513" s="35">
        <v>4.0000000000000001E-3</v>
      </c>
      <c r="E513" s="35">
        <v>3.0000000000000001E-3</v>
      </c>
      <c r="F513" s="35">
        <v>1.4999999999999999E-2</v>
      </c>
      <c r="G513" s="35">
        <v>1.6E-2</v>
      </c>
      <c r="H513" s="108" t="s">
        <v>584</v>
      </c>
    </row>
    <row r="514" spans="1:8" ht="16.5" thickBot="1">
      <c r="A514" s="22" t="s">
        <v>33</v>
      </c>
      <c r="B514" s="37">
        <v>3.044</v>
      </c>
      <c r="C514" s="38">
        <v>0.39700000000000002</v>
      </c>
      <c r="D514" s="35">
        <v>4.7149999999999999</v>
      </c>
      <c r="E514" s="35">
        <v>0.54</v>
      </c>
      <c r="F514" s="35">
        <v>7.1849999999999996</v>
      </c>
      <c r="G514" s="35">
        <v>1.113</v>
      </c>
      <c r="H514" s="108" t="s">
        <v>583</v>
      </c>
    </row>
    <row r="515" spans="1:8" ht="16.5" thickBot="1">
      <c r="A515" s="22" t="s">
        <v>34</v>
      </c>
      <c r="B515" s="37">
        <v>0.01</v>
      </c>
      <c r="C515" s="38">
        <v>2E-3</v>
      </c>
      <c r="D515" s="35">
        <v>0</v>
      </c>
      <c r="E515" s="35">
        <v>0</v>
      </c>
      <c r="F515" s="35">
        <v>1E-3</v>
      </c>
      <c r="G515" s="35">
        <v>1E-3</v>
      </c>
      <c r="H515" s="107" t="s">
        <v>35</v>
      </c>
    </row>
    <row r="516" spans="1:8" ht="16.5" thickBot="1">
      <c r="A516" s="90" t="s">
        <v>338</v>
      </c>
      <c r="B516" s="92">
        <v>85.567363478260859</v>
      </c>
      <c r="C516" s="92">
        <v>49.443000000000012</v>
      </c>
      <c r="D516" s="92">
        <v>220.90599999999998</v>
      </c>
      <c r="E516" s="92">
        <v>71.527000000000015</v>
      </c>
      <c r="F516" s="92">
        <v>256.87899999999996</v>
      </c>
      <c r="G516" s="92">
        <v>126.07000000000002</v>
      </c>
      <c r="H516" s="106" t="s">
        <v>586</v>
      </c>
    </row>
    <row r="517" spans="1:8" ht="16.5" thickBot="1">
      <c r="A517" s="90" t="s">
        <v>337</v>
      </c>
      <c r="B517" s="92">
        <v>11135.129530312204</v>
      </c>
      <c r="C517" s="92">
        <v>2885.2379999999998</v>
      </c>
      <c r="D517" s="92">
        <v>9904.3843345201913</v>
      </c>
      <c r="E517" s="92">
        <v>2566.3380000000002</v>
      </c>
      <c r="F517" s="92">
        <v>11137.105515073088</v>
      </c>
      <c r="G517" s="92">
        <v>2885.75</v>
      </c>
      <c r="H517" s="113" t="s">
        <v>339</v>
      </c>
    </row>
    <row r="518" spans="1:8">
      <c r="A518" s="93"/>
      <c r="B518" s="94"/>
      <c r="C518" s="94"/>
      <c r="D518" s="94"/>
      <c r="E518" s="94"/>
      <c r="F518" s="94"/>
      <c r="G518" s="94"/>
      <c r="H518" s="115"/>
    </row>
    <row r="519" spans="1:8" ht="15.75" customHeight="1">
      <c r="A519" s="73" t="s">
        <v>626</v>
      </c>
      <c r="B519" s="7"/>
      <c r="C519" s="7"/>
      <c r="D519" s="7"/>
      <c r="E519" s="7"/>
      <c r="F519" s="7"/>
      <c r="G519" s="7"/>
      <c r="H519" s="76" t="s">
        <v>627</v>
      </c>
    </row>
    <row r="520" spans="1:8" ht="15.75" customHeight="1">
      <c r="A520" s="71" t="s">
        <v>668</v>
      </c>
      <c r="B520" s="7"/>
      <c r="C520" s="7"/>
      <c r="D520" s="7"/>
      <c r="E520" s="7"/>
      <c r="F520" s="7"/>
      <c r="G520" s="7"/>
      <c r="H520" s="41" t="s">
        <v>368</v>
      </c>
    </row>
    <row r="521" spans="1:8" ht="16.5" customHeight="1" thickBot="1">
      <c r="A521" s="72" t="s">
        <v>813</v>
      </c>
      <c r="B521" s="7"/>
      <c r="C521" s="7"/>
      <c r="D521" s="7"/>
      <c r="E521" s="2"/>
      <c r="F521" s="7"/>
      <c r="G521" s="2" t="s">
        <v>37</v>
      </c>
      <c r="H521" s="2" t="s">
        <v>1</v>
      </c>
    </row>
    <row r="522" spans="1:8" ht="16.5" thickBot="1">
      <c r="A522" s="63" t="s">
        <v>6</v>
      </c>
      <c r="B522" s="179">
        <v>2017</v>
      </c>
      <c r="C522" s="180"/>
      <c r="D522" s="179">
        <v>2018</v>
      </c>
      <c r="E522" s="180"/>
      <c r="F522" s="179">
        <v>2019</v>
      </c>
      <c r="G522" s="180"/>
      <c r="H522" s="128" t="s">
        <v>2</v>
      </c>
    </row>
    <row r="523" spans="1:8">
      <c r="A523" s="65"/>
      <c r="B523" s="19" t="s">
        <v>40</v>
      </c>
      <c r="C523" s="105" t="s">
        <v>41</v>
      </c>
      <c r="D523" s="105" t="s">
        <v>40</v>
      </c>
      <c r="E523" s="15" t="s">
        <v>41</v>
      </c>
      <c r="F523" s="19" t="s">
        <v>40</v>
      </c>
      <c r="G523" s="9" t="s">
        <v>41</v>
      </c>
      <c r="H523" s="129"/>
    </row>
    <row r="524" spans="1:8" ht="16.5" thickBot="1">
      <c r="A524" s="67"/>
      <c r="B524" s="32" t="s">
        <v>42</v>
      </c>
      <c r="C524" s="11" t="s">
        <v>43</v>
      </c>
      <c r="D524" s="108" t="s">
        <v>42</v>
      </c>
      <c r="E524" s="34" t="s">
        <v>43</v>
      </c>
      <c r="F524" s="32" t="s">
        <v>42</v>
      </c>
      <c r="G524" s="32" t="s">
        <v>43</v>
      </c>
      <c r="H524" s="130"/>
    </row>
    <row r="525" spans="1:8" ht="17.25" thickTop="1" thickBot="1">
      <c r="A525" s="22" t="s">
        <v>11</v>
      </c>
      <c r="B525" s="29">
        <f t="shared" ref="B525" si="104">(B556*0.92)+B587+B618+B650+B681+B712</f>
        <v>353.17688000000004</v>
      </c>
      <c r="C525" s="29">
        <f t="shared" ref="C525" si="105">C556+C587+C618+C650+C681+C712</f>
        <v>196.12999999999997</v>
      </c>
      <c r="D525" s="29">
        <f>(D556*0.92)+D587+D618+D650+D681+D712</f>
        <v>299.19587999999999</v>
      </c>
      <c r="E525" s="29">
        <f>E556+E587+E618+E650+E681+E712</f>
        <v>163.61699999999999</v>
      </c>
      <c r="F525" s="29">
        <f t="shared" ref="F525:G525" si="106">F556+F587+F618+F650+F681+F712</f>
        <v>395.91800000000001</v>
      </c>
      <c r="G525" s="29">
        <f t="shared" si="106"/>
        <v>208.77199999999999</v>
      </c>
      <c r="H525" s="132" t="s">
        <v>575</v>
      </c>
    </row>
    <row r="526" spans="1:8" ht="16.5" thickBot="1">
      <c r="A526" s="22" t="s">
        <v>12</v>
      </c>
      <c r="B526" s="29">
        <f>(B557*0.92)+B588+B619+B651+B682+B713</f>
        <v>1617.2491599999998</v>
      </c>
      <c r="C526" s="29">
        <f t="shared" ref="C526" si="107">C557+C588+C619+C651+C682+C713</f>
        <v>765.15900000000011</v>
      </c>
      <c r="D526" s="29">
        <f t="shared" ref="D526" si="108">(D557*0.92)+D588+D619+D651+D682+D713</f>
        <v>933.77940000000001</v>
      </c>
      <c r="E526" s="29">
        <f>E557+E588+E619+E651+E682+E713</f>
        <v>556.02200000000005</v>
      </c>
      <c r="F526" s="29">
        <f t="shared" ref="F526:G526" si="109">F557+F588+F619+F651+F682+F713</f>
        <v>1293.1698296323261</v>
      </c>
      <c r="G526" s="29">
        <f t="shared" si="109"/>
        <v>612.5809999999999</v>
      </c>
      <c r="H526" s="132" t="s">
        <v>576</v>
      </c>
    </row>
    <row r="527" spans="1:8" ht="16.5" thickBot="1">
      <c r="A527" s="22" t="s">
        <v>13</v>
      </c>
      <c r="B527" s="29">
        <f t="shared" ref="B527" si="110">(B558*0.92)+B589+B620+B652+B683+B714</f>
        <v>87.487559999999988</v>
      </c>
      <c r="C527" s="29">
        <f t="shared" ref="C527" si="111">C558+C589+C620+C652+C683+C714</f>
        <v>56.721000000000011</v>
      </c>
      <c r="D527" s="29">
        <f t="shared" ref="D527" si="112">(D558*0.92)+D589+D620+D652+D683+D714</f>
        <v>78.728959999999987</v>
      </c>
      <c r="E527" s="29">
        <f t="shared" ref="E527:G527" si="113">E558+E589+E620+E652+E683+E714</f>
        <v>52.477000000000004</v>
      </c>
      <c r="F527" s="29">
        <f t="shared" si="113"/>
        <v>66.021999999999991</v>
      </c>
      <c r="G527" s="29">
        <f t="shared" si="113"/>
        <v>45.762</v>
      </c>
      <c r="H527" s="132" t="s">
        <v>572</v>
      </c>
    </row>
    <row r="528" spans="1:8" ht="16.5" thickBot="1">
      <c r="A528" s="22" t="s">
        <v>14</v>
      </c>
      <c r="B528" s="29">
        <f t="shared" ref="B528" si="114">(B559*0.92)+B590+B621+B653+B684+B715</f>
        <v>732.54304000000002</v>
      </c>
      <c r="C528" s="29">
        <f t="shared" ref="C528" si="115">C559+C590+C621+C653+C684+C715</f>
        <v>247.52099999999999</v>
      </c>
      <c r="D528" s="29">
        <f t="shared" ref="D528" si="116">(D559*0.92)+D590+D621+D653+D684+D715</f>
        <v>816.55127999999991</v>
      </c>
      <c r="E528" s="29">
        <f t="shared" ref="E528:G528" si="117">E559+E590+E621+E653+E684+E715</f>
        <v>275.64500000000004</v>
      </c>
      <c r="F528" s="29">
        <f t="shared" si="117"/>
        <v>431.70299999999997</v>
      </c>
      <c r="G528" s="29">
        <f t="shared" si="117"/>
        <v>148.666</v>
      </c>
      <c r="H528" s="132" t="s">
        <v>585</v>
      </c>
    </row>
    <row r="529" spans="1:8" ht="16.5" thickBot="1">
      <c r="A529" s="22" t="s">
        <v>15</v>
      </c>
      <c r="B529" s="29">
        <f t="shared" ref="B529" si="118">(B560*0.92)+B591+B622+B654+B685+B716</f>
        <v>2179.8431600000004</v>
      </c>
      <c r="C529" s="29">
        <f t="shared" ref="C529" si="119">C560+C591+C622+C654+C685+C716</f>
        <v>838.351</v>
      </c>
      <c r="D529" s="29">
        <f t="shared" ref="D529" si="120">(D560*0.92)+D591+D622+D654+D685+D716</f>
        <v>1704.0309999999999</v>
      </c>
      <c r="E529" s="29">
        <f t="shared" ref="E529:G529" si="121">E560+E591+E622+E654+E685+E716</f>
        <v>751.82399999999996</v>
      </c>
      <c r="F529" s="29">
        <f>F560+F591+F622+F654+F685+F716</f>
        <v>1928.6012040000001</v>
      </c>
      <c r="G529" s="29">
        <f t="shared" si="121"/>
        <v>702.053</v>
      </c>
      <c r="H529" s="132" t="s">
        <v>591</v>
      </c>
    </row>
    <row r="530" spans="1:8" ht="16.5" thickBot="1">
      <c r="A530" s="22" t="s">
        <v>16</v>
      </c>
      <c r="B530" s="29">
        <f t="shared" ref="B530" si="122">(B561*0.92)+B592+B623+B655+B686+B717</f>
        <v>476.205085</v>
      </c>
      <c r="C530" s="29">
        <f t="shared" ref="C530" si="123">C561+C592+C623+C655+C686+C717</f>
        <v>6.2969999999999988</v>
      </c>
      <c r="D530" s="29">
        <f t="shared" ref="D530" si="124">(D561*0.92)+D592+D623+D655+D686+D717</f>
        <v>9.2953200000000002</v>
      </c>
      <c r="E530" s="29">
        <f t="shared" ref="E530:G530" si="125">E561+E592+E623+E655+E686+E717</f>
        <v>5.4379999999999997</v>
      </c>
      <c r="F530" s="29">
        <f t="shared" si="125"/>
        <v>10.599000000000002</v>
      </c>
      <c r="G530" s="29">
        <f t="shared" si="125"/>
        <v>5.9509999999999996</v>
      </c>
      <c r="H530" s="132" t="s">
        <v>573</v>
      </c>
    </row>
    <row r="531" spans="1:8" ht="16.5" thickBot="1">
      <c r="A531" s="22" t="s">
        <v>17</v>
      </c>
      <c r="B531" s="29">
        <f t="shared" ref="B531" si="126">(B562*0.92)+B593+B624+B656+B687+B718</f>
        <v>522.67611999999997</v>
      </c>
      <c r="C531" s="29">
        <f t="shared" ref="C531" si="127">C562+C593+C624+C656+C687+C718</f>
        <v>199.834</v>
      </c>
      <c r="D531" s="29">
        <f t="shared" ref="D531" si="128">(D562*0.92)+D593+D624+D656+D687+D718</f>
        <v>369.20835999999997</v>
      </c>
      <c r="E531" s="29">
        <f t="shared" ref="E531:G531" si="129">E562+E593+E624+E656+E687+E718</f>
        <v>123.80900000000001</v>
      </c>
      <c r="F531" s="29">
        <f t="shared" si="129"/>
        <v>367.68599999999992</v>
      </c>
      <c r="G531" s="29">
        <f t="shared" si="129"/>
        <v>135.38799999999998</v>
      </c>
      <c r="H531" s="132" t="s">
        <v>18</v>
      </c>
    </row>
    <row r="532" spans="1:8" ht="16.5" thickBot="1">
      <c r="A532" s="22" t="s">
        <v>19</v>
      </c>
      <c r="B532" s="29">
        <f t="shared" ref="B532" si="130">(B563*0.92)+B594+B625+B657+B688+B719</f>
        <v>1536.0991200000001</v>
      </c>
      <c r="C532" s="29">
        <f t="shared" ref="C532" si="131">C563+C594+C625+C657+C688+C719</f>
        <v>793.72100000000012</v>
      </c>
      <c r="D532" s="29">
        <f t="shared" ref="D532" si="132">(D563*0.92)+D594+D625+D657+D688+D719</f>
        <v>1349.3589999999999</v>
      </c>
      <c r="E532" s="29">
        <f t="shared" ref="E532:G532" si="133">E563+E594+E625+E657+E688+E719</f>
        <v>750.76499999999999</v>
      </c>
      <c r="F532" s="29">
        <f t="shared" si="133"/>
        <v>1566.963</v>
      </c>
      <c r="G532" s="29">
        <f t="shared" si="133"/>
        <v>799.44799999999987</v>
      </c>
      <c r="H532" s="132" t="s">
        <v>574</v>
      </c>
    </row>
    <row r="533" spans="1:8" ht="16.5" thickBot="1">
      <c r="A533" s="22" t="s">
        <v>20</v>
      </c>
      <c r="B533" s="29">
        <f t="shared" ref="B533" si="134">(B564*0.92)+B595+B626+B658+B689+B720</f>
        <v>1009.1659589744347</v>
      </c>
      <c r="C533" s="29">
        <f t="shared" ref="C533" si="135">C564+C595+C626+C658+C689+C720</f>
        <v>649.803</v>
      </c>
      <c r="D533" s="29">
        <f t="shared" ref="D533" si="136">(D564*0.92)+D595+D626+D658+D689+D720</f>
        <v>1477.3473199999999</v>
      </c>
      <c r="E533" s="29">
        <f t="shared" ref="E533:G533" si="137">E564+E595+E626+E658+E689+E720</f>
        <v>530.42999999999995</v>
      </c>
      <c r="F533" s="29">
        <f t="shared" si="137"/>
        <v>1603.2109999999998</v>
      </c>
      <c r="G533" s="29">
        <f t="shared" si="137"/>
        <v>621.721</v>
      </c>
      <c r="H533" s="132" t="s">
        <v>577</v>
      </c>
    </row>
    <row r="534" spans="1:8" ht="16.5" thickBot="1">
      <c r="A534" s="22" t="s">
        <v>21</v>
      </c>
      <c r="B534" s="29">
        <f t="shared" ref="B534" si="138">(B565*0.92)+B596+B627+B659+B690+B721</f>
        <v>521.75900000000001</v>
      </c>
      <c r="C534" s="29">
        <f t="shared" ref="C534" si="139">C565+C596+C627+C659+C690+C721</f>
        <v>204.62299999999999</v>
      </c>
      <c r="D534" s="29">
        <f t="shared" ref="D534" si="140">(D565*0.92)+D596+D627+D659+D690+D721</f>
        <v>392.30300000000005</v>
      </c>
      <c r="E534" s="29">
        <f t="shared" ref="E534:G534" si="141">E565+E596+E627+E659+E690+E721</f>
        <v>138.42499999999998</v>
      </c>
      <c r="F534" s="29">
        <f t="shared" si="141"/>
        <v>315.71199999999999</v>
      </c>
      <c r="G534" s="29">
        <f t="shared" si="141"/>
        <v>128.36699999999999</v>
      </c>
      <c r="H534" s="132" t="s">
        <v>587</v>
      </c>
    </row>
    <row r="535" spans="1:8" ht="16.5" thickBot="1">
      <c r="A535" s="22" t="s">
        <v>22</v>
      </c>
      <c r="B535" s="29">
        <f t="shared" ref="B535" si="142">(B566*0.92)+B597+B628+B660+B691+B722</f>
        <v>580.9319999999999</v>
      </c>
      <c r="C535" s="29">
        <f t="shared" ref="C535" si="143">C566+C597+C628+C660+C691+C722</f>
        <v>220.61100000000002</v>
      </c>
      <c r="D535" s="29">
        <f t="shared" ref="D535" si="144">(D566*0.92)+D597+D628+D660+D691+D722</f>
        <v>806.66740000000016</v>
      </c>
      <c r="E535" s="29">
        <f t="shared" ref="E535:G535" si="145">E566+E597+E628+E660+E691+E722</f>
        <v>279.19300000000004</v>
      </c>
      <c r="F535" s="29">
        <f t="shared" si="145"/>
        <v>828.8549999999999</v>
      </c>
      <c r="G535" s="29">
        <f t="shared" si="145"/>
        <v>283.31400000000002</v>
      </c>
      <c r="H535" s="132" t="s">
        <v>571</v>
      </c>
    </row>
    <row r="536" spans="1:8" ht="16.5" thickBot="1">
      <c r="A536" s="22" t="s">
        <v>23</v>
      </c>
      <c r="B536" s="29">
        <f t="shared" ref="B536" si="146">(B567*0.92)+B598+B629+B661+B692+B723</f>
        <v>1232.8750400000004</v>
      </c>
      <c r="C536" s="29">
        <f t="shared" ref="C536" si="147">C567+C598+C629+C661+C692+C723</f>
        <v>557.19299999999998</v>
      </c>
      <c r="D536" s="29">
        <f t="shared" ref="D536" si="148">(D567*0.92)+D598+D629+D661+D692+D723</f>
        <v>993.80407999999989</v>
      </c>
      <c r="E536" s="29">
        <f t="shared" ref="E536:G536" si="149">E567+E598+E629+E661+E692+E723</f>
        <v>431.44399999999996</v>
      </c>
      <c r="F536" s="29">
        <f t="shared" si="149"/>
        <v>1432.1420000000001</v>
      </c>
      <c r="G536" s="29">
        <f t="shared" si="149"/>
        <v>506.11</v>
      </c>
      <c r="H536" s="132" t="s">
        <v>24</v>
      </c>
    </row>
    <row r="537" spans="1:8" ht="16.5" thickBot="1">
      <c r="A537" s="22" t="s">
        <v>25</v>
      </c>
      <c r="B537" s="29">
        <f t="shared" ref="B537" si="150">(B568*0.92)+B599+B630+B662+B693+B724</f>
        <v>109.8078</v>
      </c>
      <c r="C537" s="29">
        <f t="shared" ref="C537" si="151">C568+C599+C630+C662+C693+C724</f>
        <v>83.172000000000011</v>
      </c>
      <c r="D537" s="29">
        <f t="shared" ref="D537" si="152">(D568*0.92)+D599+D630+D662+D693+D724</f>
        <v>105.9436</v>
      </c>
      <c r="E537" s="29">
        <f>E568+E599+E630+E662+E693+E724</f>
        <v>80.442999999999998</v>
      </c>
      <c r="F537" s="29">
        <f t="shared" ref="F537:G537" si="153">F568+F599+F630+F662+F693+F724</f>
        <v>113.75442200000002</v>
      </c>
      <c r="G537" s="29">
        <f t="shared" si="153"/>
        <v>89.318943809999993</v>
      </c>
      <c r="H537" s="132" t="s">
        <v>578</v>
      </c>
    </row>
    <row r="538" spans="1:8" ht="16.5" thickBot="1">
      <c r="A538" s="22" t="s">
        <v>26</v>
      </c>
      <c r="B538" s="29">
        <f t="shared" ref="B538" si="154">(B569*0.92)+B600+B631+B663+B694+B725</f>
        <v>76.622368536046963</v>
      </c>
      <c r="C538" s="29">
        <f t="shared" ref="C538" si="155">C569+C600+C631+C663+C694+C725</f>
        <v>99.614000000000004</v>
      </c>
      <c r="D538" s="29">
        <f t="shared" ref="D538" si="156">(D569*0.92)+D600+D631+D663+D694+D725</f>
        <v>78.699231878795928</v>
      </c>
      <c r="E538" s="29">
        <f t="shared" ref="E538:G538" si="157">E569+E600+E631+E663+E694+E725</f>
        <v>102.30600000000001</v>
      </c>
      <c r="F538" s="29">
        <f t="shared" si="157"/>
        <v>105.015</v>
      </c>
      <c r="G538" s="29">
        <f t="shared" si="157"/>
        <v>88.869</v>
      </c>
      <c r="H538" s="132" t="s">
        <v>588</v>
      </c>
    </row>
    <row r="539" spans="1:8" ht="16.5" thickBot="1">
      <c r="A539" s="22" t="s">
        <v>27</v>
      </c>
      <c r="B539" s="29">
        <f t="shared" ref="B539" si="158">(B570*0.92)+B601+B632+B664+B695+B726</f>
        <v>75.479280000000017</v>
      </c>
      <c r="C539" s="29">
        <f t="shared" ref="C539" si="159">C570+C601+C632+C664+C695+C726</f>
        <v>64.554000000000002</v>
      </c>
      <c r="D539" s="29">
        <f t="shared" ref="D539" si="160">(D570*0.92)+D601+D632+D664+D695+D726</f>
        <v>60.435480000000005</v>
      </c>
      <c r="E539" s="29">
        <f t="shared" ref="E539:G539" si="161">E570+E601+E632+E664+E695+E726</f>
        <v>52.274000000000001</v>
      </c>
      <c r="F539" s="29">
        <f t="shared" si="161"/>
        <v>73.771000000000001</v>
      </c>
      <c r="G539" s="29">
        <f t="shared" si="161"/>
        <v>53.763999999999996</v>
      </c>
      <c r="H539" s="132" t="s">
        <v>579</v>
      </c>
    </row>
    <row r="540" spans="1:8" ht="16.5" thickBot="1">
      <c r="A540" s="22" t="s">
        <v>28</v>
      </c>
      <c r="B540" s="29">
        <f t="shared" ref="B540" si="162">(B571*0.92)+B602+B633+B665+B696+B727</f>
        <v>129.15779999999998</v>
      </c>
      <c r="C540" s="29">
        <f t="shared" ref="C540" si="163">C571+C602+C633+C665+C696+C727</f>
        <v>123.24799999999999</v>
      </c>
      <c r="D540" s="29">
        <f t="shared" ref="D540" si="164">(D571*0.92)+D602+D633+D665+D696+D727</f>
        <v>103.68595999999999</v>
      </c>
      <c r="E540" s="29">
        <f t="shared" ref="E540:G540" si="165">E571+E602+E633+E665+E696+E727</f>
        <v>112.905</v>
      </c>
      <c r="F540" s="29">
        <f t="shared" si="165"/>
        <v>117.23099999999999</v>
      </c>
      <c r="G540" s="29">
        <f t="shared" si="165"/>
        <v>106.575</v>
      </c>
      <c r="H540" s="132" t="s">
        <v>580</v>
      </c>
    </row>
    <row r="541" spans="1:8" ht="16.5" thickBot="1">
      <c r="A541" s="22" t="s">
        <v>29</v>
      </c>
      <c r="B541" s="29">
        <f t="shared" ref="B541" si="166">(B572*0.92)+B603+B634+B666+B697+B728</f>
        <v>271.80448000000001</v>
      </c>
      <c r="C541" s="29">
        <f t="shared" ref="C541" si="167">C572+C603+C634+C666+C697+C728</f>
        <v>139.68600000000001</v>
      </c>
      <c r="D541" s="29">
        <f t="shared" ref="D541" si="168">(D572*0.92)+D603+D634+D666+D697+D728</f>
        <v>200.56764000000001</v>
      </c>
      <c r="E541" s="29">
        <f t="shared" ref="E541:G541" si="169">E572+E603+E634+E666+E697+E728</f>
        <v>107.93</v>
      </c>
      <c r="F541" s="29">
        <f t="shared" si="169"/>
        <v>233.93699999999998</v>
      </c>
      <c r="G541" s="29">
        <f t="shared" si="169"/>
        <v>108.501</v>
      </c>
      <c r="H541" s="132" t="s">
        <v>581</v>
      </c>
    </row>
    <row r="542" spans="1:8" ht="16.5" thickBot="1">
      <c r="A542" s="22" t="s">
        <v>30</v>
      </c>
      <c r="B542" s="29">
        <f t="shared" ref="B542" si="170">(B573*0.92)+B604+B635+B667+B698+B729</f>
        <v>324.52567999999997</v>
      </c>
      <c r="C542" s="29">
        <f t="shared" ref="C542" si="171">C573+C604+C635+C667+C698+C729</f>
        <v>172.09100000000001</v>
      </c>
      <c r="D542" s="29">
        <f t="shared" ref="D542" si="172">(D573*0.92)+D604+D635+D667+D698+D729</f>
        <v>69.540760000000006</v>
      </c>
      <c r="E542" s="29">
        <f t="shared" ref="E542:G542" si="173">E573+E604+E635+E667+E698+E729</f>
        <v>54.704000000000001</v>
      </c>
      <c r="F542" s="29">
        <f t="shared" si="173"/>
        <v>213.066</v>
      </c>
      <c r="G542" s="29">
        <f t="shared" si="173"/>
        <v>105.38199999999999</v>
      </c>
      <c r="H542" s="132" t="s">
        <v>589</v>
      </c>
    </row>
    <row r="543" spans="1:8" ht="16.5" thickBot="1">
      <c r="A543" s="22" t="s">
        <v>31</v>
      </c>
      <c r="B543" s="29">
        <f t="shared" ref="B543" si="174">(B574*0.92)+B605+B636+B668+B699+B730</f>
        <v>1106.4614400000005</v>
      </c>
      <c r="C543" s="29">
        <f t="shared" ref="C543" si="175">C574+C605+C636+C668+C699+C730</f>
        <v>655.27800000000002</v>
      </c>
      <c r="D543" s="29">
        <f t="shared" ref="D543" si="176">(D574*0.92)+D605+D636+D668+D699+D730</f>
        <v>1159.0672472551605</v>
      </c>
      <c r="E543" s="29">
        <f t="shared" ref="E543:G543" si="177">E574+E605+E636+E668+E699+E730</f>
        <v>432.65994400000005</v>
      </c>
      <c r="F543" s="29">
        <f t="shared" si="177"/>
        <v>918.1239999999998</v>
      </c>
      <c r="G543" s="29">
        <f t="shared" si="177"/>
        <v>251.373784</v>
      </c>
      <c r="H543" s="132" t="s">
        <v>582</v>
      </c>
    </row>
    <row r="544" spans="1:8" ht="16.5" thickBot="1">
      <c r="A544" s="22" t="s">
        <v>32</v>
      </c>
      <c r="B544" s="29">
        <f t="shared" ref="B544" si="178">(B575*0.92)+B606+B637+B669+B700+B731</f>
        <v>989.53747999999985</v>
      </c>
      <c r="C544" s="29">
        <f t="shared" ref="C544" si="179">C575+C606+C637+C669+C700+C731</f>
        <v>381.21799999999996</v>
      </c>
      <c r="D544" s="29">
        <f t="shared" ref="D544" si="180">(D575*0.92)+D606+D637+D669+D700+D731</f>
        <v>1128.1842799999999</v>
      </c>
      <c r="E544" s="29">
        <f t="shared" ref="E544:G544" si="181">E575+E606+E637+E669+E700+E731</f>
        <v>440.70599999999996</v>
      </c>
      <c r="F544" s="29">
        <f t="shared" si="181"/>
        <v>1312.1080000000004</v>
      </c>
      <c r="G544" s="29">
        <f t="shared" si="181"/>
        <v>499.24</v>
      </c>
      <c r="H544" s="132" t="s">
        <v>584</v>
      </c>
    </row>
    <row r="545" spans="1:8" ht="16.5" thickBot="1">
      <c r="A545" s="22" t="s">
        <v>33</v>
      </c>
      <c r="B545" s="29">
        <f t="shared" ref="B545" si="182">(B576*0.92)+B607+B638+B670+B701+B732</f>
        <v>373.02139999999997</v>
      </c>
      <c r="C545" s="29">
        <f t="shared" ref="C545" si="183">C576+C607+C638+C670+C701+C732</f>
        <v>46.19</v>
      </c>
      <c r="D545" s="29">
        <f t="shared" ref="D545" si="184">(D576*0.92)+D607+D638+D670+D701+D732</f>
        <v>471.93444</v>
      </c>
      <c r="E545" s="29">
        <f t="shared" ref="E545:G545" si="185">E576+E607+E638+E670+E701+E732</f>
        <v>59.88300000000001</v>
      </c>
      <c r="F545" s="29">
        <f t="shared" si="185"/>
        <v>420.47899999999998</v>
      </c>
      <c r="G545" s="29">
        <f t="shared" si="185"/>
        <v>172.36700000000002</v>
      </c>
      <c r="H545" s="132" t="s">
        <v>583</v>
      </c>
    </row>
    <row r="546" spans="1:8" ht="16.5" thickBot="1">
      <c r="A546" s="22" t="s">
        <v>34</v>
      </c>
      <c r="B546" s="29">
        <f t="shared" ref="B546" si="186">(B577*0.92)+B608+B639+B671+B702+B733</f>
        <v>658.84304000000009</v>
      </c>
      <c r="C546" s="29">
        <f t="shared" ref="C546" si="187">C577+C608+C639+C671+C702+C733</f>
        <v>285.32</v>
      </c>
      <c r="D546" s="29">
        <f t="shared" ref="D546" si="188">(D577*0.92)+D608+D639+D671+D702+D733</f>
        <v>772.89988000000005</v>
      </c>
      <c r="E546" s="29">
        <f>E577+E608+E639+E671+E702+E733</f>
        <v>307.76000000000005</v>
      </c>
      <c r="F546" s="29">
        <f t="shared" ref="F546:G546" si="189">F577+F608+F639+F671+F702+F733</f>
        <v>1138.191</v>
      </c>
      <c r="G546" s="29">
        <f t="shared" si="189"/>
        <v>414.63499999999999</v>
      </c>
      <c r="H546" s="141" t="s">
        <v>35</v>
      </c>
    </row>
    <row r="547" spans="1:8" ht="16.5" thickBot="1">
      <c r="A547" s="90" t="s">
        <v>338</v>
      </c>
      <c r="B547" s="92">
        <f t="shared" ref="B547" si="190">SUM(B525:B546)</f>
        <v>14965.272892510486</v>
      </c>
      <c r="C547" s="92">
        <f t="shared" ref="C547" si="191">SUM(C525:C546)</f>
        <v>6786.3349999999982</v>
      </c>
      <c r="D547" s="139">
        <f>(D578*0.92)+D609+D640+D672+D703+D734</f>
        <v>12825.62603913396</v>
      </c>
      <c r="E547" s="92">
        <f>SUM(E525:E546)</f>
        <v>5810.659944</v>
      </c>
      <c r="F547" s="139">
        <f t="shared" ref="F547:G547" si="192">F578+F609+F640+F672+F703+F734</f>
        <v>14886.258455632324</v>
      </c>
      <c r="G547" s="139">
        <f t="shared" si="192"/>
        <v>6088.1587278099996</v>
      </c>
      <c r="H547" s="134" t="s">
        <v>586</v>
      </c>
    </row>
    <row r="548" spans="1:8" ht="16.5" thickBot="1">
      <c r="A548" s="90" t="s">
        <v>337</v>
      </c>
      <c r="B548" s="92">
        <f>(B579*0.92)+B610+B641+B673+B704+B735</f>
        <v>73979.169414147123</v>
      </c>
      <c r="C548" s="92">
        <f>C579+C610+C641+C673+C704+C735</f>
        <v>44717.058000000005</v>
      </c>
      <c r="D548" s="139">
        <f t="shared" ref="D548" si="193">(D579*0.92)+D610+D641+D673+D704+D735</f>
        <v>69595.813577944573</v>
      </c>
      <c r="E548" s="139">
        <f>E579+E610+E641+E673+E704+E735</f>
        <v>42187.964</v>
      </c>
      <c r="F548" s="139">
        <f t="shared" ref="F548:G548" si="194">F579+F610+F641+F673+F704+F735</f>
        <v>82266.366152632647</v>
      </c>
      <c r="G548" s="139">
        <f t="shared" si="194"/>
        <v>45893.831999999995</v>
      </c>
      <c r="H548" s="135" t="s">
        <v>339</v>
      </c>
    </row>
    <row r="549" spans="1:8">
      <c r="A549" s="93"/>
      <c r="B549" s="94"/>
      <c r="C549" s="94"/>
      <c r="D549" s="94"/>
      <c r="E549" s="94"/>
      <c r="F549" s="94"/>
      <c r="G549" s="94"/>
      <c r="H549" s="115"/>
    </row>
    <row r="550" spans="1:8">
      <c r="A550" s="73" t="s">
        <v>628</v>
      </c>
      <c r="B550" s="7"/>
      <c r="C550" s="7"/>
      <c r="D550" s="7"/>
      <c r="E550" s="7"/>
      <c r="F550" s="7"/>
      <c r="G550" s="7"/>
      <c r="H550" s="76" t="s">
        <v>629</v>
      </c>
    </row>
    <row r="551" spans="1:8">
      <c r="A551" s="73" t="s">
        <v>669</v>
      </c>
      <c r="B551" s="7"/>
      <c r="C551" s="7"/>
      <c r="D551" s="7"/>
      <c r="E551" s="7"/>
      <c r="F551" s="7"/>
      <c r="G551" s="7"/>
      <c r="H551" s="7" t="s">
        <v>369</v>
      </c>
    </row>
    <row r="552" spans="1:8" ht="16.5" customHeight="1" thickBot="1">
      <c r="A552" s="72" t="s">
        <v>813</v>
      </c>
      <c r="B552" s="7"/>
      <c r="C552" s="7"/>
      <c r="D552" s="7"/>
      <c r="E552" s="2"/>
      <c r="F552" s="7"/>
      <c r="G552" s="2" t="s">
        <v>37</v>
      </c>
      <c r="H552" s="2" t="s">
        <v>1</v>
      </c>
    </row>
    <row r="553" spans="1:8" ht="16.5" thickBot="1">
      <c r="A553" s="63" t="s">
        <v>6</v>
      </c>
      <c r="B553" s="179">
        <v>2018</v>
      </c>
      <c r="C553" s="180"/>
      <c r="D553" s="179">
        <v>2019</v>
      </c>
      <c r="E553" s="180"/>
      <c r="F553" s="179">
        <v>2020</v>
      </c>
      <c r="G553" s="180"/>
      <c r="H553" s="64" t="s">
        <v>2</v>
      </c>
    </row>
    <row r="554" spans="1:8">
      <c r="A554" s="65"/>
      <c r="B554" s="19" t="s">
        <v>40</v>
      </c>
      <c r="C554" s="105" t="s">
        <v>41</v>
      </c>
      <c r="D554" s="105" t="s">
        <v>40</v>
      </c>
      <c r="E554" s="15" t="s">
        <v>41</v>
      </c>
      <c r="F554" s="19" t="s">
        <v>40</v>
      </c>
      <c r="G554" s="9" t="s">
        <v>41</v>
      </c>
      <c r="H554" s="66"/>
    </row>
    <row r="555" spans="1:8" ht="16.5" thickBot="1">
      <c r="A555" s="67"/>
      <c r="B555" s="32" t="s">
        <v>42</v>
      </c>
      <c r="C555" s="11" t="s">
        <v>43</v>
      </c>
      <c r="D555" s="108" t="s">
        <v>42</v>
      </c>
      <c r="E555" s="34" t="s">
        <v>43</v>
      </c>
      <c r="F555" s="32" t="s">
        <v>42</v>
      </c>
      <c r="G555" s="32" t="s">
        <v>43</v>
      </c>
      <c r="H555" s="68"/>
    </row>
    <row r="556" spans="1:8" ht="17.25" thickTop="1" thickBot="1">
      <c r="A556" s="22" t="s">
        <v>11</v>
      </c>
      <c r="B556" s="33">
        <v>0.26400000000000001</v>
      </c>
      <c r="C556" s="36">
        <v>0.248</v>
      </c>
      <c r="D556" s="29">
        <v>0.16400000000000001</v>
      </c>
      <c r="E556" s="35">
        <v>0.14799999999999999</v>
      </c>
      <c r="F556" s="35">
        <v>0.16300000000000001</v>
      </c>
      <c r="G556" s="35">
        <v>0.13500000000000001</v>
      </c>
      <c r="H556" s="108" t="s">
        <v>575</v>
      </c>
    </row>
    <row r="557" spans="1:8" ht="16.5" thickBot="1">
      <c r="A557" s="22" t="s">
        <v>12</v>
      </c>
      <c r="B557" s="35">
        <v>1449.6479999999999</v>
      </c>
      <c r="C557" s="36">
        <v>430.39100000000002</v>
      </c>
      <c r="D557" s="29">
        <v>728.37</v>
      </c>
      <c r="E557" s="35">
        <v>229.60400000000001</v>
      </c>
      <c r="F557" s="35">
        <v>979.221</v>
      </c>
      <c r="G557" s="35">
        <v>302.01499999999999</v>
      </c>
      <c r="H557" s="108" t="s">
        <v>576</v>
      </c>
    </row>
    <row r="558" spans="1:8" ht="16.5" thickBot="1">
      <c r="A558" s="22" t="s">
        <v>13</v>
      </c>
      <c r="B558" s="35">
        <v>0.76800000000000002</v>
      </c>
      <c r="C558" s="36">
        <v>0.69099999999999995</v>
      </c>
      <c r="D558" s="29">
        <v>0.313</v>
      </c>
      <c r="E558" s="35">
        <v>0.46300000000000002</v>
      </c>
      <c r="F558" s="35">
        <v>0.82399999999999995</v>
      </c>
      <c r="G558" s="35">
        <v>0.78700000000000003</v>
      </c>
      <c r="H558" s="108" t="s">
        <v>572</v>
      </c>
    </row>
    <row r="559" spans="1:8" ht="16.5" thickBot="1">
      <c r="A559" s="22" t="s">
        <v>14</v>
      </c>
      <c r="B559" s="35">
        <v>438.21199999999999</v>
      </c>
      <c r="C559" s="36">
        <v>129.29</v>
      </c>
      <c r="D559" s="29">
        <v>271.17500000000001</v>
      </c>
      <c r="E559" s="35">
        <v>79.716999999999999</v>
      </c>
      <c r="F559" s="35">
        <v>234.905</v>
      </c>
      <c r="G559" s="35">
        <v>76.135999999999996</v>
      </c>
      <c r="H559" s="108" t="s">
        <v>585</v>
      </c>
    </row>
    <row r="560" spans="1:8" ht="16.5" thickBot="1">
      <c r="A560" s="22" t="s">
        <v>15</v>
      </c>
      <c r="B560" s="35">
        <v>2280.7730000000001</v>
      </c>
      <c r="C560" s="36">
        <v>774</v>
      </c>
      <c r="D560" s="29">
        <v>1782.6</v>
      </c>
      <c r="E560" s="35">
        <v>698</v>
      </c>
      <c r="F560" s="35">
        <v>1886.1162039999999</v>
      </c>
      <c r="G560" s="35">
        <v>669.005</v>
      </c>
      <c r="H560" s="108" t="s">
        <v>591</v>
      </c>
    </row>
    <row r="561" spans="1:8" ht="16.5" thickBot="1">
      <c r="A561" s="22" t="s">
        <v>16</v>
      </c>
      <c r="B561" s="35">
        <v>11.067</v>
      </c>
      <c r="C561" s="36">
        <v>5.6859999999999999</v>
      </c>
      <c r="D561" s="29">
        <v>9.2460000000000004</v>
      </c>
      <c r="E561" s="35">
        <v>4.6749999999999998</v>
      </c>
      <c r="F561" s="35">
        <v>9.8740000000000006</v>
      </c>
      <c r="G561" s="35">
        <v>5.2359999999999998</v>
      </c>
      <c r="H561" s="108" t="s">
        <v>573</v>
      </c>
    </row>
    <row r="562" spans="1:8" ht="16.5" thickBot="1">
      <c r="A562" s="22" t="s">
        <v>17</v>
      </c>
      <c r="B562" s="35">
        <v>2.0609999999999999</v>
      </c>
      <c r="C562" s="36">
        <v>0.67900000000000005</v>
      </c>
      <c r="D562" s="29">
        <v>2.8580000000000001</v>
      </c>
      <c r="E562" s="35">
        <v>0.90900000000000003</v>
      </c>
      <c r="F562" s="35">
        <v>9.5510000000000002</v>
      </c>
      <c r="G562" s="35">
        <v>2.843</v>
      </c>
      <c r="H562" s="108" t="s">
        <v>18</v>
      </c>
    </row>
    <row r="563" spans="1:8" ht="16.5" thickBot="1">
      <c r="A563" s="22" t="s">
        <v>19</v>
      </c>
      <c r="B563" s="35">
        <v>1102.0609999999999</v>
      </c>
      <c r="C563" s="36">
        <v>349.63200000000001</v>
      </c>
      <c r="D563" s="29">
        <v>1086.825</v>
      </c>
      <c r="E563" s="35">
        <v>338.029</v>
      </c>
      <c r="F563" s="35">
        <v>1284.3920000000001</v>
      </c>
      <c r="G563" s="35">
        <v>405.363</v>
      </c>
      <c r="H563" s="108" t="s">
        <v>574</v>
      </c>
    </row>
    <row r="564" spans="1:8" ht="16.5" thickBot="1">
      <c r="A564" s="22" t="s">
        <v>20</v>
      </c>
      <c r="B564" s="35">
        <v>3.7010000000000001</v>
      </c>
      <c r="C564" s="36">
        <v>1.609</v>
      </c>
      <c r="D564" s="29">
        <v>4.7960000000000003</v>
      </c>
      <c r="E564" s="35">
        <v>1.8939999999999999</v>
      </c>
      <c r="F564" s="35">
        <v>31.771000000000001</v>
      </c>
      <c r="G564" s="35">
        <v>9.1999999999999993</v>
      </c>
      <c r="H564" s="108" t="s">
        <v>577</v>
      </c>
    </row>
    <row r="565" spans="1:8" ht="16.5" thickBot="1">
      <c r="A565" s="22" t="s">
        <v>21</v>
      </c>
      <c r="B565" s="35">
        <v>82.2</v>
      </c>
      <c r="C565" s="36">
        <v>23.184999999999999</v>
      </c>
      <c r="D565" s="29">
        <v>81.150000000000006</v>
      </c>
      <c r="E565" s="35">
        <v>22.163</v>
      </c>
      <c r="F565" s="35">
        <v>27.5</v>
      </c>
      <c r="G565" s="35">
        <v>7.1689999999999996</v>
      </c>
      <c r="H565" s="108" t="s">
        <v>587</v>
      </c>
    </row>
    <row r="566" spans="1:8" ht="16.5" thickBot="1">
      <c r="A566" s="22" t="s">
        <v>22</v>
      </c>
      <c r="B566" s="35">
        <v>97.875</v>
      </c>
      <c r="C566" s="36">
        <v>31.149000000000001</v>
      </c>
      <c r="D566" s="29">
        <v>211.39500000000001</v>
      </c>
      <c r="E566" s="35">
        <v>65.543999999999997</v>
      </c>
      <c r="F566" s="35">
        <v>163.04900000000001</v>
      </c>
      <c r="G566" s="35">
        <v>44.712000000000003</v>
      </c>
      <c r="H566" s="108" t="s">
        <v>571</v>
      </c>
    </row>
    <row r="567" spans="1:8" ht="16.5" thickBot="1">
      <c r="A567" s="22" t="s">
        <v>23</v>
      </c>
      <c r="B567" s="35">
        <v>1122.6869999999999</v>
      </c>
      <c r="C567" s="36">
        <v>331.625</v>
      </c>
      <c r="D567" s="29">
        <v>957.87400000000002</v>
      </c>
      <c r="E567" s="35">
        <v>265.06700000000001</v>
      </c>
      <c r="F567" s="35">
        <v>1314.8689999999999</v>
      </c>
      <c r="G567" s="35">
        <v>345.27199999999999</v>
      </c>
      <c r="H567" s="108" t="s">
        <v>24</v>
      </c>
    </row>
    <row r="568" spans="1:8" ht="16.5" thickBot="1">
      <c r="A568" s="22" t="s">
        <v>25</v>
      </c>
      <c r="B568" s="29">
        <v>3.54</v>
      </c>
      <c r="C568" s="27">
        <v>2.74</v>
      </c>
      <c r="D568" s="29">
        <v>2.38</v>
      </c>
      <c r="E568" s="35">
        <v>2.1</v>
      </c>
      <c r="F568" s="35">
        <v>5.5545770000000063</v>
      </c>
      <c r="G568" s="35">
        <v>4.4712698099999981</v>
      </c>
      <c r="H568" s="108" t="s">
        <v>578</v>
      </c>
    </row>
    <row r="569" spans="1:8" ht="16.5" thickBot="1">
      <c r="A569" s="22" t="s">
        <v>26</v>
      </c>
      <c r="B569" s="35">
        <v>0</v>
      </c>
      <c r="C569" s="36">
        <v>21.751000000000001</v>
      </c>
      <c r="D569" s="29">
        <v>0</v>
      </c>
      <c r="E569" s="35">
        <v>19.803000000000001</v>
      </c>
      <c r="F569" s="35">
        <v>27.120999999999999</v>
      </c>
      <c r="G569" s="35">
        <v>18.751999999999999</v>
      </c>
      <c r="H569" s="108" t="s">
        <v>588</v>
      </c>
    </row>
    <row r="570" spans="1:8" ht="16.5" thickBot="1">
      <c r="A570" s="22" t="s">
        <v>27</v>
      </c>
      <c r="B570" s="35">
        <v>0.65900000000000003</v>
      </c>
      <c r="C570" s="36">
        <v>0.75800000000000001</v>
      </c>
      <c r="D570" s="29">
        <v>1.794</v>
      </c>
      <c r="E570" s="35">
        <v>1.3240000000000001</v>
      </c>
      <c r="F570" s="35">
        <v>2.5099999999999998</v>
      </c>
      <c r="G570" s="35">
        <v>1.9670000000000001</v>
      </c>
      <c r="H570" s="108" t="s">
        <v>579</v>
      </c>
    </row>
    <row r="571" spans="1:8" ht="16.5" thickBot="1">
      <c r="A571" s="22" t="s">
        <v>28</v>
      </c>
      <c r="B571" s="35">
        <v>3.74</v>
      </c>
      <c r="C571" s="36">
        <v>2.0350000000000001</v>
      </c>
      <c r="D571" s="29">
        <v>4.0629999999999997</v>
      </c>
      <c r="E571" s="35">
        <v>3.4510000000000001</v>
      </c>
      <c r="F571" s="35">
        <v>5.1040000000000001</v>
      </c>
      <c r="G571" s="35">
        <v>2.923</v>
      </c>
      <c r="H571" s="108" t="s">
        <v>580</v>
      </c>
    </row>
    <row r="572" spans="1:8" ht="16.5" thickBot="1">
      <c r="A572" s="22" t="s">
        <v>29</v>
      </c>
      <c r="B572" s="35">
        <v>62.543999999999997</v>
      </c>
      <c r="C572" s="36">
        <v>19.809999999999999</v>
      </c>
      <c r="D572" s="29">
        <v>0.46700000000000003</v>
      </c>
      <c r="E572" s="35">
        <v>0.38600000000000001</v>
      </c>
      <c r="F572" s="35">
        <v>0.34799999999999998</v>
      </c>
      <c r="G572" s="35">
        <v>0.22600000000000001</v>
      </c>
      <c r="H572" s="108" t="s">
        <v>581</v>
      </c>
    </row>
    <row r="573" spans="1:8" ht="16.5" thickBot="1">
      <c r="A573" s="22" t="s">
        <v>30</v>
      </c>
      <c r="B573" s="35">
        <v>0.154</v>
      </c>
      <c r="C573" s="36">
        <v>0.193</v>
      </c>
      <c r="D573" s="29">
        <v>0.27800000000000002</v>
      </c>
      <c r="E573" s="35">
        <v>0.34300000000000003</v>
      </c>
      <c r="F573" s="35">
        <v>0.34499999999999997</v>
      </c>
      <c r="G573" s="35">
        <v>0.44500000000000001</v>
      </c>
      <c r="H573" s="108" t="s">
        <v>589</v>
      </c>
    </row>
    <row r="574" spans="1:8" ht="16.5" thickBot="1">
      <c r="A574" s="22" t="s">
        <v>31</v>
      </c>
      <c r="B574" s="35">
        <v>528.18200000000002</v>
      </c>
      <c r="C574" s="36">
        <v>306</v>
      </c>
      <c r="D574" s="29">
        <v>785.38</v>
      </c>
      <c r="E574" s="35">
        <v>273.43116800000001</v>
      </c>
      <c r="F574" s="35">
        <v>893.10699999999997</v>
      </c>
      <c r="G574" s="35">
        <v>217.28723200000002</v>
      </c>
      <c r="H574" s="108" t="s">
        <v>582</v>
      </c>
    </row>
    <row r="575" spans="1:8" ht="16.5" thickBot="1">
      <c r="A575" s="22" t="s">
        <v>32</v>
      </c>
      <c r="B575" s="35">
        <v>1049.569</v>
      </c>
      <c r="C575" s="36">
        <v>349.23899999999998</v>
      </c>
      <c r="D575" s="29">
        <v>1201.309</v>
      </c>
      <c r="E575" s="35">
        <v>408.904</v>
      </c>
      <c r="F575" s="35">
        <v>1289.1890000000001</v>
      </c>
      <c r="G575" s="35">
        <v>466.91</v>
      </c>
      <c r="H575" s="108" t="s">
        <v>584</v>
      </c>
    </row>
    <row r="576" spans="1:8" ht="16.5" thickBot="1">
      <c r="A576" s="22" t="s">
        <v>33</v>
      </c>
      <c r="B576" s="37">
        <v>31.945</v>
      </c>
      <c r="C576" s="38">
        <v>3.9009999999999998</v>
      </c>
      <c r="D576" s="29">
        <v>53.582000000000001</v>
      </c>
      <c r="E576" s="35">
        <v>6.6239999999999997</v>
      </c>
      <c r="F576" s="35">
        <v>10.91</v>
      </c>
      <c r="G576" s="35">
        <v>4.3460000000000001</v>
      </c>
      <c r="H576" s="108" t="s">
        <v>583</v>
      </c>
    </row>
    <row r="577" spans="1:8" ht="16.5" thickBot="1">
      <c r="A577" s="22" t="s">
        <v>34</v>
      </c>
      <c r="B577" s="37">
        <v>306.98700000000002</v>
      </c>
      <c r="C577" s="38">
        <v>88.614999999999995</v>
      </c>
      <c r="D577" s="29">
        <v>398.464</v>
      </c>
      <c r="E577" s="35">
        <v>110.657</v>
      </c>
      <c r="F577" s="35">
        <v>536.68100000000004</v>
      </c>
      <c r="G577" s="35">
        <v>149.292</v>
      </c>
      <c r="H577" s="107" t="s">
        <v>35</v>
      </c>
    </row>
    <row r="578" spans="1:8" ht="16.5" thickBot="1">
      <c r="A578" s="90" t="s">
        <v>338</v>
      </c>
      <c r="B578" s="92">
        <v>8565.0370000000003</v>
      </c>
      <c r="C578" s="92">
        <v>2767.9830000000002</v>
      </c>
      <c r="D578" s="92">
        <v>7088.2390000000014</v>
      </c>
      <c r="E578" s="92">
        <v>2517.7703840000004</v>
      </c>
      <c r="F578" s="92">
        <f>SUM(F556:F577)</f>
        <v>8713.104781</v>
      </c>
      <c r="G578" s="92">
        <f>SUM(G556:G577)</f>
        <v>2734.4925018100002</v>
      </c>
      <c r="H578" s="106" t="s">
        <v>586</v>
      </c>
    </row>
    <row r="579" spans="1:8" ht="16.5" thickBot="1">
      <c r="A579" s="90" t="s">
        <v>337</v>
      </c>
      <c r="B579" s="92">
        <v>35033.850779283071</v>
      </c>
      <c r="C579" s="92">
        <v>12669.331</v>
      </c>
      <c r="D579" s="92">
        <v>33577.452371617976</v>
      </c>
      <c r="E579" s="92">
        <v>12142.652</v>
      </c>
      <c r="F579" s="92">
        <f>D579/E579*G579</f>
        <v>39714.642518886998</v>
      </c>
      <c r="G579" s="92">
        <v>14362.050999999999</v>
      </c>
      <c r="H579" s="113" t="s">
        <v>339</v>
      </c>
    </row>
    <row r="580" spans="1:8">
      <c r="A580" s="7"/>
      <c r="B580" s="7"/>
      <c r="C580" s="7"/>
      <c r="D580" s="7"/>
      <c r="E580" s="7"/>
      <c r="F580" s="7"/>
      <c r="G580" s="7"/>
      <c r="H580" s="7"/>
    </row>
    <row r="581" spans="1:8" ht="15.75" customHeight="1">
      <c r="A581" s="73" t="s">
        <v>630</v>
      </c>
      <c r="B581" s="7"/>
      <c r="C581" s="7"/>
      <c r="D581" s="7"/>
      <c r="E581" s="7"/>
      <c r="F581" s="7"/>
      <c r="G581" s="7"/>
      <c r="H581" s="76" t="s">
        <v>631</v>
      </c>
    </row>
    <row r="582" spans="1:8">
      <c r="A582" s="73" t="s">
        <v>670</v>
      </c>
      <c r="B582" s="7"/>
      <c r="C582" s="7"/>
      <c r="D582" s="7"/>
      <c r="E582" s="7"/>
      <c r="F582" s="7"/>
      <c r="G582" s="7"/>
      <c r="H582" s="7" t="s">
        <v>370</v>
      </c>
    </row>
    <row r="583" spans="1:8" ht="24" customHeight="1" thickBot="1">
      <c r="A583" s="72" t="s">
        <v>813</v>
      </c>
      <c r="B583" s="77"/>
      <c r="C583" s="7"/>
      <c r="D583" s="7"/>
      <c r="E583" s="2"/>
      <c r="F583" s="7"/>
      <c r="G583" s="2" t="s">
        <v>37</v>
      </c>
      <c r="H583" s="2" t="s">
        <v>1</v>
      </c>
    </row>
    <row r="584" spans="1:8" ht="16.5" thickBot="1">
      <c r="A584" s="63" t="s">
        <v>6</v>
      </c>
      <c r="B584" s="179">
        <v>2018</v>
      </c>
      <c r="C584" s="180"/>
      <c r="D584" s="179">
        <v>2019</v>
      </c>
      <c r="E584" s="180"/>
      <c r="F584" s="179">
        <v>2020</v>
      </c>
      <c r="G584" s="180"/>
      <c r="H584" s="64" t="s">
        <v>2</v>
      </c>
    </row>
    <row r="585" spans="1:8">
      <c r="A585" s="65"/>
      <c r="B585" s="19" t="s">
        <v>40</v>
      </c>
      <c r="C585" s="105" t="s">
        <v>41</v>
      </c>
      <c r="D585" s="105" t="s">
        <v>40</v>
      </c>
      <c r="E585" s="15" t="s">
        <v>41</v>
      </c>
      <c r="F585" s="19" t="s">
        <v>40</v>
      </c>
      <c r="G585" s="9" t="s">
        <v>41</v>
      </c>
      <c r="H585" s="66"/>
    </row>
    <row r="586" spans="1:8" ht="16.5" thickBot="1">
      <c r="A586" s="67"/>
      <c r="B586" s="32" t="s">
        <v>42</v>
      </c>
      <c r="C586" s="11" t="s">
        <v>43</v>
      </c>
      <c r="D586" s="108" t="s">
        <v>42</v>
      </c>
      <c r="E586" s="34" t="s">
        <v>43</v>
      </c>
      <c r="F586" s="32" t="s">
        <v>42</v>
      </c>
      <c r="G586" s="32" t="s">
        <v>43</v>
      </c>
      <c r="H586" s="68"/>
    </row>
    <row r="587" spans="1:8" ht="17.25" thickTop="1" thickBot="1">
      <c r="A587" s="22" t="s">
        <v>11</v>
      </c>
      <c r="B587" s="33">
        <v>321.70100000000002</v>
      </c>
      <c r="C587" s="36">
        <v>145.946</v>
      </c>
      <c r="D587" s="29">
        <v>275.416</v>
      </c>
      <c r="E587" s="35">
        <v>117.845</v>
      </c>
      <c r="F587" s="35">
        <v>371.291</v>
      </c>
      <c r="G587" s="35">
        <v>162.90600000000001</v>
      </c>
      <c r="H587" s="108" t="s">
        <v>575</v>
      </c>
    </row>
    <row r="588" spans="1:8" ht="16.5" thickBot="1">
      <c r="A588" s="22" t="s">
        <v>12</v>
      </c>
      <c r="B588" s="35">
        <v>192.61600000000001</v>
      </c>
      <c r="C588" s="36">
        <v>86.355999999999995</v>
      </c>
      <c r="D588" s="29">
        <v>168.71600000000001</v>
      </c>
      <c r="E588" s="35">
        <v>75.352999999999994</v>
      </c>
      <c r="F588" s="35">
        <v>235.227</v>
      </c>
      <c r="G588" s="35">
        <v>105.163</v>
      </c>
      <c r="H588" s="108" t="s">
        <v>576</v>
      </c>
    </row>
    <row r="589" spans="1:8" ht="16.5" thickBot="1">
      <c r="A589" s="22" t="s">
        <v>13</v>
      </c>
      <c r="B589" s="35">
        <v>81.656999999999996</v>
      </c>
      <c r="C589" s="36">
        <v>37.337000000000003</v>
      </c>
      <c r="D589" s="29">
        <v>73.200999999999993</v>
      </c>
      <c r="E589" s="35">
        <v>33.020000000000003</v>
      </c>
      <c r="F589" s="35">
        <v>60.332000000000001</v>
      </c>
      <c r="G589" s="35">
        <v>29.661999999999999</v>
      </c>
      <c r="H589" s="108" t="s">
        <v>572</v>
      </c>
    </row>
    <row r="590" spans="1:8" ht="16.5" thickBot="1">
      <c r="A590" s="22" t="s">
        <v>14</v>
      </c>
      <c r="B590" s="35">
        <v>277.61900000000003</v>
      </c>
      <c r="C590" s="36">
        <v>101.93300000000001</v>
      </c>
      <c r="D590" s="29">
        <v>531.74928</v>
      </c>
      <c r="E590" s="35">
        <v>181.244</v>
      </c>
      <c r="F590" s="35">
        <v>153.42599999999999</v>
      </c>
      <c r="G590" s="35">
        <v>57.966000000000001</v>
      </c>
      <c r="H590" s="108" t="s">
        <v>585</v>
      </c>
    </row>
    <row r="591" spans="1:8" ht="16.5" thickBot="1">
      <c r="A591" s="22" t="s">
        <v>15</v>
      </c>
      <c r="B591" s="35">
        <v>42.064999999999998</v>
      </c>
      <c r="C591" s="36">
        <v>35</v>
      </c>
      <c r="D591" s="29">
        <v>24.67</v>
      </c>
      <c r="E591" s="35">
        <v>25</v>
      </c>
      <c r="F591" s="35">
        <v>2.5</v>
      </c>
      <c r="G591" s="35">
        <v>1.083</v>
      </c>
      <c r="H591" s="108" t="s">
        <v>591</v>
      </c>
    </row>
    <row r="592" spans="1:8" ht="16.5" thickBot="1">
      <c r="A592" s="22" t="s">
        <v>16</v>
      </c>
      <c r="B592" s="35">
        <v>0.13900000000000001</v>
      </c>
      <c r="C592" s="36">
        <v>8.4000000000000005E-2</v>
      </c>
      <c r="D592" s="29">
        <v>8.8999999999999996E-2</v>
      </c>
      <c r="E592" s="35">
        <v>4.2000000000000003E-2</v>
      </c>
      <c r="F592" s="35">
        <v>0.16300000000000001</v>
      </c>
      <c r="G592" s="35">
        <v>9.5000000000000001E-2</v>
      </c>
      <c r="H592" s="108" t="s">
        <v>573</v>
      </c>
    </row>
    <row r="593" spans="1:8" ht="16.5" thickBot="1">
      <c r="A593" s="22" t="s">
        <v>17</v>
      </c>
      <c r="B593" s="35">
        <v>510.46</v>
      </c>
      <c r="C593" s="36">
        <v>189.36099999999999</v>
      </c>
      <c r="D593" s="29">
        <v>323.42</v>
      </c>
      <c r="E593" s="35">
        <v>109.46599999999999</v>
      </c>
      <c r="F593" s="35">
        <v>343.21899999999999</v>
      </c>
      <c r="G593" s="35">
        <v>125.24299999999999</v>
      </c>
      <c r="H593" s="108" t="s">
        <v>18</v>
      </c>
    </row>
    <row r="594" spans="1:8" ht="16.5" thickBot="1">
      <c r="A594" s="22" t="s">
        <v>19</v>
      </c>
      <c r="B594" s="35">
        <v>371.47199999999998</v>
      </c>
      <c r="C594" s="36">
        <v>156.71799999999999</v>
      </c>
      <c r="D594" s="29">
        <v>205.65700000000001</v>
      </c>
      <c r="E594" s="35">
        <v>87.397000000000006</v>
      </c>
      <c r="F594" s="35">
        <v>182.07599999999999</v>
      </c>
      <c r="G594" s="35">
        <v>84.593999999999994</v>
      </c>
      <c r="H594" s="108" t="s">
        <v>574</v>
      </c>
    </row>
    <row r="595" spans="1:8" ht="16.5" thickBot="1">
      <c r="A595" s="22" t="s">
        <v>20</v>
      </c>
      <c r="B595" s="35">
        <v>964.15799310287514</v>
      </c>
      <c r="C595" s="36">
        <v>621.27800000000002</v>
      </c>
      <c r="D595" s="29">
        <v>1439.471</v>
      </c>
      <c r="E595" s="35">
        <v>502.21699999999998</v>
      </c>
      <c r="F595" s="35">
        <v>1458.7729999999999</v>
      </c>
      <c r="G595" s="35">
        <v>551.23800000000006</v>
      </c>
      <c r="H595" s="108" t="s">
        <v>577</v>
      </c>
    </row>
    <row r="596" spans="1:8" ht="16.5" thickBot="1">
      <c r="A596" s="22" t="s">
        <v>21</v>
      </c>
      <c r="B596" s="35">
        <v>378.89299999999997</v>
      </c>
      <c r="C596" s="36">
        <v>151.178</v>
      </c>
      <c r="D596" s="29">
        <v>272.24400000000003</v>
      </c>
      <c r="E596" s="35">
        <v>94.894000000000005</v>
      </c>
      <c r="F596" s="35">
        <v>230.82599999999999</v>
      </c>
      <c r="G596" s="35">
        <v>95.253</v>
      </c>
      <c r="H596" s="108" t="s">
        <v>587</v>
      </c>
    </row>
    <row r="597" spans="1:8" ht="16.5" thickBot="1">
      <c r="A597" s="22" t="s">
        <v>22</v>
      </c>
      <c r="B597" s="35">
        <v>457.05200000000002</v>
      </c>
      <c r="C597" s="36">
        <v>161.72800000000001</v>
      </c>
      <c r="D597" s="29">
        <v>599.46100000000001</v>
      </c>
      <c r="E597" s="35">
        <v>197.06100000000001</v>
      </c>
      <c r="F597" s="35">
        <v>640.62699999999995</v>
      </c>
      <c r="G597" s="35">
        <v>216.964</v>
      </c>
      <c r="H597" s="108" t="s">
        <v>571</v>
      </c>
    </row>
    <row r="598" spans="1:8" ht="16.5" thickBot="1">
      <c r="A598" s="22" t="s">
        <v>23</v>
      </c>
      <c r="B598" s="35">
        <v>78.381</v>
      </c>
      <c r="C598" s="36">
        <v>34.122</v>
      </c>
      <c r="D598" s="29">
        <v>21.827999999999999</v>
      </c>
      <c r="E598" s="35">
        <v>12.409000000000001</v>
      </c>
      <c r="F598" s="35">
        <v>10.016</v>
      </c>
      <c r="G598" s="35">
        <v>5.7869999999999999</v>
      </c>
      <c r="H598" s="108" t="s">
        <v>24</v>
      </c>
    </row>
    <row r="599" spans="1:8" ht="16.5" thickBot="1">
      <c r="A599" s="22" t="s">
        <v>25</v>
      </c>
      <c r="B599" s="29">
        <v>90.1</v>
      </c>
      <c r="C599" s="27">
        <v>44.09</v>
      </c>
      <c r="D599" s="29">
        <v>83.05</v>
      </c>
      <c r="E599" s="35">
        <v>43.89</v>
      </c>
      <c r="F599" s="35">
        <v>84.502845000000022</v>
      </c>
      <c r="G599" s="35">
        <v>37.991673999999996</v>
      </c>
      <c r="H599" s="108" t="s">
        <v>578</v>
      </c>
    </row>
    <row r="600" spans="1:8" ht="16.5" thickBot="1">
      <c r="A600" s="22" t="s">
        <v>26</v>
      </c>
      <c r="B600" s="35">
        <v>34.97864946948858</v>
      </c>
      <c r="C600" s="36">
        <v>18.529</v>
      </c>
      <c r="D600" s="29">
        <v>34.659614888003148</v>
      </c>
      <c r="E600" s="35">
        <v>18.36</v>
      </c>
      <c r="F600" s="35">
        <v>27.611999999999998</v>
      </c>
      <c r="G600" s="35">
        <v>23.542999999999999</v>
      </c>
      <c r="H600" s="108" t="s">
        <v>588</v>
      </c>
    </row>
    <row r="601" spans="1:8" ht="16.5" thickBot="1">
      <c r="A601" s="22" t="s">
        <v>27</v>
      </c>
      <c r="B601" s="35">
        <v>66.180000000000007</v>
      </c>
      <c r="C601" s="36">
        <v>30.251999999999999</v>
      </c>
      <c r="D601" s="29">
        <v>50.219000000000001</v>
      </c>
      <c r="E601" s="35">
        <v>22.100999999999999</v>
      </c>
      <c r="F601" s="35">
        <v>66.147000000000006</v>
      </c>
      <c r="G601" s="35">
        <v>28.055</v>
      </c>
      <c r="H601" s="108" t="s">
        <v>579</v>
      </c>
    </row>
    <row r="602" spans="1:8" ht="16.5" thickBot="1">
      <c r="A602" s="22" t="s">
        <v>28</v>
      </c>
      <c r="B602" s="35">
        <v>108.389</v>
      </c>
      <c r="C602" s="36">
        <v>57.851999999999997</v>
      </c>
      <c r="D602" s="29">
        <v>83.852000000000004</v>
      </c>
      <c r="E602" s="35">
        <v>45.712000000000003</v>
      </c>
      <c r="F602" s="35">
        <v>97.793999999999997</v>
      </c>
      <c r="G602" s="35">
        <v>52.887</v>
      </c>
      <c r="H602" s="108" t="s">
        <v>580</v>
      </c>
    </row>
    <row r="603" spans="1:8" ht="16.5" thickBot="1">
      <c r="A603" s="22" t="s">
        <v>29</v>
      </c>
      <c r="B603" s="35">
        <v>195.816</v>
      </c>
      <c r="C603" s="36">
        <v>80.667000000000002</v>
      </c>
      <c r="D603" s="29">
        <v>184.33699999999999</v>
      </c>
      <c r="E603" s="35">
        <v>72.278000000000006</v>
      </c>
      <c r="F603" s="35">
        <v>222.93799999999999</v>
      </c>
      <c r="G603" s="35">
        <v>95.965999999999994</v>
      </c>
      <c r="H603" s="108" t="s">
        <v>581</v>
      </c>
    </row>
    <row r="604" spans="1:8" ht="16.5" thickBot="1">
      <c r="A604" s="22" t="s">
        <v>30</v>
      </c>
      <c r="B604" s="35">
        <v>315.71699999999998</v>
      </c>
      <c r="C604" s="36">
        <v>145.97800000000001</v>
      </c>
      <c r="D604" s="29">
        <v>52.988</v>
      </c>
      <c r="E604" s="35">
        <v>19.562999999999999</v>
      </c>
      <c r="F604" s="35">
        <v>202.03700000000001</v>
      </c>
      <c r="G604" s="35">
        <v>79.114999999999995</v>
      </c>
      <c r="H604" s="108" t="s">
        <v>589</v>
      </c>
    </row>
    <row r="605" spans="1:8" ht="16.5" thickBot="1">
      <c r="A605" s="22" t="s">
        <v>31</v>
      </c>
      <c r="B605" s="35">
        <v>595.49900000000002</v>
      </c>
      <c r="C605" s="36">
        <v>319.88499999999999</v>
      </c>
      <c r="D605" s="29">
        <v>390.26900000000001</v>
      </c>
      <c r="E605" s="35">
        <v>125.107776</v>
      </c>
      <c r="F605" s="35">
        <v>0.20699999999999999</v>
      </c>
      <c r="G605" s="35">
        <v>0.319552</v>
      </c>
      <c r="H605" s="108" t="s">
        <v>582</v>
      </c>
    </row>
    <row r="606" spans="1:8" ht="16.5" thickBot="1">
      <c r="A606" s="22" t="s">
        <v>32</v>
      </c>
      <c r="B606" s="35">
        <v>7.4960000000000004</v>
      </c>
      <c r="C606" s="36">
        <v>3.9260000000000002</v>
      </c>
      <c r="D606" s="29">
        <v>5.3239999999999998</v>
      </c>
      <c r="E606" s="35">
        <v>2.6850000000000001</v>
      </c>
      <c r="F606" s="35">
        <v>3.355</v>
      </c>
      <c r="G606" s="35">
        <v>2.0529999999999999</v>
      </c>
      <c r="H606" s="108" t="s">
        <v>584</v>
      </c>
    </row>
    <row r="607" spans="1:8" ht="16.5" thickBot="1">
      <c r="A607" s="22" t="s">
        <v>33</v>
      </c>
      <c r="B607" s="37">
        <v>337.529</v>
      </c>
      <c r="C607" s="38">
        <v>40.816000000000003</v>
      </c>
      <c r="D607" s="29">
        <v>418.34699999999998</v>
      </c>
      <c r="E607" s="35">
        <v>52.023000000000003</v>
      </c>
      <c r="F607" s="35">
        <v>404.41800000000001</v>
      </c>
      <c r="G607" s="35">
        <v>166.751</v>
      </c>
      <c r="H607" s="108" t="s">
        <v>583</v>
      </c>
    </row>
    <row r="608" spans="1:8" ht="16.5" thickBot="1">
      <c r="A608" s="22" t="s">
        <v>34</v>
      </c>
      <c r="B608" s="37">
        <v>283.57400000000001</v>
      </c>
      <c r="C608" s="38">
        <v>112.435</v>
      </c>
      <c r="D608" s="29">
        <v>350.39100000000002</v>
      </c>
      <c r="E608" s="35">
        <v>116.34</v>
      </c>
      <c r="F608" s="35">
        <v>552.22</v>
      </c>
      <c r="G608" s="35">
        <v>192.42699999999999</v>
      </c>
      <c r="H608" s="107" t="s">
        <v>35</v>
      </c>
    </row>
    <row r="609" spans="1:10" ht="16.5" thickBot="1">
      <c r="A609" s="90" t="s">
        <v>338</v>
      </c>
      <c r="B609" s="92">
        <v>5728.2506425723632</v>
      </c>
      <c r="C609" s="92">
        <v>2579.4639999999999</v>
      </c>
      <c r="D609" s="92">
        <v>5490.2998948880022</v>
      </c>
      <c r="E609" s="92">
        <v>1954.2599999999998</v>
      </c>
      <c r="F609" s="92">
        <f>SUM(F587:F608)</f>
        <v>5349.7068449999997</v>
      </c>
      <c r="G609" s="92">
        <f>SUM(G587:G608)</f>
        <v>2115.062226</v>
      </c>
      <c r="H609" s="106" t="s">
        <v>586</v>
      </c>
    </row>
    <row r="610" spans="1:10" ht="16.5" thickBot="1">
      <c r="A610" s="90" t="s">
        <v>337</v>
      </c>
      <c r="B610" s="92">
        <v>21305.368896222833</v>
      </c>
      <c r="C610" s="92">
        <v>12019.812</v>
      </c>
      <c r="D610" s="92">
        <v>17506.317598519508</v>
      </c>
      <c r="E610" s="92">
        <v>9876.5079999999998</v>
      </c>
      <c r="F610" s="92">
        <f>D610/E610*G610</f>
        <v>20195.324090031409</v>
      </c>
      <c r="G610" s="92">
        <v>11393.56</v>
      </c>
      <c r="H610" s="113" t="s">
        <v>339</v>
      </c>
    </row>
    <row r="611" spans="1:10">
      <c r="A611" s="93"/>
      <c r="B611" s="94"/>
      <c r="C611" s="94"/>
      <c r="D611" s="94"/>
      <c r="E611" s="94"/>
      <c r="F611" s="94"/>
      <c r="G611" s="94"/>
      <c r="H611" s="115"/>
    </row>
    <row r="612" spans="1:10">
      <c r="A612" s="73" t="s">
        <v>632</v>
      </c>
      <c r="B612" s="7"/>
      <c r="C612" s="7"/>
      <c r="D612" s="7"/>
      <c r="E612" s="7"/>
      <c r="F612" s="7"/>
      <c r="G612" s="7"/>
      <c r="H612" s="76" t="s">
        <v>633</v>
      </c>
    </row>
    <row r="613" spans="1:10" ht="15.75" customHeight="1">
      <c r="A613" s="71" t="s">
        <v>671</v>
      </c>
      <c r="B613" s="7"/>
      <c r="C613" s="7"/>
      <c r="D613" s="7"/>
      <c r="E613" s="7"/>
      <c r="F613" s="7"/>
      <c r="G613" s="7"/>
      <c r="H613" s="7" t="s">
        <v>371</v>
      </c>
    </row>
    <row r="614" spans="1:10" ht="16.5" customHeight="1" thickBot="1">
      <c r="A614" s="72" t="s">
        <v>813</v>
      </c>
      <c r="B614" s="7"/>
      <c r="C614" s="7"/>
      <c r="D614" s="7"/>
      <c r="E614" s="2"/>
      <c r="F614" s="7"/>
      <c r="G614" s="2" t="s">
        <v>37</v>
      </c>
      <c r="H614" s="2" t="s">
        <v>1</v>
      </c>
    </row>
    <row r="615" spans="1:10" ht="16.5" thickBot="1">
      <c r="A615" s="63" t="s">
        <v>6</v>
      </c>
      <c r="B615" s="179">
        <v>2018</v>
      </c>
      <c r="C615" s="180"/>
      <c r="D615" s="179">
        <v>2019</v>
      </c>
      <c r="E615" s="180"/>
      <c r="F615" s="179">
        <v>2020</v>
      </c>
      <c r="G615" s="180"/>
      <c r="H615" s="64" t="s">
        <v>2</v>
      </c>
    </row>
    <row r="616" spans="1:10">
      <c r="A616" s="65"/>
      <c r="B616" s="19" t="s">
        <v>40</v>
      </c>
      <c r="C616" s="105" t="s">
        <v>41</v>
      </c>
      <c r="D616" s="105" t="s">
        <v>40</v>
      </c>
      <c r="E616" s="15" t="s">
        <v>41</v>
      </c>
      <c r="F616" s="19" t="s">
        <v>40</v>
      </c>
      <c r="G616" s="9" t="s">
        <v>41</v>
      </c>
      <c r="H616" s="66"/>
    </row>
    <row r="617" spans="1:10" ht="16.5" thickBot="1">
      <c r="A617" s="67"/>
      <c r="B617" s="32" t="s">
        <v>42</v>
      </c>
      <c r="C617" s="11" t="s">
        <v>43</v>
      </c>
      <c r="D617" s="108" t="s">
        <v>42</v>
      </c>
      <c r="E617" s="34" t="s">
        <v>43</v>
      </c>
      <c r="F617" s="32" t="s">
        <v>42</v>
      </c>
      <c r="G617" s="32" t="s">
        <v>43</v>
      </c>
      <c r="H617" s="68"/>
    </row>
    <row r="618" spans="1:10" ht="17.25" thickTop="1" thickBot="1">
      <c r="A618" s="22" t="s">
        <v>11</v>
      </c>
      <c r="B618" s="33">
        <v>5.1999999999999998E-2</v>
      </c>
      <c r="C618" s="36">
        <v>0.113</v>
      </c>
      <c r="D618" s="29">
        <v>3.4000000000000002E-2</v>
      </c>
      <c r="E618" s="35">
        <v>7.5999999999999998E-2</v>
      </c>
      <c r="F618" s="35">
        <v>7.3999999999999996E-2</v>
      </c>
      <c r="G618" s="35">
        <v>0.16800000000000001</v>
      </c>
      <c r="H618" s="108" t="s">
        <v>575</v>
      </c>
      <c r="I618" s="57"/>
      <c r="J618" s="57"/>
    </row>
    <row r="619" spans="1:10" ht="16.5" thickBot="1">
      <c r="A619" s="22" t="s">
        <v>12</v>
      </c>
      <c r="B619" s="35">
        <v>0.81499999999999995</v>
      </c>
      <c r="C619" s="36">
        <v>1.7929999999999999</v>
      </c>
      <c r="D619" s="29">
        <v>3.17</v>
      </c>
      <c r="E619" s="35">
        <v>3.1589999999999998</v>
      </c>
      <c r="F619" s="35">
        <v>1.6459999999999999</v>
      </c>
      <c r="G619" s="35">
        <v>2.7389999999999999</v>
      </c>
      <c r="H619" s="108" t="s">
        <v>576</v>
      </c>
      <c r="I619" s="57"/>
      <c r="J619" s="57"/>
    </row>
    <row r="620" spans="1:10" ht="16.5" thickBot="1">
      <c r="A620" s="22" t="s">
        <v>13</v>
      </c>
      <c r="B620" s="35">
        <v>0.1</v>
      </c>
      <c r="C620" s="36">
        <v>0.28599999999999998</v>
      </c>
      <c r="D620" s="29">
        <v>7.2999999999999995E-2</v>
      </c>
      <c r="E620" s="35">
        <v>0.17299999999999999</v>
      </c>
      <c r="F620" s="35">
        <v>9.1999999999999998E-2</v>
      </c>
      <c r="G620" s="35">
        <v>0.27500000000000002</v>
      </c>
      <c r="H620" s="108" t="s">
        <v>572</v>
      </c>
      <c r="I620" s="57"/>
      <c r="J620" s="57"/>
    </row>
    <row r="621" spans="1:10" ht="16.5" thickBot="1">
      <c r="A621" s="22" t="s">
        <v>14</v>
      </c>
      <c r="B621" s="35">
        <v>1.4999999999999999E-2</v>
      </c>
      <c r="C621" s="36">
        <v>2.7E-2</v>
      </c>
      <c r="D621" s="29">
        <v>6.0000000000000001E-3</v>
      </c>
      <c r="E621" s="35">
        <v>8.9999999999999993E-3</v>
      </c>
      <c r="F621" s="35">
        <v>0.01</v>
      </c>
      <c r="G621" s="35">
        <v>1.7999999999999999E-2</v>
      </c>
      <c r="H621" s="108" t="s">
        <v>585</v>
      </c>
      <c r="I621" s="57"/>
      <c r="J621" s="57"/>
    </row>
    <row r="622" spans="1:10" ht="16.5" thickBot="1">
      <c r="A622" s="22" t="s">
        <v>15</v>
      </c>
      <c r="B622" s="35">
        <v>1E-3</v>
      </c>
      <c r="C622" s="36">
        <v>1E-3</v>
      </c>
      <c r="D622" s="29">
        <v>0</v>
      </c>
      <c r="E622" s="35">
        <v>0</v>
      </c>
      <c r="F622" s="35">
        <v>0</v>
      </c>
      <c r="G622" s="35">
        <v>0</v>
      </c>
      <c r="H622" s="108" t="s">
        <v>591</v>
      </c>
      <c r="I622" s="57"/>
      <c r="J622" s="57"/>
    </row>
    <row r="623" spans="1:10" ht="16.5" thickBot="1">
      <c r="A623" s="22" t="s">
        <v>16</v>
      </c>
      <c r="B623" s="35">
        <v>5.8444999999999997E-2</v>
      </c>
      <c r="C623" s="36">
        <v>3.6999999999999998E-2</v>
      </c>
      <c r="D623" s="29">
        <v>1.2E-2</v>
      </c>
      <c r="E623" s="35">
        <v>8.9999999999999993E-3</v>
      </c>
      <c r="F623" s="35">
        <v>5.0000000000000001E-3</v>
      </c>
      <c r="G623" s="35">
        <v>6.0000000000000001E-3</v>
      </c>
      <c r="H623" s="108" t="s">
        <v>573</v>
      </c>
      <c r="I623" s="57"/>
      <c r="J623" s="57"/>
    </row>
    <row r="624" spans="1:10" ht="16.5" thickBot="1">
      <c r="A624" s="22" t="s">
        <v>17</v>
      </c>
      <c r="B624" s="35">
        <v>2.6459999999999999</v>
      </c>
      <c r="C624" s="36">
        <v>1.179</v>
      </c>
      <c r="D624" s="29">
        <v>3.0000000000000001E-3</v>
      </c>
      <c r="E624" s="35">
        <v>1E-3</v>
      </c>
      <c r="F624" s="35">
        <v>1.323</v>
      </c>
      <c r="G624" s="35">
        <v>0.51900000000000002</v>
      </c>
      <c r="H624" s="108" t="s">
        <v>18</v>
      </c>
      <c r="I624" s="57"/>
      <c r="J624" s="57"/>
    </row>
    <row r="625" spans="1:10" ht="16.5" thickBot="1">
      <c r="A625" s="22" t="s">
        <v>19</v>
      </c>
      <c r="B625" s="35">
        <v>0.28199999999999997</v>
      </c>
      <c r="C625" s="36">
        <v>0.46200000000000002</v>
      </c>
      <c r="D625" s="29">
        <v>0.35599999999999998</v>
      </c>
      <c r="E625" s="35">
        <v>0.46200000000000002</v>
      </c>
      <c r="F625" s="35">
        <v>0.90900000000000003</v>
      </c>
      <c r="G625" s="35">
        <v>0.84</v>
      </c>
      <c r="H625" s="108" t="s">
        <v>574</v>
      </c>
      <c r="I625" s="57"/>
      <c r="J625" s="57"/>
    </row>
    <row r="626" spans="1:10" ht="16.5" thickBot="1">
      <c r="A626" s="22" t="s">
        <v>20</v>
      </c>
      <c r="B626" s="35">
        <v>10.457000000000001</v>
      </c>
      <c r="C626" s="36">
        <v>4.726</v>
      </c>
      <c r="D626" s="29">
        <v>0.78700000000000003</v>
      </c>
      <c r="E626" s="35">
        <v>0.25900000000000001</v>
      </c>
      <c r="F626" s="35">
        <v>73.233999999999995</v>
      </c>
      <c r="G626" s="35">
        <v>28.706</v>
      </c>
      <c r="H626" s="108" t="s">
        <v>577</v>
      </c>
      <c r="I626" s="57"/>
      <c r="J626" s="57"/>
    </row>
    <row r="627" spans="1:10" ht="16.5" thickBot="1">
      <c r="A627" s="22" t="s">
        <v>21</v>
      </c>
      <c r="B627" s="35">
        <v>18.024000000000001</v>
      </c>
      <c r="C627" s="36">
        <v>8.0399999999999991</v>
      </c>
      <c r="D627" s="29">
        <v>0</v>
      </c>
      <c r="E627" s="35">
        <v>0</v>
      </c>
      <c r="F627" s="35">
        <v>20</v>
      </c>
      <c r="G627" s="35">
        <v>7.85</v>
      </c>
      <c r="H627" s="108" t="s">
        <v>587</v>
      </c>
      <c r="I627" s="57"/>
      <c r="J627" s="57"/>
    </row>
    <row r="628" spans="1:10" ht="16.5" thickBot="1">
      <c r="A628" s="22" t="s">
        <v>22</v>
      </c>
      <c r="B628" s="35">
        <v>24.731000000000002</v>
      </c>
      <c r="C628" s="36">
        <v>11.965</v>
      </c>
      <c r="D628" s="29">
        <v>2.4769999999999999</v>
      </c>
      <c r="E628" s="35">
        <v>0.77500000000000002</v>
      </c>
      <c r="F628" s="35">
        <v>13.956</v>
      </c>
      <c r="G628" s="35">
        <v>4.8620000000000001</v>
      </c>
      <c r="H628" s="108" t="s">
        <v>571</v>
      </c>
      <c r="I628" s="57"/>
      <c r="J628" s="57"/>
    </row>
    <row r="629" spans="1:10" ht="16.5" thickBot="1">
      <c r="A629" s="22" t="s">
        <v>23</v>
      </c>
      <c r="B629" s="35">
        <v>0.438</v>
      </c>
      <c r="C629" s="36">
        <v>0.30499999999999999</v>
      </c>
      <c r="D629" s="29">
        <v>0.13700000000000001</v>
      </c>
      <c r="E629" s="35">
        <v>0.47299999999999998</v>
      </c>
      <c r="F629" s="35">
        <v>0.318</v>
      </c>
      <c r="G629" s="35">
        <v>0.46800000000000003</v>
      </c>
      <c r="H629" s="108" t="s">
        <v>24</v>
      </c>
      <c r="I629" s="57"/>
      <c r="J629" s="57"/>
    </row>
    <row r="630" spans="1:10" ht="16.5" thickBot="1">
      <c r="A630" s="22" t="s">
        <v>25</v>
      </c>
      <c r="B630" s="29">
        <v>0.52200000000000002</v>
      </c>
      <c r="C630" s="27">
        <v>0.30099999999999999</v>
      </c>
      <c r="D630" s="29">
        <v>9.5000000000000001E-2</v>
      </c>
      <c r="E630" s="35">
        <v>7.0999999999999994E-2</v>
      </c>
      <c r="F630" s="35">
        <v>1.36</v>
      </c>
      <c r="G630" s="35">
        <v>0.68</v>
      </c>
      <c r="H630" s="108" t="s">
        <v>578</v>
      </c>
      <c r="I630" s="57"/>
      <c r="J630" s="57"/>
    </row>
    <row r="631" spans="1:10" ht="16.5" thickBot="1">
      <c r="A631" s="22" t="s">
        <v>26</v>
      </c>
      <c r="B631" s="35">
        <v>4.8372857142857146</v>
      </c>
      <c r="C631" s="36">
        <v>11.287000000000001</v>
      </c>
      <c r="D631" s="29">
        <v>5.2482857142857142</v>
      </c>
      <c r="E631" s="35">
        <v>12.246</v>
      </c>
      <c r="F631" s="35">
        <v>5.0780000000000003</v>
      </c>
      <c r="G631" s="35">
        <v>11.712999999999999</v>
      </c>
      <c r="H631" s="108" t="s">
        <v>588</v>
      </c>
      <c r="I631" s="57"/>
      <c r="J631" s="57"/>
    </row>
    <row r="632" spans="1:10" ht="16.5" thickBot="1">
      <c r="A632" s="22" t="s">
        <v>27</v>
      </c>
      <c r="B632" s="35">
        <v>1.173</v>
      </c>
      <c r="C632" s="36">
        <v>0.622</v>
      </c>
      <c r="D632" s="29">
        <v>0.25800000000000001</v>
      </c>
      <c r="E632" s="35">
        <v>0.129</v>
      </c>
      <c r="F632" s="35">
        <v>0.21</v>
      </c>
      <c r="G632" s="35">
        <v>0.26300000000000001</v>
      </c>
      <c r="H632" s="108" t="s">
        <v>579</v>
      </c>
      <c r="I632" s="57"/>
      <c r="J632" s="57"/>
    </row>
    <row r="633" spans="1:10" ht="16.5" thickBot="1">
      <c r="A633" s="22" t="s">
        <v>28</v>
      </c>
      <c r="B633" s="35">
        <v>0.64200000000000002</v>
      </c>
      <c r="C633" s="36">
        <v>1.022</v>
      </c>
      <c r="D633" s="29">
        <v>0.17799999999999999</v>
      </c>
      <c r="E633" s="35">
        <v>0.72199999999999998</v>
      </c>
      <c r="F633" s="35">
        <v>1.038</v>
      </c>
      <c r="G633" s="35">
        <v>0.93799999999999994</v>
      </c>
      <c r="H633" s="108" t="s">
        <v>580</v>
      </c>
      <c r="I633" s="57"/>
      <c r="J633" s="57"/>
    </row>
    <row r="634" spans="1:10" ht="16.5" thickBot="1">
      <c r="A634" s="22" t="s">
        <v>29</v>
      </c>
      <c r="B634" s="35">
        <v>0.114</v>
      </c>
      <c r="C634" s="36">
        <v>0.214</v>
      </c>
      <c r="D634" s="29">
        <v>7.6999999999999999E-2</v>
      </c>
      <c r="E634" s="35">
        <v>0.14099999999999999</v>
      </c>
      <c r="F634" s="35">
        <v>6.5000000000000002E-2</v>
      </c>
      <c r="G634" s="35">
        <v>0.13200000000000001</v>
      </c>
      <c r="H634" s="108" t="s">
        <v>581</v>
      </c>
      <c r="I634" s="57"/>
      <c r="J634" s="57"/>
    </row>
    <row r="635" spans="1:10" ht="16.5" thickBot="1">
      <c r="A635" s="22" t="s">
        <v>30</v>
      </c>
      <c r="B635" s="35">
        <v>4.0000000000000001E-3</v>
      </c>
      <c r="C635" s="36">
        <v>1.4999999999999999E-2</v>
      </c>
      <c r="D635" s="29">
        <v>2.7E-2</v>
      </c>
      <c r="E635" s="35">
        <v>0.10299999999999999</v>
      </c>
      <c r="F635" s="35">
        <v>0.56100000000000005</v>
      </c>
      <c r="G635" s="35">
        <v>0.215</v>
      </c>
      <c r="H635" s="108" t="s">
        <v>589</v>
      </c>
      <c r="I635" s="57"/>
      <c r="J635" s="57"/>
    </row>
    <row r="636" spans="1:10" ht="16.5" thickBot="1">
      <c r="A636" s="22" t="s">
        <v>31</v>
      </c>
      <c r="B636" s="35">
        <v>1.4279999999999999</v>
      </c>
      <c r="C636" s="36">
        <v>0.85899999999999999</v>
      </c>
      <c r="D636" s="29">
        <v>0.21299999999999999</v>
      </c>
      <c r="E636" s="35">
        <v>0.219</v>
      </c>
      <c r="F636" s="35">
        <v>8.3000000000000004E-2</v>
      </c>
      <c r="G636" s="35">
        <v>0.22600000000000001</v>
      </c>
      <c r="H636" s="108" t="s">
        <v>582</v>
      </c>
      <c r="I636" s="57"/>
      <c r="J636" s="57"/>
    </row>
    <row r="637" spans="1:10" ht="16.5" thickBot="1">
      <c r="A637" s="22" t="s">
        <v>32</v>
      </c>
      <c r="B637" s="35">
        <v>1.6E-2</v>
      </c>
      <c r="C637" s="36">
        <v>4.2000000000000003E-2</v>
      </c>
      <c r="D637" s="29">
        <v>8.9999999999999993E-3</v>
      </c>
      <c r="E637" s="35">
        <v>2.1999999999999999E-2</v>
      </c>
      <c r="F637" s="35">
        <v>2.5999999999999999E-2</v>
      </c>
      <c r="G637" s="35">
        <v>5.3999999999999999E-2</v>
      </c>
      <c r="H637" s="108" t="s">
        <v>584</v>
      </c>
      <c r="I637" s="57"/>
      <c r="J637" s="57"/>
    </row>
    <row r="638" spans="1:10" ht="16.5" thickBot="1">
      <c r="A638" s="22" t="s">
        <v>33</v>
      </c>
      <c r="B638" s="37">
        <v>0</v>
      </c>
      <c r="C638" s="38">
        <v>0</v>
      </c>
      <c r="D638" s="29">
        <v>0</v>
      </c>
      <c r="E638" s="35">
        <v>0</v>
      </c>
      <c r="F638" s="35">
        <v>6.8000000000000005E-2</v>
      </c>
      <c r="G638" s="35">
        <v>1.4E-2</v>
      </c>
      <c r="H638" s="108" t="s">
        <v>583</v>
      </c>
      <c r="I638" s="57"/>
      <c r="J638" s="57"/>
    </row>
    <row r="639" spans="1:10" ht="16.5" thickBot="1">
      <c r="A639" s="22" t="s">
        <v>34</v>
      </c>
      <c r="B639" s="37">
        <v>45.603999999999999</v>
      </c>
      <c r="C639" s="38">
        <v>20.452000000000002</v>
      </c>
      <c r="D639" s="29">
        <v>1.4999999999999999E-2</v>
      </c>
      <c r="E639" s="35">
        <v>0.02</v>
      </c>
      <c r="F639" s="35">
        <v>4.0000000000000001E-3</v>
      </c>
      <c r="G639" s="35">
        <v>1.2E-2</v>
      </c>
      <c r="H639" s="107" t="s">
        <v>35</v>
      </c>
      <c r="I639" s="57"/>
      <c r="J639" s="57"/>
    </row>
    <row r="640" spans="1:10" ht="16.5" thickBot="1">
      <c r="A640" s="90" t="s">
        <v>338</v>
      </c>
      <c r="B640" s="138">
        <v>111.95973071428573</v>
      </c>
      <c r="C640" s="138">
        <v>63.748000000000005</v>
      </c>
      <c r="D640" s="138">
        <v>13.175285714285712</v>
      </c>
      <c r="E640" s="138">
        <v>19.069000000000003</v>
      </c>
      <c r="F640" s="138">
        <f>SUM(F618:F639)</f>
        <v>120.05999999999999</v>
      </c>
      <c r="G640" s="138">
        <f>SUM(G618:G639)</f>
        <v>60.698000000000015</v>
      </c>
      <c r="H640" s="106" t="s">
        <v>586</v>
      </c>
    </row>
    <row r="641" spans="1:10" ht="16.5" thickBot="1">
      <c r="A641" s="90" t="s">
        <v>337</v>
      </c>
      <c r="B641" s="92">
        <v>524.80006612218108</v>
      </c>
      <c r="C641" s="92">
        <v>491.06799999999998</v>
      </c>
      <c r="D641" s="92">
        <v>515.2994010659645</v>
      </c>
      <c r="E641" s="92">
        <v>482.178</v>
      </c>
      <c r="F641" s="138">
        <f>D641/E641*G641</f>
        <v>358.84193594839741</v>
      </c>
      <c r="G641" s="138">
        <v>335.77699999999999</v>
      </c>
      <c r="H641" s="113" t="s">
        <v>339</v>
      </c>
      <c r="I641" s="57"/>
      <c r="J641" s="57"/>
    </row>
    <row r="642" spans="1:10">
      <c r="A642" s="15"/>
      <c r="B642" s="40"/>
      <c r="C642" s="40"/>
      <c r="D642" s="40"/>
      <c r="E642" s="40"/>
      <c r="F642" s="60"/>
      <c r="G642" s="60"/>
      <c r="H642" s="60"/>
    </row>
    <row r="643" spans="1:10">
      <c r="A643" s="15"/>
      <c r="B643" s="60"/>
      <c r="C643" s="60"/>
      <c r="D643" s="60"/>
      <c r="E643" s="60"/>
      <c r="F643" s="60"/>
      <c r="G643" s="60"/>
      <c r="H643" s="60"/>
    </row>
    <row r="644" spans="1:10">
      <c r="A644" s="73" t="s">
        <v>634</v>
      </c>
      <c r="B644" s="7"/>
      <c r="C644" s="7"/>
      <c r="D644" s="7"/>
      <c r="E644" s="7"/>
      <c r="F644" s="7"/>
      <c r="G644" s="7"/>
      <c r="H644" s="76" t="s">
        <v>635</v>
      </c>
    </row>
    <row r="645" spans="1:10">
      <c r="A645" s="73" t="s">
        <v>672</v>
      </c>
      <c r="B645" s="7"/>
      <c r="C645" s="7"/>
      <c r="D645" s="7"/>
      <c r="E645" s="7"/>
      <c r="F645" s="7"/>
      <c r="G645" s="7"/>
      <c r="H645" s="7" t="s">
        <v>372</v>
      </c>
    </row>
    <row r="646" spans="1:10" ht="20.25" customHeight="1" thickBot="1">
      <c r="A646" s="72" t="s">
        <v>813</v>
      </c>
      <c r="B646" s="7"/>
      <c r="C646" s="7"/>
      <c r="D646" s="7"/>
      <c r="E646" s="2"/>
      <c r="F646" s="7"/>
      <c r="G646" s="2" t="s">
        <v>37</v>
      </c>
      <c r="H646" s="2" t="s">
        <v>1</v>
      </c>
    </row>
    <row r="647" spans="1:10" ht="16.5" thickBot="1">
      <c r="A647" s="63" t="s">
        <v>6</v>
      </c>
      <c r="B647" s="179">
        <v>2018</v>
      </c>
      <c r="C647" s="180"/>
      <c r="D647" s="179">
        <v>2019</v>
      </c>
      <c r="E647" s="180"/>
      <c r="F647" s="179">
        <v>2020</v>
      </c>
      <c r="G647" s="180"/>
      <c r="H647" s="64" t="s">
        <v>2</v>
      </c>
    </row>
    <row r="648" spans="1:10">
      <c r="A648" s="65"/>
      <c r="B648" s="19" t="s">
        <v>40</v>
      </c>
      <c r="C648" s="105" t="s">
        <v>41</v>
      </c>
      <c r="D648" s="105" t="s">
        <v>40</v>
      </c>
      <c r="E648" s="15" t="s">
        <v>41</v>
      </c>
      <c r="F648" s="19" t="s">
        <v>40</v>
      </c>
      <c r="G648" s="9" t="s">
        <v>41</v>
      </c>
      <c r="H648" s="66"/>
    </row>
    <row r="649" spans="1:10" ht="16.5" thickBot="1">
      <c r="A649" s="67"/>
      <c r="B649" s="32" t="s">
        <v>42</v>
      </c>
      <c r="C649" s="11" t="s">
        <v>43</v>
      </c>
      <c r="D649" s="108" t="s">
        <v>42</v>
      </c>
      <c r="E649" s="34" t="s">
        <v>43</v>
      </c>
      <c r="F649" s="32" t="s">
        <v>42</v>
      </c>
      <c r="G649" s="32" t="s">
        <v>43</v>
      </c>
      <c r="H649" s="68"/>
    </row>
    <row r="650" spans="1:10" ht="17.25" thickTop="1" thickBot="1">
      <c r="A650" s="22" t="s">
        <v>11</v>
      </c>
      <c r="B650" s="33">
        <v>7.0869999999999997</v>
      </c>
      <c r="C650" s="36">
        <v>4.2910000000000004</v>
      </c>
      <c r="D650" s="29">
        <v>7.1420000000000003</v>
      </c>
      <c r="E650" s="35">
        <v>4.5860000000000003</v>
      </c>
      <c r="F650" s="36">
        <v>7.4569999999999999</v>
      </c>
      <c r="G650" s="36">
        <v>4.8609999999999998</v>
      </c>
      <c r="H650" s="108" t="s">
        <v>575</v>
      </c>
    </row>
    <row r="651" spans="1:10" ht="16.5" thickBot="1">
      <c r="A651" s="22" t="s">
        <v>12</v>
      </c>
      <c r="B651" s="35">
        <v>42.76</v>
      </c>
      <c r="C651" s="36">
        <v>35.872</v>
      </c>
      <c r="D651" s="29">
        <v>45.793999999999997</v>
      </c>
      <c r="E651" s="35">
        <v>38.475000000000001</v>
      </c>
      <c r="F651" s="36">
        <v>40.789000000000001</v>
      </c>
      <c r="G651" s="36">
        <v>37.454000000000001</v>
      </c>
      <c r="H651" s="108" t="s">
        <v>576</v>
      </c>
    </row>
    <row r="652" spans="1:10" ht="16.5" thickBot="1">
      <c r="A652" s="22" t="s">
        <v>13</v>
      </c>
      <c r="B652" s="35">
        <v>1.538</v>
      </c>
      <c r="C652" s="36">
        <v>2.0659999999999998</v>
      </c>
      <c r="D652" s="29">
        <v>1.5469999999999999</v>
      </c>
      <c r="E652" s="35">
        <v>1.97</v>
      </c>
      <c r="F652" s="36">
        <v>1.925</v>
      </c>
      <c r="G652" s="36">
        <v>2.403</v>
      </c>
      <c r="H652" s="108" t="s">
        <v>572</v>
      </c>
    </row>
    <row r="653" spans="1:10" ht="16.5" thickBot="1">
      <c r="A653" s="22" t="s">
        <v>14</v>
      </c>
      <c r="B653" s="35">
        <v>13.63</v>
      </c>
      <c r="C653" s="36">
        <v>7.9379999999999997</v>
      </c>
      <c r="D653" s="29">
        <v>16.404</v>
      </c>
      <c r="E653" s="35">
        <v>9.3529999999999998</v>
      </c>
      <c r="F653" s="36">
        <v>15.202</v>
      </c>
      <c r="G653" s="36">
        <v>8.4570000000000007</v>
      </c>
      <c r="H653" s="108" t="s">
        <v>585</v>
      </c>
    </row>
    <row r="654" spans="1:10" ht="16.5" thickBot="1">
      <c r="A654" s="22" t="s">
        <v>15</v>
      </c>
      <c r="B654" s="35">
        <v>37.372999999999998</v>
      </c>
      <c r="C654" s="36">
        <v>21.445</v>
      </c>
      <c r="D654" s="29">
        <v>37.741999999999997</v>
      </c>
      <c r="E654" s="35">
        <v>21.216000000000001</v>
      </c>
      <c r="F654" s="36">
        <v>37.735999999999997</v>
      </c>
      <c r="G654" s="36">
        <v>24.902000000000001</v>
      </c>
      <c r="H654" s="108" t="s">
        <v>591</v>
      </c>
    </row>
    <row r="655" spans="1:10" ht="16.5" thickBot="1">
      <c r="A655" s="22" t="s">
        <v>16</v>
      </c>
      <c r="B655" s="35">
        <v>4.524</v>
      </c>
      <c r="C655" s="36">
        <v>4.0000000000000001E-3</v>
      </c>
      <c r="D655" s="29">
        <v>4.0000000000000001E-3</v>
      </c>
      <c r="E655" s="35">
        <v>4.0000000000000001E-3</v>
      </c>
      <c r="F655" s="36">
        <v>7.0000000000000001E-3</v>
      </c>
      <c r="G655" s="36">
        <v>4.0000000000000001E-3</v>
      </c>
      <c r="H655" s="108" t="s">
        <v>573</v>
      </c>
    </row>
    <row r="656" spans="1:10" ht="16.5" thickBot="1">
      <c r="A656" s="22" t="s">
        <v>17</v>
      </c>
      <c r="B656" s="35">
        <v>1.0780000000000001</v>
      </c>
      <c r="C656" s="36">
        <v>0.58199999999999996</v>
      </c>
      <c r="D656" s="29">
        <v>0.69099999999999995</v>
      </c>
      <c r="E656" s="35">
        <v>0.30399999999999999</v>
      </c>
      <c r="F656" s="36">
        <v>0.626</v>
      </c>
      <c r="G656" s="36">
        <v>0.39900000000000002</v>
      </c>
      <c r="H656" s="108" t="s">
        <v>18</v>
      </c>
    </row>
    <row r="657" spans="1:8" ht="16.5" thickBot="1">
      <c r="A657" s="22" t="s">
        <v>19</v>
      </c>
      <c r="B657" s="35">
        <v>23.471</v>
      </c>
      <c r="C657" s="36">
        <v>35.195</v>
      </c>
      <c r="D657" s="29">
        <v>23.992000000000001</v>
      </c>
      <c r="E657" s="35">
        <v>54.17</v>
      </c>
      <c r="F657" s="36">
        <v>23.744</v>
      </c>
      <c r="G657" s="36">
        <v>46.494999999999997</v>
      </c>
      <c r="H657" s="108" t="s">
        <v>574</v>
      </c>
    </row>
    <row r="658" spans="1:8" ht="16.5" thickBot="1">
      <c r="A658" s="22" t="s">
        <v>20</v>
      </c>
      <c r="B658" s="35">
        <v>22.552</v>
      </c>
      <c r="C658" s="36">
        <v>15.462999999999999</v>
      </c>
      <c r="D658" s="29">
        <v>17.873000000000001</v>
      </c>
      <c r="E658" s="35">
        <v>8.0129999999999999</v>
      </c>
      <c r="F658" s="36">
        <v>31.04</v>
      </c>
      <c r="G658" s="36">
        <v>12.452999999999999</v>
      </c>
      <c r="H658" s="108" t="s">
        <v>577</v>
      </c>
    </row>
    <row r="659" spans="1:8" ht="16.5" thickBot="1">
      <c r="A659" s="22" t="s">
        <v>21</v>
      </c>
      <c r="B659" s="35">
        <v>25.553999999999998</v>
      </c>
      <c r="C659" s="36">
        <v>9.9710000000000001</v>
      </c>
      <c r="D659" s="29">
        <v>36.235999999999997</v>
      </c>
      <c r="E659" s="35">
        <v>14.912000000000001</v>
      </c>
      <c r="F659" s="36">
        <v>31.876000000000001</v>
      </c>
      <c r="G659" s="36">
        <v>11.842000000000001</v>
      </c>
      <c r="H659" s="108" t="s">
        <v>587</v>
      </c>
    </row>
    <row r="660" spans="1:8" ht="16.5" thickBot="1">
      <c r="A660" s="22" t="s">
        <v>22</v>
      </c>
      <c r="B660" s="35">
        <v>0.57299999999999995</v>
      </c>
      <c r="C660" s="36">
        <v>0.59</v>
      </c>
      <c r="D660" s="29">
        <v>1.052</v>
      </c>
      <c r="E660" s="35">
        <v>0.80900000000000005</v>
      </c>
      <c r="F660" s="36">
        <v>0.48499999999999999</v>
      </c>
      <c r="G660" s="36">
        <v>0.44</v>
      </c>
      <c r="H660" s="108" t="s">
        <v>571</v>
      </c>
    </row>
    <row r="661" spans="1:8" ht="16.5" thickBot="1">
      <c r="A661" s="22" t="s">
        <v>23</v>
      </c>
      <c r="B661" s="35">
        <v>18.475999999999999</v>
      </c>
      <c r="C661" s="36">
        <v>8.1300000000000008</v>
      </c>
      <c r="D661" s="29">
        <v>12.342000000000001</v>
      </c>
      <c r="E661" s="35">
        <v>6.5540000000000003</v>
      </c>
      <c r="F661" s="36">
        <v>16.413</v>
      </c>
      <c r="G661" s="36">
        <v>7.8010000000000002</v>
      </c>
      <c r="H661" s="108" t="s">
        <v>24</v>
      </c>
    </row>
    <row r="662" spans="1:8" ht="16.5" thickBot="1">
      <c r="A662" s="22" t="s">
        <v>25</v>
      </c>
      <c r="B662" s="29">
        <v>5.6710000000000003</v>
      </c>
      <c r="C662" s="27">
        <v>4.16</v>
      </c>
      <c r="D662" s="29">
        <v>5.8869999999999996</v>
      </c>
      <c r="E662" s="35">
        <v>7.0389999999999997</v>
      </c>
      <c r="F662" s="36">
        <v>7.1219999999999999</v>
      </c>
      <c r="G662" s="36">
        <v>7.2619999999999996</v>
      </c>
      <c r="H662" s="108" t="s">
        <v>578</v>
      </c>
    </row>
    <row r="663" spans="1:8" ht="16.5" thickBot="1">
      <c r="A663" s="22" t="s">
        <v>26</v>
      </c>
      <c r="B663" s="35">
        <v>1.7281651376146789</v>
      </c>
      <c r="C663" s="36">
        <v>0.96599999999999997</v>
      </c>
      <c r="D663" s="29">
        <v>1.9249541284403673</v>
      </c>
      <c r="E663" s="35">
        <v>1.0760000000000001</v>
      </c>
      <c r="F663" s="36">
        <v>2.1720000000000002</v>
      </c>
      <c r="G663" s="36">
        <v>1.0820000000000001</v>
      </c>
      <c r="H663" s="108" t="s">
        <v>588</v>
      </c>
    </row>
    <row r="664" spans="1:8" ht="16.5" thickBot="1">
      <c r="A664" s="22" t="s">
        <v>27</v>
      </c>
      <c r="B664" s="35">
        <v>0.58099999999999996</v>
      </c>
      <c r="C664" s="36">
        <v>1.4950000000000001</v>
      </c>
      <c r="D664" s="29">
        <v>0.52100000000000002</v>
      </c>
      <c r="E664" s="35">
        <v>1.653</v>
      </c>
      <c r="F664" s="36">
        <v>0.42599999999999999</v>
      </c>
      <c r="G664" s="36">
        <v>1.373</v>
      </c>
      <c r="H664" s="108" t="s">
        <v>579</v>
      </c>
    </row>
    <row r="665" spans="1:8" ht="16.5" thickBot="1">
      <c r="A665" s="22" t="s">
        <v>28</v>
      </c>
      <c r="B665" s="35">
        <v>7.3360000000000003</v>
      </c>
      <c r="C665" s="36">
        <v>7.5650000000000004</v>
      </c>
      <c r="D665" s="29">
        <v>7.274</v>
      </c>
      <c r="E665" s="35">
        <v>8.8759999999999994</v>
      </c>
      <c r="F665" s="36">
        <v>6.7350000000000003</v>
      </c>
      <c r="G665" s="36">
        <v>8.2750000000000004</v>
      </c>
      <c r="H665" s="108" t="s">
        <v>580</v>
      </c>
    </row>
    <row r="666" spans="1:8" ht="16.5" thickBot="1">
      <c r="A666" s="22" t="s">
        <v>29</v>
      </c>
      <c r="B666" s="35">
        <v>6.69</v>
      </c>
      <c r="C666" s="36">
        <v>4.5979999999999999</v>
      </c>
      <c r="D666" s="29">
        <v>5.8520000000000003</v>
      </c>
      <c r="E666" s="35">
        <v>4.1340000000000003</v>
      </c>
      <c r="F666" s="36">
        <v>4.1159999999999997</v>
      </c>
      <c r="G666" s="36">
        <v>2.6869999999999998</v>
      </c>
      <c r="H666" s="108" t="s">
        <v>581</v>
      </c>
    </row>
    <row r="667" spans="1:8" ht="16.5" thickBot="1">
      <c r="A667" s="22" t="s">
        <v>30</v>
      </c>
      <c r="B667" s="35">
        <v>0.873</v>
      </c>
      <c r="C667" s="36">
        <v>1.3280000000000001</v>
      </c>
      <c r="D667" s="29">
        <v>0.94399999999999995</v>
      </c>
      <c r="E667" s="35">
        <v>1.212</v>
      </c>
      <c r="F667" s="36">
        <v>0.91600000000000004</v>
      </c>
      <c r="G667" s="36">
        <v>1.6910000000000001</v>
      </c>
      <c r="H667" s="108" t="s">
        <v>589</v>
      </c>
    </row>
    <row r="668" spans="1:8" ht="16.5" thickBot="1">
      <c r="A668" s="22" t="s">
        <v>31</v>
      </c>
      <c r="B668" s="35">
        <v>18.95</v>
      </c>
      <c r="C668" s="36">
        <v>16.469000000000001</v>
      </c>
      <c r="D668" s="29">
        <v>21.978999999999999</v>
      </c>
      <c r="E668" s="35">
        <v>17.634</v>
      </c>
      <c r="F668" s="36">
        <v>18.733000000000001</v>
      </c>
      <c r="G668" s="36">
        <v>22.175999999999998</v>
      </c>
      <c r="H668" s="108" t="s">
        <v>582</v>
      </c>
    </row>
    <row r="669" spans="1:8" ht="16.5" thickBot="1">
      <c r="A669" s="22" t="s">
        <v>32</v>
      </c>
      <c r="B669" s="35">
        <v>11.411</v>
      </c>
      <c r="C669" s="36">
        <v>8.7609999999999992</v>
      </c>
      <c r="D669" s="29">
        <v>12.087999999999999</v>
      </c>
      <c r="E669" s="35">
        <v>8.7959999999999994</v>
      </c>
      <c r="F669" s="36">
        <v>14.41</v>
      </c>
      <c r="G669" s="36">
        <v>10.506</v>
      </c>
      <c r="H669" s="108" t="s">
        <v>584</v>
      </c>
    </row>
    <row r="670" spans="1:8" ht="16.5" thickBot="1">
      <c r="A670" s="22" t="s">
        <v>33</v>
      </c>
      <c r="B670" s="37">
        <v>2.5009999999999999</v>
      </c>
      <c r="C670" s="38">
        <v>0.49099999999999999</v>
      </c>
      <c r="D670" s="29">
        <v>1.0740000000000001</v>
      </c>
      <c r="E670" s="35">
        <v>0.35599999999999998</v>
      </c>
      <c r="F670" s="36">
        <v>0.60399999999999998</v>
      </c>
      <c r="G670" s="36">
        <v>0.186</v>
      </c>
      <c r="H670" s="108" t="s">
        <v>583</v>
      </c>
    </row>
    <row r="671" spans="1:8" ht="16.5" thickBot="1">
      <c r="A671" s="22" t="s">
        <v>34</v>
      </c>
      <c r="B671" s="37">
        <v>9.43</v>
      </c>
      <c r="C671" s="38">
        <v>5.7690000000000001</v>
      </c>
      <c r="D671" s="29">
        <v>9.35</v>
      </c>
      <c r="E671" s="35">
        <v>6.3090000000000002</v>
      </c>
      <c r="F671" s="36">
        <v>10.778</v>
      </c>
      <c r="G671" s="36">
        <v>6.5659999999999998</v>
      </c>
      <c r="H671" s="107" t="s">
        <v>35</v>
      </c>
    </row>
    <row r="672" spans="1:8" ht="16.5" thickBot="1">
      <c r="A672" s="90" t="s">
        <v>338</v>
      </c>
      <c r="B672" s="92">
        <v>263.78716513761464</v>
      </c>
      <c r="C672" s="92">
        <v>193.14900000000003</v>
      </c>
      <c r="D672" s="92">
        <v>267.7129541284404</v>
      </c>
      <c r="E672" s="92">
        <v>217.45099999999999</v>
      </c>
      <c r="F672" s="92">
        <f>SUM(F650:F671)</f>
        <v>273.31200000000007</v>
      </c>
      <c r="G672" s="92">
        <f>SUM(G650:G671)</f>
        <v>219.315</v>
      </c>
      <c r="H672" s="106" t="s">
        <v>586</v>
      </c>
    </row>
    <row r="673" spans="1:8" ht="16.5" thickBot="1">
      <c r="A673" s="90" t="s">
        <v>337</v>
      </c>
      <c r="B673" s="92">
        <v>10634.337548319543</v>
      </c>
      <c r="C673" s="92">
        <v>6901.2290000000003</v>
      </c>
      <c r="D673" s="92">
        <v>10815.526717130142</v>
      </c>
      <c r="E673" s="92">
        <v>7018.8130000000001</v>
      </c>
      <c r="F673" s="92">
        <f>D673/E673*G673</f>
        <v>11714.080701382618</v>
      </c>
      <c r="G673" s="92">
        <v>7601.9359999999997</v>
      </c>
      <c r="H673" s="113" t="s">
        <v>339</v>
      </c>
    </row>
    <row r="674" spans="1:8">
      <c r="A674" s="93"/>
      <c r="B674" s="94"/>
      <c r="C674" s="94"/>
      <c r="D674" s="94"/>
      <c r="E674" s="94"/>
      <c r="F674" s="94"/>
      <c r="G674" s="94"/>
      <c r="H674" s="115"/>
    </row>
    <row r="675" spans="1:8">
      <c r="A675" s="73" t="s">
        <v>636</v>
      </c>
      <c r="B675" s="7"/>
      <c r="C675" s="7"/>
      <c r="D675" s="7"/>
      <c r="E675" s="7"/>
      <c r="F675" s="7"/>
      <c r="G675" s="7"/>
      <c r="H675" s="76" t="s">
        <v>637</v>
      </c>
    </row>
    <row r="676" spans="1:8" ht="15.75" customHeight="1">
      <c r="A676" s="73" t="s">
        <v>673</v>
      </c>
      <c r="B676" s="7"/>
      <c r="C676" s="7"/>
      <c r="D676" s="76"/>
      <c r="E676" s="76"/>
      <c r="G676" s="76"/>
      <c r="H676" s="76" t="s">
        <v>373</v>
      </c>
    </row>
    <row r="677" spans="1:8" ht="16.5" customHeight="1" thickBot="1">
      <c r="A677" s="72" t="s">
        <v>813</v>
      </c>
      <c r="B677" s="7"/>
      <c r="C677" s="7"/>
      <c r="D677" s="7"/>
      <c r="E677" s="2"/>
      <c r="F677" s="7"/>
      <c r="G677" s="2" t="s">
        <v>37</v>
      </c>
      <c r="H677" s="2" t="s">
        <v>1</v>
      </c>
    </row>
    <row r="678" spans="1:8" ht="16.5" thickBot="1">
      <c r="A678" s="63" t="s">
        <v>6</v>
      </c>
      <c r="B678" s="179">
        <v>2018</v>
      </c>
      <c r="C678" s="180"/>
      <c r="D678" s="179">
        <v>2019</v>
      </c>
      <c r="E678" s="180"/>
      <c r="F678" s="179">
        <v>2020</v>
      </c>
      <c r="G678" s="180"/>
      <c r="H678" s="64" t="s">
        <v>2</v>
      </c>
    </row>
    <row r="679" spans="1:8">
      <c r="A679" s="65"/>
      <c r="B679" s="19" t="s">
        <v>40</v>
      </c>
      <c r="C679" s="105" t="s">
        <v>41</v>
      </c>
      <c r="D679" s="105" t="s">
        <v>40</v>
      </c>
      <c r="E679" s="15" t="s">
        <v>41</v>
      </c>
      <c r="F679" s="19" t="s">
        <v>40</v>
      </c>
      <c r="G679" s="9" t="s">
        <v>41</v>
      </c>
      <c r="H679" s="66"/>
    </row>
    <row r="680" spans="1:8" ht="16.5" thickBot="1">
      <c r="A680" s="67"/>
      <c r="B680" s="32" t="s">
        <v>42</v>
      </c>
      <c r="C680" s="11" t="s">
        <v>43</v>
      </c>
      <c r="D680" s="108" t="s">
        <v>42</v>
      </c>
      <c r="E680" s="34" t="s">
        <v>43</v>
      </c>
      <c r="F680" s="32" t="s">
        <v>42</v>
      </c>
      <c r="G680" s="32" t="s">
        <v>43</v>
      </c>
      <c r="H680" s="68"/>
    </row>
    <row r="681" spans="1:8" ht="17.25" thickTop="1" thickBot="1">
      <c r="A681" s="22" t="s">
        <v>11</v>
      </c>
      <c r="B681" s="33">
        <v>7.7569999999999997</v>
      </c>
      <c r="C681" s="36">
        <v>1.3839999999999999</v>
      </c>
      <c r="D681" s="29">
        <v>0.53800000000000003</v>
      </c>
      <c r="E681" s="35">
        <v>0.182</v>
      </c>
      <c r="F681" s="29">
        <v>0.30099999999999999</v>
      </c>
      <c r="G681" s="29">
        <v>0.13800000000000001</v>
      </c>
      <c r="H681" s="108" t="s">
        <v>575</v>
      </c>
    </row>
    <row r="682" spans="1:8" ht="16.5" thickBot="1">
      <c r="A682" s="22" t="s">
        <v>12</v>
      </c>
      <c r="B682" s="35">
        <v>3.1869999999999998</v>
      </c>
      <c r="C682" s="36">
        <v>2.94</v>
      </c>
      <c r="D682" s="29">
        <v>2.4649999999999999</v>
      </c>
      <c r="E682" s="35">
        <v>2.7469999999999999</v>
      </c>
      <c r="F682" s="29">
        <f>D682/E682*G682</f>
        <v>2.6238296323261738</v>
      </c>
      <c r="G682" s="29">
        <v>2.9239999999999999</v>
      </c>
      <c r="H682" s="108" t="s">
        <v>576</v>
      </c>
    </row>
    <row r="683" spans="1:8" ht="16.5" thickBot="1">
      <c r="A683" s="22" t="s">
        <v>13</v>
      </c>
      <c r="B683" s="35">
        <v>2.5000000000000001E-2</v>
      </c>
      <c r="C683" s="36">
        <v>7.5999999999999998E-2</v>
      </c>
      <c r="D683" s="29">
        <v>7.1999999999999995E-2</v>
      </c>
      <c r="E683" s="35">
        <v>0.13600000000000001</v>
      </c>
      <c r="F683" s="29">
        <v>7.5999999999999998E-2</v>
      </c>
      <c r="G683" s="29">
        <v>0.112</v>
      </c>
      <c r="H683" s="108" t="s">
        <v>572</v>
      </c>
    </row>
    <row r="684" spans="1:8" ht="16.5" thickBot="1">
      <c r="A684" s="22" t="s">
        <v>14</v>
      </c>
      <c r="B684" s="35">
        <v>36.82</v>
      </c>
      <c r="C684" s="36">
        <v>5.0739999999999998</v>
      </c>
      <c r="D684" s="29">
        <v>17.890999999999998</v>
      </c>
      <c r="E684" s="35">
        <v>2.4129999999999998</v>
      </c>
      <c r="F684" s="29">
        <v>27.335000000000001</v>
      </c>
      <c r="G684" s="29">
        <v>3.8780000000000001</v>
      </c>
      <c r="H684" s="108" t="s">
        <v>585</v>
      </c>
    </row>
    <row r="685" spans="1:8" ht="16.5" thickBot="1">
      <c r="A685" s="22" t="s">
        <v>15</v>
      </c>
      <c r="B685" s="35">
        <v>4.0000000000000001E-3</v>
      </c>
      <c r="C685" s="36">
        <v>3.3000000000000002E-2</v>
      </c>
      <c r="D685" s="29">
        <v>0</v>
      </c>
      <c r="E685" s="35">
        <v>0</v>
      </c>
      <c r="F685" s="29">
        <v>0</v>
      </c>
      <c r="G685" s="29">
        <v>0</v>
      </c>
      <c r="H685" s="108" t="s">
        <v>591</v>
      </c>
    </row>
    <row r="686" spans="1:8" ht="16.5" thickBot="1">
      <c r="A686" s="22" t="s">
        <v>16</v>
      </c>
      <c r="B686" s="35">
        <v>2.06</v>
      </c>
      <c r="C686" s="36">
        <v>3.0000000000000001E-3</v>
      </c>
      <c r="D686" s="29">
        <v>1E-3</v>
      </c>
      <c r="E686" s="35">
        <v>1E-3</v>
      </c>
      <c r="F686" s="29">
        <v>0</v>
      </c>
      <c r="G686" s="29">
        <v>0</v>
      </c>
      <c r="H686" s="108" t="s">
        <v>573</v>
      </c>
    </row>
    <row r="687" spans="1:8" ht="16.5" thickBot="1">
      <c r="A687" s="22" t="s">
        <v>17</v>
      </c>
      <c r="B687" s="35">
        <v>2.52</v>
      </c>
      <c r="C687" s="36">
        <v>0.312</v>
      </c>
      <c r="D687" s="29">
        <v>37.5</v>
      </c>
      <c r="E687" s="35">
        <v>3.1259999999999999</v>
      </c>
      <c r="F687" s="29">
        <v>10</v>
      </c>
      <c r="G687" s="29">
        <v>0.82099999999999995</v>
      </c>
      <c r="H687" s="108" t="s">
        <v>18</v>
      </c>
    </row>
    <row r="688" spans="1:8" ht="16.5" thickBot="1">
      <c r="A688" s="22" t="s">
        <v>19</v>
      </c>
      <c r="B688" s="35">
        <v>59.783999999999999</v>
      </c>
      <c r="C688" s="36">
        <v>11.215</v>
      </c>
      <c r="D688" s="29">
        <v>50.866999999999997</v>
      </c>
      <c r="E688" s="35">
        <v>12.102</v>
      </c>
      <c r="F688" s="29">
        <v>17.483000000000001</v>
      </c>
      <c r="G688" s="29">
        <v>11.678000000000001</v>
      </c>
      <c r="H688" s="108" t="s">
        <v>574</v>
      </c>
    </row>
    <row r="689" spans="1:8" ht="16.5" thickBot="1">
      <c r="A689" s="22" t="s">
        <v>20</v>
      </c>
      <c r="B689" s="35">
        <v>0.16104587155963304</v>
      </c>
      <c r="C689" s="36">
        <v>6.7000000000000004E-2</v>
      </c>
      <c r="D689" s="29">
        <v>0.54100000000000004</v>
      </c>
      <c r="E689" s="35">
        <v>0.122</v>
      </c>
      <c r="F689" s="29">
        <v>5.0000000000000001E-3</v>
      </c>
      <c r="G689" s="29">
        <v>7.0000000000000001E-3</v>
      </c>
      <c r="H689" s="108" t="s">
        <v>577</v>
      </c>
    </row>
    <row r="690" spans="1:8" ht="16.5" thickBot="1">
      <c r="A690" s="22" t="s">
        <v>21</v>
      </c>
      <c r="B690" s="35">
        <v>18.7</v>
      </c>
      <c r="C690" s="36">
        <v>2.5190000000000001</v>
      </c>
      <c r="D690" s="29">
        <v>6.2069999999999999</v>
      </c>
      <c r="E690" s="35">
        <v>0.74399999999999999</v>
      </c>
      <c r="F690" s="29">
        <v>1.7829999999999999</v>
      </c>
      <c r="G690" s="29">
        <v>0.51600000000000001</v>
      </c>
      <c r="H690" s="108" t="s">
        <v>587</v>
      </c>
    </row>
    <row r="691" spans="1:8" ht="16.5" thickBot="1">
      <c r="A691" s="22" t="s">
        <v>22</v>
      </c>
      <c r="B691" s="35">
        <v>0.10100000000000001</v>
      </c>
      <c r="C691" s="36">
        <v>0.38700000000000001</v>
      </c>
      <c r="D691" s="29">
        <v>0.128</v>
      </c>
      <c r="E691" s="35">
        <v>0.57699999999999996</v>
      </c>
      <c r="F691" s="29">
        <v>0.15</v>
      </c>
      <c r="G691" s="29">
        <v>0.67200000000000004</v>
      </c>
      <c r="H691" s="108" t="s">
        <v>571</v>
      </c>
    </row>
    <row r="692" spans="1:8" ht="16.5" thickBot="1">
      <c r="A692" s="22" t="s">
        <v>23</v>
      </c>
      <c r="B692" s="35">
        <v>27.751000000000001</v>
      </c>
      <c r="C692" s="36">
        <v>2.0049999999999999</v>
      </c>
      <c r="D692" s="29">
        <v>0.01</v>
      </c>
      <c r="E692" s="35">
        <v>8.0000000000000002E-3</v>
      </c>
      <c r="F692" s="29">
        <v>4.9000000000000002E-2</v>
      </c>
      <c r="G692" s="29">
        <v>1.9E-2</v>
      </c>
      <c r="H692" s="108" t="s">
        <v>24</v>
      </c>
    </row>
    <row r="693" spans="1:8" ht="16.5" thickBot="1">
      <c r="A693" s="22" t="s">
        <v>25</v>
      </c>
      <c r="B693" s="29">
        <v>3.5169999999999999</v>
      </c>
      <c r="C693" s="27">
        <v>0.77100000000000002</v>
      </c>
      <c r="D693" s="29">
        <v>5.5430000000000001</v>
      </c>
      <c r="E693" s="35">
        <v>0.73499999999999999</v>
      </c>
      <c r="F693" s="29">
        <v>2.4540000000000002</v>
      </c>
      <c r="G693" s="29">
        <v>0.41199999999999998</v>
      </c>
      <c r="H693" s="108" t="s">
        <v>578</v>
      </c>
    </row>
    <row r="694" spans="1:8" ht="16.5" thickBot="1">
      <c r="A694" s="22" t="s">
        <v>26</v>
      </c>
      <c r="B694" s="35">
        <v>19.323767441860468</v>
      </c>
      <c r="C694" s="36">
        <v>5.2590000000000003</v>
      </c>
      <c r="D694" s="29">
        <v>19.74632558139535</v>
      </c>
      <c r="E694" s="35">
        <v>5.3739999999999997</v>
      </c>
      <c r="F694" s="29">
        <v>36.393000000000001</v>
      </c>
      <c r="G694" s="29">
        <v>5.7160000000000002</v>
      </c>
      <c r="H694" s="108" t="s">
        <v>588</v>
      </c>
    </row>
    <row r="695" spans="1:8" ht="16.5" thickBot="1">
      <c r="A695" s="22" t="s">
        <v>27</v>
      </c>
      <c r="B695" s="35">
        <v>1.1319999999999999</v>
      </c>
      <c r="C695" s="36">
        <v>0.29299999999999998</v>
      </c>
      <c r="D695" s="29">
        <v>2.629</v>
      </c>
      <c r="E695" s="35">
        <v>0.54800000000000004</v>
      </c>
      <c r="F695" s="29">
        <v>0.52100000000000002</v>
      </c>
      <c r="G695" s="29">
        <v>0.127</v>
      </c>
      <c r="H695" s="108" t="s">
        <v>579</v>
      </c>
    </row>
    <row r="696" spans="1:8" ht="16.5" thickBot="1">
      <c r="A696" s="22" t="s">
        <v>28</v>
      </c>
      <c r="B696" s="35">
        <v>0.26400000000000001</v>
      </c>
      <c r="C696" s="36">
        <v>0.28499999999999998</v>
      </c>
      <c r="D696" s="29">
        <v>0.27600000000000002</v>
      </c>
      <c r="E696" s="35">
        <v>0.376</v>
      </c>
      <c r="F696" s="29">
        <v>0.42899999999999999</v>
      </c>
      <c r="G696" s="29">
        <v>0.64200000000000002</v>
      </c>
      <c r="H696" s="108" t="s">
        <v>580</v>
      </c>
    </row>
    <row r="697" spans="1:8" ht="16.5" thickBot="1">
      <c r="A697" s="22" t="s">
        <v>29</v>
      </c>
      <c r="B697" s="35">
        <v>2.5110000000000001</v>
      </c>
      <c r="C697" s="36">
        <v>0.25</v>
      </c>
      <c r="D697" s="29">
        <v>1.43</v>
      </c>
      <c r="E697" s="35">
        <v>0.21</v>
      </c>
      <c r="F697" s="29">
        <v>0.70899999999999996</v>
      </c>
      <c r="G697" s="29">
        <v>9.9000000000000005E-2</v>
      </c>
      <c r="H697" s="108" t="s">
        <v>581</v>
      </c>
    </row>
    <row r="698" spans="1:8" ht="16.5" thickBot="1">
      <c r="A698" s="22" t="s">
        <v>30</v>
      </c>
      <c r="B698" s="35">
        <v>0.111</v>
      </c>
      <c r="C698" s="36">
        <v>0.191</v>
      </c>
      <c r="D698" s="29">
        <v>6.4000000000000001E-2</v>
      </c>
      <c r="E698" s="35">
        <v>9.2999999999999999E-2</v>
      </c>
      <c r="F698" s="29">
        <v>6.4000000000000001E-2</v>
      </c>
      <c r="G698" s="29">
        <v>8.9999999999999993E-3</v>
      </c>
      <c r="H698" s="108" t="s">
        <v>589</v>
      </c>
    </row>
    <row r="699" spans="1:8" ht="16.5" thickBot="1">
      <c r="A699" s="22" t="s">
        <v>31</v>
      </c>
      <c r="B699" s="35">
        <v>0.68</v>
      </c>
      <c r="C699" s="36">
        <v>0.68</v>
      </c>
      <c r="D699" s="29">
        <v>19.795999999999999</v>
      </c>
      <c r="E699" s="35">
        <v>4.0709999999999997</v>
      </c>
      <c r="F699" s="29">
        <v>3.5110000000000001</v>
      </c>
      <c r="G699" s="29">
        <v>0.91200000000000003</v>
      </c>
      <c r="H699" s="108" t="s">
        <v>582</v>
      </c>
    </row>
    <row r="700" spans="1:8" ht="16.5" thickBot="1">
      <c r="A700" s="22" t="s">
        <v>32</v>
      </c>
      <c r="B700" s="35">
        <v>6.0000000000000001E-3</v>
      </c>
      <c r="C700" s="36">
        <v>8.0000000000000002E-3</v>
      </c>
      <c r="D700" s="29">
        <v>0</v>
      </c>
      <c r="E700" s="35">
        <v>1E-3</v>
      </c>
      <c r="F700" s="29">
        <v>8.2000000000000003E-2</v>
      </c>
      <c r="G700" s="29">
        <v>0.36799999999999999</v>
      </c>
      <c r="H700" s="108" t="s">
        <v>584</v>
      </c>
    </row>
    <row r="701" spans="1:8" ht="16.5" thickBot="1">
      <c r="A701" s="22" t="s">
        <v>33</v>
      </c>
      <c r="B701" s="37">
        <v>0</v>
      </c>
      <c r="C701" s="38">
        <v>0</v>
      </c>
      <c r="D701" s="29">
        <v>0</v>
      </c>
      <c r="E701" s="35">
        <v>0</v>
      </c>
      <c r="F701" s="29">
        <v>0.159</v>
      </c>
      <c r="G701" s="29">
        <v>5.5E-2</v>
      </c>
      <c r="H701" s="108" t="s">
        <v>583</v>
      </c>
    </row>
    <row r="702" spans="1:8" ht="16.5" thickBot="1">
      <c r="A702" s="22" t="s">
        <v>34</v>
      </c>
      <c r="B702" s="37">
        <v>5.2999999999999999E-2</v>
      </c>
      <c r="C702" s="38">
        <v>6.9000000000000006E-2</v>
      </c>
      <c r="D702" s="29">
        <v>7.6999999999999999E-2</v>
      </c>
      <c r="E702" s="35">
        <v>9.0999999999999998E-2</v>
      </c>
      <c r="F702" s="29">
        <v>0.127</v>
      </c>
      <c r="G702" s="29">
        <v>0.14799999999999999</v>
      </c>
      <c r="H702" s="107" t="s">
        <v>35</v>
      </c>
    </row>
    <row r="703" spans="1:8" ht="16.5" thickBot="1">
      <c r="A703" s="90" t="s">
        <v>338</v>
      </c>
      <c r="B703" s="92">
        <v>186.46781331342012</v>
      </c>
      <c r="C703" s="92">
        <v>33.821000000000005</v>
      </c>
      <c r="D703" s="92">
        <v>165.78132558139535</v>
      </c>
      <c r="E703" s="92">
        <v>33.656999999999996</v>
      </c>
      <c r="F703" s="92">
        <f>SUM(F681:F702)</f>
        <v>104.25482963232616</v>
      </c>
      <c r="G703" s="92">
        <f>SUM(G681:G702)</f>
        <v>29.253</v>
      </c>
      <c r="H703" s="106" t="s">
        <v>586</v>
      </c>
    </row>
    <row r="704" spans="1:8" ht="16.5" thickBot="1">
      <c r="A704" s="90" t="s">
        <v>337</v>
      </c>
      <c r="B704" s="92">
        <v>5676.6020557407819</v>
      </c>
      <c r="C704" s="92">
        <v>987.19100000000003</v>
      </c>
      <c r="D704" s="92">
        <v>6283.1909268488453</v>
      </c>
      <c r="E704" s="92">
        <v>1092.68</v>
      </c>
      <c r="F704" s="92">
        <f>D704/E704*G704</f>
        <v>6875.8699260346175</v>
      </c>
      <c r="G704" s="92">
        <v>1195.75</v>
      </c>
      <c r="H704" s="113" t="s">
        <v>339</v>
      </c>
    </row>
    <row r="705" spans="1:8">
      <c r="A705" s="15"/>
      <c r="B705" s="60"/>
      <c r="C705" s="60"/>
      <c r="D705" s="60"/>
      <c r="E705" s="60"/>
      <c r="F705" s="60"/>
      <c r="G705" s="60"/>
      <c r="H705" s="60"/>
    </row>
    <row r="706" spans="1:8">
      <c r="A706" s="73" t="s">
        <v>638</v>
      </c>
      <c r="B706" s="7"/>
      <c r="C706" s="7"/>
      <c r="D706" s="7"/>
      <c r="E706" s="7"/>
      <c r="F706" s="7"/>
      <c r="G706" s="7"/>
      <c r="H706" s="76" t="s">
        <v>639</v>
      </c>
    </row>
    <row r="707" spans="1:8" ht="15.75" customHeight="1">
      <c r="A707" s="71" t="s">
        <v>674</v>
      </c>
      <c r="B707" s="7"/>
      <c r="C707" s="7"/>
      <c r="D707" s="76"/>
      <c r="E707" s="76"/>
      <c r="G707" s="76"/>
      <c r="H707" s="76" t="s">
        <v>374</v>
      </c>
    </row>
    <row r="708" spans="1:8" ht="16.5" customHeight="1" thickBot="1">
      <c r="A708" s="72" t="s">
        <v>813</v>
      </c>
      <c r="B708" s="7"/>
      <c r="C708" s="7"/>
      <c r="D708" s="7"/>
      <c r="E708" s="2"/>
      <c r="F708" s="7"/>
      <c r="G708" s="2" t="s">
        <v>37</v>
      </c>
      <c r="H708" s="2" t="s">
        <v>1</v>
      </c>
    </row>
    <row r="709" spans="1:8" ht="16.5" thickBot="1">
      <c r="A709" s="63" t="s">
        <v>6</v>
      </c>
      <c r="B709" s="179">
        <v>2018</v>
      </c>
      <c r="C709" s="180"/>
      <c r="D709" s="179">
        <v>2019</v>
      </c>
      <c r="E709" s="180"/>
      <c r="F709" s="179">
        <v>2020</v>
      </c>
      <c r="G709" s="180"/>
      <c r="H709" s="64" t="s">
        <v>2</v>
      </c>
    </row>
    <row r="710" spans="1:8">
      <c r="A710" s="65"/>
      <c r="B710" s="19" t="s">
        <v>40</v>
      </c>
      <c r="C710" s="105" t="s">
        <v>41</v>
      </c>
      <c r="D710" s="105" t="s">
        <v>40</v>
      </c>
      <c r="E710" s="15" t="s">
        <v>41</v>
      </c>
      <c r="F710" s="19" t="s">
        <v>40</v>
      </c>
      <c r="G710" s="9" t="s">
        <v>41</v>
      </c>
      <c r="H710" s="66"/>
    </row>
    <row r="711" spans="1:8" ht="16.5" thickBot="1">
      <c r="A711" s="67"/>
      <c r="B711" s="32" t="s">
        <v>42</v>
      </c>
      <c r="C711" s="11" t="s">
        <v>43</v>
      </c>
      <c r="D711" s="108" t="s">
        <v>42</v>
      </c>
      <c r="E711" s="34" t="s">
        <v>43</v>
      </c>
      <c r="F711" s="32" t="s">
        <v>42</v>
      </c>
      <c r="G711" s="32" t="s">
        <v>43</v>
      </c>
      <c r="H711" s="68"/>
    </row>
    <row r="712" spans="1:8" ht="17.25" thickTop="1" thickBot="1">
      <c r="A712" s="22" t="s">
        <v>11</v>
      </c>
      <c r="B712" s="33">
        <v>16.337</v>
      </c>
      <c r="C712" s="36">
        <v>44.148000000000003</v>
      </c>
      <c r="D712" s="29">
        <v>15.914999999999999</v>
      </c>
      <c r="E712" s="29">
        <v>40.78</v>
      </c>
      <c r="F712" s="29">
        <v>16.632000000000001</v>
      </c>
      <c r="G712" s="29">
        <v>40.564</v>
      </c>
      <c r="H712" s="108" t="s">
        <v>575</v>
      </c>
    </row>
    <row r="713" spans="1:8" ht="16.5" thickBot="1">
      <c r="A713" s="22" t="s">
        <v>12</v>
      </c>
      <c r="B713" s="35">
        <v>44.195</v>
      </c>
      <c r="C713" s="36">
        <v>207.80699999999999</v>
      </c>
      <c r="D713" s="29">
        <v>43.533999999999999</v>
      </c>
      <c r="E713" s="29">
        <v>206.684</v>
      </c>
      <c r="F713" s="29">
        <v>33.662999999999997</v>
      </c>
      <c r="G713" s="29">
        <v>162.286</v>
      </c>
      <c r="H713" s="108" t="s">
        <v>576</v>
      </c>
    </row>
    <row r="714" spans="1:8" ht="16.5" thickBot="1">
      <c r="A714" s="22" t="s">
        <v>13</v>
      </c>
      <c r="B714" s="35">
        <v>3.4609999999999999</v>
      </c>
      <c r="C714" s="36">
        <v>16.265000000000001</v>
      </c>
      <c r="D714" s="29">
        <v>3.548</v>
      </c>
      <c r="E714" s="29">
        <v>16.715</v>
      </c>
      <c r="F714" s="29">
        <v>2.7730000000000001</v>
      </c>
      <c r="G714" s="29">
        <v>12.523</v>
      </c>
      <c r="H714" s="108" t="s">
        <v>572</v>
      </c>
    </row>
    <row r="715" spans="1:8" ht="16.5" thickBot="1">
      <c r="A715" s="22" t="s">
        <v>14</v>
      </c>
      <c r="B715" s="35">
        <v>1.304</v>
      </c>
      <c r="C715" s="36">
        <v>3.2589999999999999</v>
      </c>
      <c r="D715" s="29">
        <v>1.02</v>
      </c>
      <c r="E715" s="29">
        <v>2.9089999999999998</v>
      </c>
      <c r="F715" s="29">
        <v>0.82499999999999996</v>
      </c>
      <c r="G715" s="29">
        <v>2.2109999999999999</v>
      </c>
      <c r="H715" s="108" t="s">
        <v>585</v>
      </c>
    </row>
    <row r="716" spans="1:8" ht="16.5" thickBot="1">
      <c r="A716" s="22" t="s">
        <v>15</v>
      </c>
      <c r="B716" s="35">
        <v>2.089</v>
      </c>
      <c r="C716" s="36">
        <v>7.8719999999999999</v>
      </c>
      <c r="D716" s="29">
        <v>1.627</v>
      </c>
      <c r="E716" s="29">
        <v>7.6079999999999997</v>
      </c>
      <c r="F716" s="29">
        <v>2.2490000000000001</v>
      </c>
      <c r="G716" s="29">
        <v>7.0629999999999997</v>
      </c>
      <c r="H716" s="108" t="s">
        <v>591</v>
      </c>
    </row>
    <row r="717" spans="1:8" ht="16.5" thickBot="1">
      <c r="A717" s="22" t="s">
        <v>16</v>
      </c>
      <c r="B717" s="35">
        <v>459.24200000000002</v>
      </c>
      <c r="C717" s="36">
        <v>0.48299999999999998</v>
      </c>
      <c r="D717" s="29">
        <v>0.68300000000000005</v>
      </c>
      <c r="E717" s="29">
        <v>0.70699999999999996</v>
      </c>
      <c r="F717" s="29">
        <v>0.55000000000000004</v>
      </c>
      <c r="G717" s="29">
        <v>0.61</v>
      </c>
      <c r="H717" s="108" t="s">
        <v>573</v>
      </c>
    </row>
    <row r="718" spans="1:8" ht="16.5" thickBot="1">
      <c r="A718" s="22" t="s">
        <v>17</v>
      </c>
      <c r="B718" s="35">
        <v>4.0759999999999996</v>
      </c>
      <c r="C718" s="36">
        <v>7.7210000000000001</v>
      </c>
      <c r="D718" s="29">
        <v>4.9649999999999999</v>
      </c>
      <c r="E718" s="29">
        <v>10.003</v>
      </c>
      <c r="F718" s="29">
        <v>2.9670000000000001</v>
      </c>
      <c r="G718" s="29">
        <v>5.5629999999999997</v>
      </c>
      <c r="H718" s="108" t="s">
        <v>18</v>
      </c>
    </row>
    <row r="719" spans="1:8" ht="16.5" thickBot="1">
      <c r="A719" s="22" t="s">
        <v>19</v>
      </c>
      <c r="B719" s="35">
        <v>67.194000000000003</v>
      </c>
      <c r="C719" s="36">
        <v>240.499</v>
      </c>
      <c r="D719" s="29">
        <v>68.608000000000004</v>
      </c>
      <c r="E719" s="29">
        <v>258.60500000000002</v>
      </c>
      <c r="F719" s="29">
        <v>58.359000000000002</v>
      </c>
      <c r="G719" s="29">
        <v>250.47800000000001</v>
      </c>
      <c r="H719" s="108" t="s">
        <v>574</v>
      </c>
    </row>
    <row r="720" spans="1:8" ht="16.5" thickBot="1">
      <c r="A720" s="22" t="s">
        <v>20</v>
      </c>
      <c r="B720" s="35">
        <v>8.4329999999999998</v>
      </c>
      <c r="C720" s="36">
        <v>6.66</v>
      </c>
      <c r="D720" s="29">
        <v>14.263</v>
      </c>
      <c r="E720" s="29">
        <v>17.925000000000001</v>
      </c>
      <c r="F720" s="29">
        <v>8.3879999999999999</v>
      </c>
      <c r="G720" s="29">
        <v>20.117000000000001</v>
      </c>
      <c r="H720" s="108" t="s">
        <v>577</v>
      </c>
    </row>
    <row r="721" spans="1:8" ht="16.5" thickBot="1">
      <c r="A721" s="22" t="s">
        <v>21</v>
      </c>
      <c r="B721" s="35">
        <v>4.9640000000000004</v>
      </c>
      <c r="C721" s="36">
        <v>9.73</v>
      </c>
      <c r="D721" s="29">
        <v>2.9580000000000002</v>
      </c>
      <c r="E721" s="29">
        <v>5.7119999999999997</v>
      </c>
      <c r="F721" s="29">
        <v>3.7269999999999999</v>
      </c>
      <c r="G721" s="29">
        <v>5.7370000000000001</v>
      </c>
      <c r="H721" s="108" t="s">
        <v>587</v>
      </c>
    </row>
    <row r="722" spans="1:8" ht="16.5" thickBot="1">
      <c r="A722" s="22" t="s">
        <v>22</v>
      </c>
      <c r="B722" s="35">
        <v>8.43</v>
      </c>
      <c r="C722" s="36">
        <v>14.792</v>
      </c>
      <c r="D722" s="29">
        <v>9.0660000000000007</v>
      </c>
      <c r="E722" s="29">
        <v>14.427</v>
      </c>
      <c r="F722" s="29">
        <v>10.587999999999999</v>
      </c>
      <c r="G722" s="29">
        <v>15.664</v>
      </c>
      <c r="H722" s="108" t="s">
        <v>571</v>
      </c>
    </row>
    <row r="723" spans="1:8" ht="16.5" thickBot="1">
      <c r="A723" s="22" t="s">
        <v>23</v>
      </c>
      <c r="B723" s="35">
        <v>74.956999999999994</v>
      </c>
      <c r="C723" s="36">
        <v>181.006</v>
      </c>
      <c r="D723" s="29">
        <v>78.242999999999995</v>
      </c>
      <c r="E723" s="29">
        <v>146.93299999999999</v>
      </c>
      <c r="F723" s="29">
        <v>90.477000000000004</v>
      </c>
      <c r="G723" s="29">
        <v>146.76300000000001</v>
      </c>
      <c r="H723" s="108" t="s">
        <v>24</v>
      </c>
    </row>
    <row r="724" spans="1:8" ht="16.5" thickBot="1">
      <c r="A724" s="22" t="s">
        <v>25</v>
      </c>
      <c r="B724" s="29">
        <v>6.7409999999999997</v>
      </c>
      <c r="C724" s="27">
        <v>31.11</v>
      </c>
      <c r="D724" s="29">
        <v>9.1790000000000003</v>
      </c>
      <c r="E724" s="29">
        <v>26.608000000000001</v>
      </c>
      <c r="F724" s="29">
        <v>12.760999999999999</v>
      </c>
      <c r="G724" s="29">
        <v>38.502000000000002</v>
      </c>
      <c r="H724" s="108" t="s">
        <v>578</v>
      </c>
    </row>
    <row r="725" spans="1:8" ht="16.5" thickBot="1">
      <c r="A725" s="22" t="s">
        <v>26</v>
      </c>
      <c r="B725" s="35">
        <v>15.754500772797527</v>
      </c>
      <c r="C725" s="36">
        <v>41.822000000000003</v>
      </c>
      <c r="D725" s="29">
        <f>B725/C725*E725</f>
        <v>17.12005156667135</v>
      </c>
      <c r="E725" s="29">
        <v>45.447000000000003</v>
      </c>
      <c r="F725" s="29">
        <v>6.6390000000000002</v>
      </c>
      <c r="G725" s="29">
        <v>28.062999999999999</v>
      </c>
      <c r="H725" s="108" t="s">
        <v>588</v>
      </c>
    </row>
    <row r="726" spans="1:8" ht="16.5" thickBot="1">
      <c r="A726" s="22" t="s">
        <v>27</v>
      </c>
      <c r="B726" s="35">
        <v>5.8070000000000004</v>
      </c>
      <c r="C726" s="36">
        <v>31.134</v>
      </c>
      <c r="D726" s="29">
        <v>5.1580000000000004</v>
      </c>
      <c r="E726" s="29">
        <v>26.518999999999998</v>
      </c>
      <c r="F726" s="29">
        <v>3.9569999999999999</v>
      </c>
      <c r="G726" s="29">
        <v>21.978999999999999</v>
      </c>
      <c r="H726" s="108" t="s">
        <v>579</v>
      </c>
    </row>
    <row r="727" spans="1:8" ht="16.5" thickBot="1">
      <c r="A727" s="22" t="s">
        <v>28</v>
      </c>
      <c r="B727" s="35">
        <v>9.0860000000000003</v>
      </c>
      <c r="C727" s="36">
        <v>54.488999999999997</v>
      </c>
      <c r="D727" s="29">
        <v>8.3680000000000003</v>
      </c>
      <c r="E727" s="29">
        <v>53.768000000000001</v>
      </c>
      <c r="F727" s="29">
        <v>6.1310000000000002</v>
      </c>
      <c r="G727" s="29">
        <v>40.909999999999997</v>
      </c>
      <c r="H727" s="108" t="s">
        <v>580</v>
      </c>
    </row>
    <row r="728" spans="1:8" ht="16.5" thickBot="1">
      <c r="A728" s="22" t="s">
        <v>29</v>
      </c>
      <c r="B728" s="35">
        <v>9.1329999999999991</v>
      </c>
      <c r="C728" s="36">
        <v>34.146999999999998</v>
      </c>
      <c r="D728" s="29">
        <v>8.4420000000000002</v>
      </c>
      <c r="E728" s="29">
        <v>30.780999999999999</v>
      </c>
      <c r="F728" s="29">
        <v>5.7610000000000001</v>
      </c>
      <c r="G728" s="29">
        <v>9.391</v>
      </c>
      <c r="H728" s="108" t="s">
        <v>581</v>
      </c>
    </row>
    <row r="729" spans="1:8" ht="16.5" thickBot="1">
      <c r="A729" s="22" t="s">
        <v>30</v>
      </c>
      <c r="B729" s="35">
        <v>7.6790000000000003</v>
      </c>
      <c r="C729" s="36">
        <v>24.385999999999999</v>
      </c>
      <c r="D729" s="29">
        <v>15.262</v>
      </c>
      <c r="E729" s="29">
        <v>33.39</v>
      </c>
      <c r="F729" s="29">
        <v>9.1430000000000007</v>
      </c>
      <c r="G729" s="29">
        <v>23.907</v>
      </c>
      <c r="H729" s="108" t="s">
        <v>589</v>
      </c>
    </row>
    <row r="730" spans="1:8" ht="16.5" thickBot="1">
      <c r="A730" s="22" t="s">
        <v>31</v>
      </c>
      <c r="B730" s="35">
        <v>3.9769999999999999</v>
      </c>
      <c r="C730" s="36">
        <v>11.385</v>
      </c>
      <c r="D730" s="29">
        <f>B730/C730*E730</f>
        <v>4.2606472551602979</v>
      </c>
      <c r="E730" s="29">
        <v>12.196999999999999</v>
      </c>
      <c r="F730" s="29">
        <v>2.4830000000000001</v>
      </c>
      <c r="G730" s="29">
        <v>10.452999999999999</v>
      </c>
      <c r="H730" s="108" t="s">
        <v>582</v>
      </c>
    </row>
    <row r="731" spans="1:8" ht="16.5" thickBot="1">
      <c r="A731" s="22" t="s">
        <v>32</v>
      </c>
      <c r="B731" s="35">
        <v>5.0049999999999999</v>
      </c>
      <c r="C731" s="36">
        <v>19.242000000000001</v>
      </c>
      <c r="D731" s="29">
        <v>5.5590000000000002</v>
      </c>
      <c r="E731" s="29">
        <v>20.297999999999998</v>
      </c>
      <c r="F731" s="29">
        <v>5.0460000000000003</v>
      </c>
      <c r="G731" s="29">
        <v>19.349</v>
      </c>
      <c r="H731" s="108" t="s">
        <v>584</v>
      </c>
    </row>
    <row r="732" spans="1:8" ht="16.5" thickBot="1">
      <c r="A732" s="22" t="s">
        <v>33</v>
      </c>
      <c r="B732" s="37">
        <v>3.6019999999999999</v>
      </c>
      <c r="C732" s="38">
        <v>0.98199999999999998</v>
      </c>
      <c r="D732" s="29">
        <v>3.218</v>
      </c>
      <c r="E732" s="29">
        <v>0.88</v>
      </c>
      <c r="F732" s="29">
        <v>4.32</v>
      </c>
      <c r="G732" s="29">
        <v>1.0149999999999999</v>
      </c>
      <c r="H732" s="108" t="s">
        <v>583</v>
      </c>
    </row>
    <row r="733" spans="1:8" ht="16.5" thickBot="1">
      <c r="A733" s="22" t="s">
        <v>34</v>
      </c>
      <c r="B733" s="37">
        <v>37.753999999999998</v>
      </c>
      <c r="C733" s="38">
        <v>57.98</v>
      </c>
      <c r="D733" s="29">
        <v>46.48</v>
      </c>
      <c r="E733" s="29">
        <v>74.343000000000004</v>
      </c>
      <c r="F733" s="29">
        <v>38.381</v>
      </c>
      <c r="G733" s="29">
        <v>66.19</v>
      </c>
      <c r="H733" s="107" t="s">
        <v>35</v>
      </c>
    </row>
    <row r="734" spans="1:8" ht="16.5" thickBot="1">
      <c r="A734" s="90" t="s">
        <v>338</v>
      </c>
      <c r="B734" s="92">
        <v>799.22050077279755</v>
      </c>
      <c r="C734" s="92">
        <v>1046.9189999999999</v>
      </c>
      <c r="D734" s="92">
        <f>SUM(D712:D733)</f>
        <v>367.47669882183175</v>
      </c>
      <c r="E734" s="92">
        <v>1053.2389999999998</v>
      </c>
      <c r="F734" s="92">
        <v>325.82000000000005</v>
      </c>
      <c r="G734" s="92">
        <v>929.33799999999997</v>
      </c>
      <c r="H734" s="106" t="s">
        <v>586</v>
      </c>
    </row>
    <row r="735" spans="1:8" ht="16.5" thickBot="1">
      <c r="A735" s="90" t="s">
        <v>337</v>
      </c>
      <c r="B735" s="92">
        <v>3606.9181308013649</v>
      </c>
      <c r="C735" s="92">
        <v>11648.427</v>
      </c>
      <c r="D735" s="92">
        <f>B735/C735*E735</f>
        <v>3584.2227524915766</v>
      </c>
      <c r="E735" s="92">
        <v>11575.133</v>
      </c>
      <c r="F735" s="92">
        <f>D735/E735*G735</f>
        <v>3407.606980348623</v>
      </c>
      <c r="G735" s="92">
        <v>11004.758</v>
      </c>
      <c r="H735" s="113" t="s">
        <v>339</v>
      </c>
    </row>
    <row r="736" spans="1:8">
      <c r="A736" s="93"/>
      <c r="B736" s="94"/>
      <c r="C736" s="94"/>
      <c r="D736" s="94"/>
      <c r="E736" s="94"/>
      <c r="F736" s="94"/>
      <c r="G736" s="94"/>
      <c r="H736" s="115"/>
    </row>
    <row r="737" spans="1:8" ht="15.75" customHeight="1">
      <c r="A737" s="73" t="s">
        <v>640</v>
      </c>
      <c r="B737" s="7"/>
      <c r="C737" s="7"/>
      <c r="D737" s="7"/>
      <c r="E737" s="7"/>
      <c r="F737" s="7"/>
      <c r="G737" s="7"/>
      <c r="H737" s="76" t="s">
        <v>641</v>
      </c>
    </row>
    <row r="738" spans="1:8">
      <c r="A738" s="73" t="s">
        <v>675</v>
      </c>
      <c r="B738" s="7"/>
      <c r="C738" s="7"/>
      <c r="D738" s="7"/>
      <c r="E738" s="7"/>
      <c r="F738" s="7"/>
      <c r="G738" s="140"/>
      <c r="H738" s="114" t="s">
        <v>375</v>
      </c>
    </row>
    <row r="739" spans="1:8" ht="27" customHeight="1" thickBot="1">
      <c r="A739" s="72" t="s">
        <v>813</v>
      </c>
      <c r="B739" s="7"/>
      <c r="C739" s="7"/>
      <c r="D739" s="7"/>
      <c r="E739" s="2"/>
      <c r="F739" s="7"/>
      <c r="G739" s="2" t="s">
        <v>37</v>
      </c>
      <c r="H739" s="2" t="s">
        <v>1</v>
      </c>
    </row>
    <row r="740" spans="1:8" ht="16.5" thickBot="1">
      <c r="A740" s="63" t="s">
        <v>6</v>
      </c>
      <c r="B740" s="179">
        <v>2018</v>
      </c>
      <c r="C740" s="180"/>
      <c r="D740" s="179">
        <v>2019</v>
      </c>
      <c r="E740" s="180"/>
      <c r="F740" s="179">
        <v>2020</v>
      </c>
      <c r="G740" s="180"/>
      <c r="H740" s="128" t="s">
        <v>2</v>
      </c>
    </row>
    <row r="741" spans="1:8">
      <c r="A741" s="65"/>
      <c r="B741" s="19" t="s">
        <v>40</v>
      </c>
      <c r="C741" s="105" t="s">
        <v>41</v>
      </c>
      <c r="D741" s="105" t="s">
        <v>40</v>
      </c>
      <c r="E741" s="15" t="s">
        <v>41</v>
      </c>
      <c r="F741" s="19" t="s">
        <v>40</v>
      </c>
      <c r="G741" s="9" t="s">
        <v>41</v>
      </c>
      <c r="H741" s="129"/>
    </row>
    <row r="742" spans="1:8" ht="16.5" thickBot="1">
      <c r="A742" s="67"/>
      <c r="B742" s="32" t="s">
        <v>42</v>
      </c>
      <c r="C742" s="11" t="s">
        <v>43</v>
      </c>
      <c r="D742" s="108" t="s">
        <v>42</v>
      </c>
      <c r="E742" s="34" t="s">
        <v>43</v>
      </c>
      <c r="F742" s="32" t="s">
        <v>42</v>
      </c>
      <c r="G742" s="32" t="s">
        <v>43</v>
      </c>
      <c r="H742" s="130"/>
    </row>
    <row r="743" spans="1:8" ht="17.25" thickTop="1" thickBot="1">
      <c r="A743" s="22" t="s">
        <v>11</v>
      </c>
      <c r="B743" s="29">
        <f>B776+B811+B842+B875+B907+B938+B969</f>
        <v>64.925999999999988</v>
      </c>
      <c r="C743" s="29">
        <f t="shared" ref="C743:F743" si="195">C776+C811+C842+C875+C907+C938+C969</f>
        <v>47.710999999999991</v>
      </c>
      <c r="D743" s="29">
        <f t="shared" si="195"/>
        <v>56.073999999999998</v>
      </c>
      <c r="E743" s="29">
        <f t="shared" si="195"/>
        <v>36.1</v>
      </c>
      <c r="F743" s="29">
        <f t="shared" si="195"/>
        <v>67.424999999999997</v>
      </c>
      <c r="G743" s="29">
        <f>G776+G811+G842+G875+G907+G938+G969</f>
        <v>44.271000000000008</v>
      </c>
      <c r="H743" s="132" t="s">
        <v>575</v>
      </c>
    </row>
    <row r="744" spans="1:8" ht="16.5" thickBot="1">
      <c r="A744" s="22" t="s">
        <v>12</v>
      </c>
      <c r="B744" s="29">
        <f t="shared" ref="B744:G744" si="196">B777+B812+B843+B876+B908+B939+B970</f>
        <v>500.87700000000001</v>
      </c>
      <c r="C744" s="29">
        <f t="shared" si="196"/>
        <v>292.17500000000007</v>
      </c>
      <c r="D744" s="29">
        <f t="shared" si="196"/>
        <v>538.15200000000004</v>
      </c>
      <c r="E744" s="29">
        <f t="shared" si="196"/>
        <v>277.71899999999999</v>
      </c>
      <c r="F744" s="29">
        <f t="shared" si="196"/>
        <v>596.13194476137528</v>
      </c>
      <c r="G744" s="29">
        <f t="shared" si="196"/>
        <v>354.12900000000002</v>
      </c>
      <c r="H744" s="132" t="s">
        <v>576</v>
      </c>
    </row>
    <row r="745" spans="1:8" ht="16.5" thickBot="1">
      <c r="A745" s="22" t="s">
        <v>13</v>
      </c>
      <c r="B745" s="29">
        <f t="shared" ref="B745:G745" si="197">B778+B813+B844+B877+B909+B940+B971</f>
        <v>13.135000000000002</v>
      </c>
      <c r="C745" s="29">
        <f t="shared" si="197"/>
        <v>11.042999999999999</v>
      </c>
      <c r="D745" s="29">
        <f t="shared" si="197"/>
        <v>12.118</v>
      </c>
      <c r="E745" s="29">
        <f t="shared" si="197"/>
        <v>9.7149999999999999</v>
      </c>
      <c r="F745" s="29">
        <f t="shared" si="197"/>
        <v>12.3665</v>
      </c>
      <c r="G745" s="29">
        <f t="shared" si="197"/>
        <v>11.506</v>
      </c>
      <c r="H745" s="132" t="s">
        <v>572</v>
      </c>
    </row>
    <row r="746" spans="1:8" ht="16.5" thickBot="1">
      <c r="A746" s="22" t="s">
        <v>14</v>
      </c>
      <c r="B746" s="29">
        <f t="shared" ref="B746:F746" si="198">B779+B814+B845+B878+B910+B941+B972</f>
        <v>18.000999999999998</v>
      </c>
      <c r="C746" s="29">
        <f t="shared" si="198"/>
        <v>11.358000000000001</v>
      </c>
      <c r="D746" s="29">
        <f t="shared" si="198"/>
        <v>10.148</v>
      </c>
      <c r="E746" s="29">
        <f t="shared" si="198"/>
        <v>6.7670000000000003</v>
      </c>
      <c r="F746" s="29">
        <f t="shared" si="198"/>
        <v>15.433</v>
      </c>
      <c r="G746" s="29">
        <f>G779+G814+G845+G878+G910+G941+G972</f>
        <v>10.837000000000002</v>
      </c>
      <c r="H746" s="132" t="s">
        <v>585</v>
      </c>
    </row>
    <row r="747" spans="1:8" ht="16.5" thickBot="1">
      <c r="A747" s="22" t="s">
        <v>15</v>
      </c>
      <c r="B747" s="29">
        <f t="shared" ref="B747:G747" si="199">B780+B815+B846+B879+B911+B942+B973</f>
        <v>242.84900000000005</v>
      </c>
      <c r="C747" s="29">
        <f t="shared" si="199"/>
        <v>231.45399999999998</v>
      </c>
      <c r="D747" s="29">
        <f t="shared" si="199"/>
        <v>210.56299999999999</v>
      </c>
      <c r="E747" s="29">
        <f t="shared" si="199"/>
        <v>198.268</v>
      </c>
      <c r="F747" s="29">
        <f t="shared" si="199"/>
        <v>191.54596197718632</v>
      </c>
      <c r="G747" s="29">
        <f t="shared" si="199"/>
        <v>151.82900000000001</v>
      </c>
      <c r="H747" s="132" t="s">
        <v>591</v>
      </c>
    </row>
    <row r="748" spans="1:8" ht="16.5" thickBot="1">
      <c r="A748" s="22" t="s">
        <v>16</v>
      </c>
      <c r="B748" s="29">
        <f>B781+B816+B847+B880+B912+B943+B974</f>
        <v>0.14232</v>
      </c>
      <c r="C748" s="29">
        <f t="shared" ref="C748:G748" si="200">C781+C816+C847+C880+C912+C943+C974</f>
        <v>4.4000000000000004E-2</v>
      </c>
      <c r="D748" s="29">
        <f t="shared" si="200"/>
        <v>0.192</v>
      </c>
      <c r="E748" s="29">
        <f t="shared" si="200"/>
        <v>8.3000000000000004E-2</v>
      </c>
      <c r="F748" s="29">
        <f t="shared" si="200"/>
        <v>0.24199999999999999</v>
      </c>
      <c r="G748" s="29">
        <f t="shared" si="200"/>
        <v>0.112</v>
      </c>
      <c r="H748" s="132" t="s">
        <v>573</v>
      </c>
    </row>
    <row r="749" spans="1:8" ht="16.5" thickBot="1">
      <c r="A749" s="22" t="s">
        <v>17</v>
      </c>
      <c r="B749" s="29">
        <f t="shared" ref="B749:G749" si="201">B782+B817+B848+B881+B913+B944+B975</f>
        <v>23.004999999999999</v>
      </c>
      <c r="C749" s="29">
        <f t="shared" si="201"/>
        <v>9.9150000000000009</v>
      </c>
      <c r="D749" s="29">
        <f t="shared" si="201"/>
        <v>35.195</v>
      </c>
      <c r="E749" s="29">
        <f t="shared" si="201"/>
        <v>17.441000000000003</v>
      </c>
      <c r="F749" s="29">
        <f t="shared" si="201"/>
        <v>96.03700000000002</v>
      </c>
      <c r="G749" s="29">
        <f t="shared" si="201"/>
        <v>60.144999999999996</v>
      </c>
      <c r="H749" s="132" t="s">
        <v>18</v>
      </c>
    </row>
    <row r="750" spans="1:8" ht="16.5" thickBot="1">
      <c r="A750" s="22" t="s">
        <v>19</v>
      </c>
      <c r="B750" s="29">
        <f t="shared" ref="B750:G750" si="202">B783+B818+B849+B882+B914+B945+B976</f>
        <v>182.68199999999999</v>
      </c>
      <c r="C750" s="29">
        <f t="shared" si="202"/>
        <v>123.093</v>
      </c>
      <c r="D750" s="29">
        <f t="shared" si="202"/>
        <v>196.13499999999999</v>
      </c>
      <c r="E750" s="29">
        <f t="shared" si="202"/>
        <v>136.76399999999998</v>
      </c>
      <c r="F750" s="29">
        <f t="shared" si="202"/>
        <v>194.45113333333336</v>
      </c>
      <c r="G750" s="29">
        <f t="shared" si="202"/>
        <v>142.05399999999997</v>
      </c>
      <c r="H750" s="132" t="s">
        <v>574</v>
      </c>
    </row>
    <row r="751" spans="1:8" ht="16.5" thickBot="1">
      <c r="A751" s="22" t="s">
        <v>20</v>
      </c>
      <c r="B751" s="29">
        <f t="shared" ref="B751:G751" si="203">B784+B819+B850+B883+B915+B946+B977</f>
        <v>89.347999999999999</v>
      </c>
      <c r="C751" s="29">
        <f t="shared" si="203"/>
        <v>119.45500000000001</v>
      </c>
      <c r="D751" s="29">
        <f t="shared" si="203"/>
        <v>145.16800000000001</v>
      </c>
      <c r="E751" s="29">
        <f t="shared" si="203"/>
        <v>79.073999999999998</v>
      </c>
      <c r="F751" s="29">
        <f t="shared" si="203"/>
        <v>189.77830079155675</v>
      </c>
      <c r="G751" s="29">
        <f t="shared" si="203"/>
        <v>127.08500000000001</v>
      </c>
      <c r="H751" s="132" t="s">
        <v>577</v>
      </c>
    </row>
    <row r="752" spans="1:8" ht="16.5" thickBot="1">
      <c r="A752" s="22" t="s">
        <v>21</v>
      </c>
      <c r="B752" s="29">
        <f t="shared" ref="B752:G752" si="204">B785+B820+B851+B884+B916+B947+B978</f>
        <v>89.268999999999991</v>
      </c>
      <c r="C752" s="29">
        <f t="shared" si="204"/>
        <v>50.79</v>
      </c>
      <c r="D752" s="29">
        <f t="shared" si="204"/>
        <v>112.06699999999999</v>
      </c>
      <c r="E752" s="29">
        <f t="shared" si="204"/>
        <v>63.598000000000006</v>
      </c>
      <c r="F752" s="29">
        <f t="shared" si="204"/>
        <v>117.1101891891892</v>
      </c>
      <c r="G752" s="29">
        <f t="shared" si="204"/>
        <v>66.355000000000018</v>
      </c>
      <c r="H752" s="132" t="s">
        <v>587</v>
      </c>
    </row>
    <row r="753" spans="1:8" ht="16.5" thickBot="1">
      <c r="A753" s="22" t="s">
        <v>22</v>
      </c>
      <c r="B753" s="29">
        <f t="shared" ref="B753:G753" si="205">B786+B821+B852+B885+B917+B948+B979</f>
        <v>23.433999999999997</v>
      </c>
      <c r="C753" s="29">
        <f t="shared" si="205"/>
        <v>8.3650000000000002</v>
      </c>
      <c r="D753" s="29">
        <f t="shared" si="205"/>
        <v>61.097000000000001</v>
      </c>
      <c r="E753" s="29">
        <f t="shared" si="205"/>
        <v>34.644999999999996</v>
      </c>
      <c r="F753" s="29">
        <f t="shared" si="205"/>
        <v>37.127000000000002</v>
      </c>
      <c r="G753" s="29">
        <f t="shared" si="205"/>
        <v>23.378</v>
      </c>
      <c r="H753" s="132" t="s">
        <v>571</v>
      </c>
    </row>
    <row r="754" spans="1:8" ht="16.5" thickBot="1">
      <c r="A754" s="22" t="s">
        <v>23</v>
      </c>
      <c r="B754" s="29">
        <f t="shared" ref="B754:G754" si="206">B787+B822+B853+B886+B918+B949+B980</f>
        <v>179.20400000000001</v>
      </c>
      <c r="C754" s="29">
        <f t="shared" si="206"/>
        <v>135.03000000000003</v>
      </c>
      <c r="D754" s="29">
        <f t="shared" si="206"/>
        <v>279.72900000000004</v>
      </c>
      <c r="E754" s="29">
        <f t="shared" si="206"/>
        <v>194.398</v>
      </c>
      <c r="F754" s="29">
        <f t="shared" si="206"/>
        <v>233.97189958158995</v>
      </c>
      <c r="G754" s="29">
        <f t="shared" si="206"/>
        <v>184.30500000000001</v>
      </c>
      <c r="H754" s="132" t="s">
        <v>24</v>
      </c>
    </row>
    <row r="755" spans="1:8" ht="16.5" thickBot="1">
      <c r="A755" s="22" t="s">
        <v>25</v>
      </c>
      <c r="B755" s="29">
        <f t="shared" ref="B755:G755" si="207">B788+B823+B854+B887+B919+B950+B981</f>
        <v>38.79</v>
      </c>
      <c r="C755" s="29">
        <f t="shared" si="207"/>
        <v>28.420999999999999</v>
      </c>
      <c r="D755" s="29">
        <f t="shared" si="207"/>
        <v>41.954000000000008</v>
      </c>
      <c r="E755" s="29">
        <f t="shared" si="207"/>
        <v>31.757000000000001</v>
      </c>
      <c r="F755" s="29">
        <f t="shared" si="207"/>
        <v>36.88112810633649</v>
      </c>
      <c r="G755" s="29">
        <f t="shared" si="207"/>
        <v>31.391753390000005</v>
      </c>
      <c r="H755" s="132" t="s">
        <v>578</v>
      </c>
    </row>
    <row r="756" spans="1:8" ht="16.5" thickBot="1">
      <c r="A756" s="22" t="s">
        <v>26</v>
      </c>
      <c r="B756" s="29">
        <f t="shared" ref="B756:G756" si="208">B789+B824+B855+B888+B920+B951+B982</f>
        <v>18.778723952172133</v>
      </c>
      <c r="C756" s="29">
        <f t="shared" si="208"/>
        <v>14.725</v>
      </c>
      <c r="D756" s="29">
        <f t="shared" si="208"/>
        <v>13.739811289454266</v>
      </c>
      <c r="E756" s="29">
        <f t="shared" si="208"/>
        <v>10.316999999999998</v>
      </c>
      <c r="F756" s="29">
        <f t="shared" si="208"/>
        <v>13.254</v>
      </c>
      <c r="G756" s="29">
        <f t="shared" si="208"/>
        <v>10.682999999999998</v>
      </c>
      <c r="H756" s="132" t="s">
        <v>588</v>
      </c>
    </row>
    <row r="757" spans="1:8" ht="16.5" thickBot="1">
      <c r="A757" s="22" t="s">
        <v>27</v>
      </c>
      <c r="B757" s="29">
        <f t="shared" ref="B757:G757" si="209">B790+B825+B856+B889+B921+B952+B983</f>
        <v>32.904999999999994</v>
      </c>
      <c r="C757" s="29">
        <f t="shared" si="209"/>
        <v>19.128</v>
      </c>
      <c r="D757" s="29">
        <f t="shared" si="209"/>
        <v>30.077000000000005</v>
      </c>
      <c r="E757" s="29">
        <f t="shared" si="209"/>
        <v>15.76</v>
      </c>
      <c r="F757" s="29">
        <f t="shared" si="209"/>
        <v>31.791254545454546</v>
      </c>
      <c r="G757" s="29">
        <f t="shared" si="209"/>
        <v>21.083000000000002</v>
      </c>
      <c r="H757" s="132" t="s">
        <v>579</v>
      </c>
    </row>
    <row r="758" spans="1:8" ht="16.5" thickBot="1">
      <c r="A758" s="22" t="s">
        <v>28</v>
      </c>
      <c r="B758" s="29">
        <f t="shared" ref="B758:G758" si="210">B791+B826+B857+B890+B922+B953+B984</f>
        <v>31.091000000000001</v>
      </c>
      <c r="C758" s="29">
        <f t="shared" si="210"/>
        <v>26.796999999999997</v>
      </c>
      <c r="D758" s="29">
        <f t="shared" si="210"/>
        <v>30.465999999999998</v>
      </c>
      <c r="E758" s="29">
        <f t="shared" si="210"/>
        <v>27.772999999999996</v>
      </c>
      <c r="F758" s="29">
        <f t="shared" si="210"/>
        <v>30.259253333333334</v>
      </c>
      <c r="G758" s="29">
        <f t="shared" si="210"/>
        <v>29.358000000000001</v>
      </c>
      <c r="H758" s="132" t="s">
        <v>580</v>
      </c>
    </row>
    <row r="759" spans="1:8" ht="16.5" thickBot="1">
      <c r="A759" s="22" t="s">
        <v>29</v>
      </c>
      <c r="B759" s="29">
        <f t="shared" ref="B759:G759" si="211">B792+B827+B858+B891+B923+B954+B985</f>
        <v>41.660000000000004</v>
      </c>
      <c r="C759" s="29">
        <f t="shared" si="211"/>
        <v>37.774000000000008</v>
      </c>
      <c r="D759" s="29">
        <f t="shared" si="211"/>
        <v>41.304000000000002</v>
      </c>
      <c r="E759" s="29">
        <f t="shared" si="211"/>
        <v>32.186999999999998</v>
      </c>
      <c r="F759" s="29">
        <f t="shared" si="211"/>
        <v>56.535868852459018</v>
      </c>
      <c r="G759" s="29">
        <f t="shared" si="211"/>
        <v>44.113999999999997</v>
      </c>
      <c r="H759" s="132" t="s">
        <v>581</v>
      </c>
    </row>
    <row r="760" spans="1:8" ht="16.5" thickBot="1">
      <c r="A760" s="22" t="s">
        <v>30</v>
      </c>
      <c r="B760" s="29">
        <f t="shared" ref="B760:G760" si="212">B793+B828+B859+B892+B924+B955+B986</f>
        <v>49.250000000000007</v>
      </c>
      <c r="C760" s="29">
        <f t="shared" si="212"/>
        <v>49.818000000000005</v>
      </c>
      <c r="D760" s="29">
        <f t="shared" si="212"/>
        <v>10.298999999999999</v>
      </c>
      <c r="E760" s="29">
        <f t="shared" si="212"/>
        <v>8.02</v>
      </c>
      <c r="F760" s="29">
        <f t="shared" si="212"/>
        <v>16.405999999999999</v>
      </c>
      <c r="G760" s="29">
        <f t="shared" si="212"/>
        <v>15.451000000000001</v>
      </c>
      <c r="H760" s="132" t="s">
        <v>589</v>
      </c>
    </row>
    <row r="761" spans="1:8" ht="16.5" thickBot="1">
      <c r="A761" s="22" t="s">
        <v>31</v>
      </c>
      <c r="B761" s="29">
        <f t="shared" ref="B761:G761" si="213">B794+B829+B860+B893+B925+B956+B987</f>
        <v>1323.8710000000001</v>
      </c>
      <c r="C761" s="29">
        <f t="shared" si="213"/>
        <v>435.11399999999998</v>
      </c>
      <c r="D761" s="29">
        <f t="shared" si="213"/>
        <v>1355.6636722705227</v>
      </c>
      <c r="E761" s="29">
        <f t="shared" si="213"/>
        <v>459.71036000000004</v>
      </c>
      <c r="F761" s="29">
        <f t="shared" si="213"/>
        <v>838.7399999999999</v>
      </c>
      <c r="G761" s="29">
        <f t="shared" si="213"/>
        <v>408.76973600000002</v>
      </c>
      <c r="H761" s="132" t="s">
        <v>582</v>
      </c>
    </row>
    <row r="762" spans="1:8" ht="16.5" thickBot="1">
      <c r="A762" s="22" t="s">
        <v>32</v>
      </c>
      <c r="B762" s="29">
        <f t="shared" ref="B762:G762" si="214">B795+B830+B861+B894+B926+B957+B988</f>
        <v>111.483</v>
      </c>
      <c r="C762" s="29">
        <f t="shared" si="214"/>
        <v>87.457999999999998</v>
      </c>
      <c r="D762" s="29">
        <f t="shared" si="214"/>
        <v>56.91</v>
      </c>
      <c r="E762" s="29">
        <f t="shared" si="214"/>
        <v>40.241000000000007</v>
      </c>
      <c r="F762" s="29">
        <f t="shared" si="214"/>
        <v>151.48100000000002</v>
      </c>
      <c r="G762" s="29">
        <f t="shared" si="214"/>
        <v>105.017</v>
      </c>
      <c r="H762" s="132" t="s">
        <v>584</v>
      </c>
    </row>
    <row r="763" spans="1:8" ht="16.5" thickBot="1">
      <c r="A763" s="22" t="s">
        <v>33</v>
      </c>
      <c r="B763" s="29">
        <f t="shared" ref="B763:G763" si="215">B796+B831+B862+B895+B927+B958+B989</f>
        <v>1.508</v>
      </c>
      <c r="C763" s="29">
        <f t="shared" si="215"/>
        <v>0.435</v>
      </c>
      <c r="D763" s="29">
        <f t="shared" si="215"/>
        <v>2.04</v>
      </c>
      <c r="E763" s="29">
        <f t="shared" si="215"/>
        <v>0.44500000000000001</v>
      </c>
      <c r="F763" s="29">
        <f t="shared" si="215"/>
        <v>0.46100000000000002</v>
      </c>
      <c r="G763" s="29">
        <f t="shared" si="215"/>
        <v>0.16200000000000001</v>
      </c>
      <c r="H763" s="132" t="s">
        <v>583</v>
      </c>
    </row>
    <row r="764" spans="1:8" ht="16.5" thickBot="1">
      <c r="A764" s="22" t="s">
        <v>34</v>
      </c>
      <c r="B764" s="29">
        <f t="shared" ref="B764:G764" si="216">B797+B832+B863+B896+B928+B959+B990</f>
        <v>141.495</v>
      </c>
      <c r="C764" s="29">
        <f t="shared" si="216"/>
        <v>67.548000000000016</v>
      </c>
      <c r="D764" s="29">
        <f t="shared" si="216"/>
        <v>97.563000000000002</v>
      </c>
      <c r="E764" s="29">
        <f t="shared" si="216"/>
        <v>72.645999999999987</v>
      </c>
      <c r="F764" s="29">
        <f t="shared" si="216"/>
        <v>92.781999999999996</v>
      </c>
      <c r="G764" s="29">
        <f t="shared" si="216"/>
        <v>59.821999999999996</v>
      </c>
      <c r="H764" s="141" t="s">
        <v>35</v>
      </c>
    </row>
    <row r="765" spans="1:8" ht="16.5" thickBot="1">
      <c r="A765" s="90" t="s">
        <v>338</v>
      </c>
      <c r="B765" s="92">
        <f t="shared" ref="B765:G765" si="217">B798+B833+B864+B897+B929+B960+B991</f>
        <v>3224.2359926165768</v>
      </c>
      <c r="C765" s="92">
        <f t="shared" si="217"/>
        <v>1807.6509999999998</v>
      </c>
      <c r="D765" s="92">
        <f t="shared" si="217"/>
        <v>3336.6544835599771</v>
      </c>
      <c r="E765" s="92">
        <f t="shared" si="217"/>
        <v>1753.4283599999999</v>
      </c>
      <c r="F765" s="92">
        <f t="shared" si="217"/>
        <v>3016.4064064632371</v>
      </c>
      <c r="G765" s="92">
        <f t="shared" si="217"/>
        <v>1898.9804893900002</v>
      </c>
      <c r="H765" s="134" t="s">
        <v>586</v>
      </c>
    </row>
    <row r="766" spans="1:8" ht="16.5" thickBot="1">
      <c r="A766" s="90" t="s">
        <v>337</v>
      </c>
      <c r="B766" s="92">
        <f t="shared" ref="B766:G766" si="218">B799+B834+B865+B898+B930+B961+B992</f>
        <v>16794.283079811827</v>
      </c>
      <c r="C766" s="92">
        <f t="shared" si="218"/>
        <v>9964.3320000000003</v>
      </c>
      <c r="D766" s="92">
        <f t="shared" si="218"/>
        <v>15910.898971281231</v>
      </c>
      <c r="E766" s="92">
        <f t="shared" si="218"/>
        <v>9543.514000000001</v>
      </c>
      <c r="F766" s="92">
        <f t="shared" si="218"/>
        <v>18449.544459113698</v>
      </c>
      <c r="G766" s="92">
        <f t="shared" si="218"/>
        <v>11482.23</v>
      </c>
      <c r="H766" s="135" t="s">
        <v>339</v>
      </c>
    </row>
    <row r="767" spans="1:8">
      <c r="A767" s="7"/>
      <c r="B767" s="7"/>
      <c r="C767" s="7"/>
      <c r="D767" s="7"/>
      <c r="E767" s="7"/>
      <c r="F767" s="7"/>
      <c r="G767" s="7"/>
      <c r="H767" s="7"/>
    </row>
    <row r="768" spans="1:8">
      <c r="A768" s="7"/>
      <c r="B768" s="7"/>
      <c r="C768" s="7"/>
      <c r="D768" s="7"/>
      <c r="E768" s="7"/>
      <c r="F768" s="7"/>
      <c r="G768" s="7"/>
      <c r="H768" s="7"/>
    </row>
    <row r="769" spans="1:8">
      <c r="A769" s="7"/>
      <c r="B769" s="7"/>
      <c r="C769" s="7"/>
      <c r="D769" s="7"/>
      <c r="E769" s="7"/>
      <c r="F769" s="7"/>
      <c r="G769" s="7"/>
      <c r="H769" s="7"/>
    </row>
    <row r="770" spans="1:8" ht="20.25" customHeight="1">
      <c r="A770" s="73" t="s">
        <v>642</v>
      </c>
      <c r="B770" s="7"/>
      <c r="C770" s="7"/>
      <c r="D770" s="7"/>
      <c r="E770" s="7"/>
      <c r="F770" s="7"/>
      <c r="G770" s="7"/>
      <c r="H770" s="76" t="s">
        <v>643</v>
      </c>
    </row>
    <row r="771" spans="1:8">
      <c r="A771" s="73" t="s">
        <v>676</v>
      </c>
      <c r="B771" s="7"/>
      <c r="C771" s="7"/>
      <c r="D771" s="7"/>
      <c r="E771" s="7"/>
      <c r="F771" s="7"/>
      <c r="G771" s="7"/>
      <c r="H771" s="7" t="s">
        <v>376</v>
      </c>
    </row>
    <row r="772" spans="1:8" ht="16.5" customHeight="1" thickBot="1">
      <c r="A772" s="72" t="s">
        <v>813</v>
      </c>
      <c r="B772" s="7"/>
      <c r="C772" s="7"/>
      <c r="D772" s="7"/>
      <c r="E772" s="2"/>
      <c r="F772" s="7"/>
      <c r="G772" s="2" t="s">
        <v>37</v>
      </c>
      <c r="H772" s="2" t="s">
        <v>1</v>
      </c>
    </row>
    <row r="773" spans="1:8" ht="16.5" thickBot="1">
      <c r="A773" s="63" t="s">
        <v>6</v>
      </c>
      <c r="B773" s="179">
        <v>2018</v>
      </c>
      <c r="C773" s="180"/>
      <c r="D773" s="179">
        <v>2019</v>
      </c>
      <c r="E773" s="180"/>
      <c r="F773" s="179">
        <v>2020</v>
      </c>
      <c r="G773" s="180"/>
      <c r="H773" s="64" t="s">
        <v>2</v>
      </c>
    </row>
    <row r="774" spans="1:8">
      <c r="A774" s="65"/>
      <c r="B774" s="19" t="s">
        <v>40</v>
      </c>
      <c r="C774" s="105" t="s">
        <v>41</v>
      </c>
      <c r="D774" s="105" t="s">
        <v>40</v>
      </c>
      <c r="E774" s="15" t="s">
        <v>41</v>
      </c>
      <c r="F774" s="19" t="s">
        <v>40</v>
      </c>
      <c r="G774" s="9" t="s">
        <v>41</v>
      </c>
      <c r="H774" s="66"/>
    </row>
    <row r="775" spans="1:8" ht="16.5" thickBot="1">
      <c r="A775" s="67"/>
      <c r="B775" s="32" t="s">
        <v>42</v>
      </c>
      <c r="C775" s="11" t="s">
        <v>43</v>
      </c>
      <c r="D775" s="108" t="s">
        <v>42</v>
      </c>
      <c r="E775" s="34" t="s">
        <v>43</v>
      </c>
      <c r="F775" s="32" t="s">
        <v>42</v>
      </c>
      <c r="G775" s="32" t="s">
        <v>43</v>
      </c>
      <c r="H775" s="68"/>
    </row>
    <row r="776" spans="1:8" ht="17.25" thickTop="1" thickBot="1">
      <c r="A776" s="22" t="s">
        <v>11</v>
      </c>
      <c r="B776" s="33">
        <v>14.012</v>
      </c>
      <c r="C776" s="36">
        <v>8.3490000000000002</v>
      </c>
      <c r="D776" s="29">
        <v>10.582000000000001</v>
      </c>
      <c r="E776" s="35">
        <v>5.8520000000000003</v>
      </c>
      <c r="F776" s="29">
        <v>14.019</v>
      </c>
      <c r="G776" s="29">
        <v>9.6039999999999992</v>
      </c>
      <c r="H776" s="108" t="s">
        <v>575</v>
      </c>
    </row>
    <row r="777" spans="1:8" ht="16.5" thickBot="1">
      <c r="A777" s="22" t="s">
        <v>12</v>
      </c>
      <c r="B777" s="35">
        <v>194.203</v>
      </c>
      <c r="C777" s="36">
        <v>103.223</v>
      </c>
      <c r="D777" s="29">
        <v>268.13900000000001</v>
      </c>
      <c r="E777" s="35">
        <v>114.19199999999999</v>
      </c>
      <c r="F777" s="29">
        <v>244.261</v>
      </c>
      <c r="G777" s="29">
        <v>130.232</v>
      </c>
      <c r="H777" s="108" t="s">
        <v>576</v>
      </c>
    </row>
    <row r="778" spans="1:8" ht="16.5" thickBot="1">
      <c r="A778" s="22" t="s">
        <v>13</v>
      </c>
      <c r="B778" s="35">
        <v>3.3690000000000002</v>
      </c>
      <c r="C778" s="36">
        <v>2.3769999999999998</v>
      </c>
      <c r="D778" s="29">
        <v>3.3740000000000001</v>
      </c>
      <c r="E778" s="35">
        <v>2.4300000000000002</v>
      </c>
      <c r="F778" s="29">
        <v>3.738</v>
      </c>
      <c r="G778" s="29">
        <v>3.3620000000000001</v>
      </c>
      <c r="H778" s="108" t="s">
        <v>572</v>
      </c>
    </row>
    <row r="779" spans="1:8" ht="16.5" thickBot="1">
      <c r="A779" s="22" t="s">
        <v>14</v>
      </c>
      <c r="B779" s="35">
        <v>4.1269999999999998</v>
      </c>
      <c r="C779" s="36">
        <v>2.1120000000000001</v>
      </c>
      <c r="D779" s="29">
        <v>3.5390000000000001</v>
      </c>
      <c r="E779" s="35">
        <v>1.8420000000000001</v>
      </c>
      <c r="F779" s="29">
        <v>4.9649999999999999</v>
      </c>
      <c r="G779" s="29">
        <v>2.6440000000000001</v>
      </c>
      <c r="H779" s="108" t="s">
        <v>585</v>
      </c>
    </row>
    <row r="780" spans="1:8" ht="16.5" thickBot="1">
      <c r="A780" s="22" t="s">
        <v>15</v>
      </c>
      <c r="B780" s="35">
        <v>72.753</v>
      </c>
      <c r="C780" s="36">
        <v>64.88</v>
      </c>
      <c r="D780" s="29">
        <v>35.869999999999997</v>
      </c>
      <c r="E780" s="35">
        <v>52.08</v>
      </c>
      <c r="F780" s="29">
        <v>69.59</v>
      </c>
      <c r="G780" s="29">
        <v>42.173999999999999</v>
      </c>
      <c r="H780" s="108" t="s">
        <v>591</v>
      </c>
    </row>
    <row r="781" spans="1:8" ht="16.5" thickBot="1">
      <c r="A781" s="22" t="s">
        <v>16</v>
      </c>
      <c r="B781" s="35">
        <f>10.32/1000</f>
        <v>1.0320000000000001E-2</v>
      </c>
      <c r="C781" s="36">
        <v>4.0000000000000001E-3</v>
      </c>
      <c r="D781" s="29">
        <v>1.0999999999999999E-2</v>
      </c>
      <c r="E781" s="35">
        <v>3.0000000000000001E-3</v>
      </c>
      <c r="F781" s="29">
        <v>0.03</v>
      </c>
      <c r="G781" s="29">
        <v>6.0000000000000001E-3</v>
      </c>
      <c r="H781" s="108" t="s">
        <v>573</v>
      </c>
    </row>
    <row r="782" spans="1:8" ht="16.5" thickBot="1">
      <c r="A782" s="22" t="s">
        <v>17</v>
      </c>
      <c r="B782" s="35">
        <v>0.56299999999999994</v>
      </c>
      <c r="C782" s="36">
        <v>0.39700000000000002</v>
      </c>
      <c r="D782" s="29">
        <v>17.539000000000001</v>
      </c>
      <c r="E782" s="35">
        <v>10.371</v>
      </c>
      <c r="F782" s="29">
        <v>67.966999999999999</v>
      </c>
      <c r="G782" s="29">
        <v>49.2</v>
      </c>
      <c r="H782" s="108" t="s">
        <v>18</v>
      </c>
    </row>
    <row r="783" spans="1:8" ht="16.5" thickBot="1">
      <c r="A783" s="22" t="s">
        <v>19</v>
      </c>
      <c r="B783" s="35">
        <v>55.56</v>
      </c>
      <c r="C783" s="36">
        <v>33.991</v>
      </c>
      <c r="D783" s="29">
        <v>56.497999999999998</v>
      </c>
      <c r="E783" s="35">
        <v>32.765999999999998</v>
      </c>
      <c r="F783" s="29">
        <v>58.295000000000002</v>
      </c>
      <c r="G783" s="29">
        <v>42.67</v>
      </c>
      <c r="H783" s="108" t="s">
        <v>574</v>
      </c>
    </row>
    <row r="784" spans="1:8" ht="16.5" thickBot="1">
      <c r="A784" s="22" t="s">
        <v>20</v>
      </c>
      <c r="B784" s="35">
        <v>61.942999999999998</v>
      </c>
      <c r="C784" s="36">
        <v>79.504000000000005</v>
      </c>
      <c r="D784" s="29">
        <v>80.667000000000002</v>
      </c>
      <c r="E784" s="35">
        <v>45.978999999999999</v>
      </c>
      <c r="F784" s="29">
        <v>143.917</v>
      </c>
      <c r="G784" s="29">
        <v>107.18300000000001</v>
      </c>
      <c r="H784" s="108" t="s">
        <v>577</v>
      </c>
    </row>
    <row r="785" spans="1:8" ht="16.5" thickBot="1">
      <c r="A785" s="22" t="s">
        <v>21</v>
      </c>
      <c r="B785" s="35">
        <v>58.429000000000002</v>
      </c>
      <c r="C785" s="36">
        <v>32.634</v>
      </c>
      <c r="D785" s="29">
        <v>58.277000000000001</v>
      </c>
      <c r="E785" s="35">
        <v>27.652000000000001</v>
      </c>
      <c r="F785" s="29">
        <v>68.944000000000003</v>
      </c>
      <c r="G785" s="29">
        <v>37.435000000000002</v>
      </c>
      <c r="H785" s="108" t="s">
        <v>587</v>
      </c>
    </row>
    <row r="786" spans="1:8" ht="16.5" thickBot="1">
      <c r="A786" s="22" t="s">
        <v>22</v>
      </c>
      <c r="B786" s="35">
        <v>1.0109999999999999</v>
      </c>
      <c r="C786" s="36">
        <v>0.871</v>
      </c>
      <c r="D786" s="29">
        <v>43.408000000000001</v>
      </c>
      <c r="E786" s="35">
        <v>26.521000000000001</v>
      </c>
      <c r="F786" s="29">
        <v>19.036999999999999</v>
      </c>
      <c r="G786" s="29">
        <v>14.858000000000001</v>
      </c>
      <c r="H786" s="108" t="s">
        <v>571</v>
      </c>
    </row>
    <row r="787" spans="1:8" ht="16.5" thickBot="1">
      <c r="A787" s="22" t="s">
        <v>23</v>
      </c>
      <c r="B787" s="35">
        <v>62.908000000000001</v>
      </c>
      <c r="C787" s="36">
        <v>37.097999999999999</v>
      </c>
      <c r="D787" s="29">
        <v>100.08499999999999</v>
      </c>
      <c r="E787" s="35">
        <v>61.335999999999999</v>
      </c>
      <c r="F787" s="29">
        <v>81.679000000000002</v>
      </c>
      <c r="G787" s="29">
        <v>61.170999999999999</v>
      </c>
      <c r="H787" s="108" t="s">
        <v>24</v>
      </c>
    </row>
    <row r="788" spans="1:8" ht="16.5" thickBot="1">
      <c r="A788" s="22" t="s">
        <v>25</v>
      </c>
      <c r="B788" s="29">
        <v>14.215</v>
      </c>
      <c r="C788" s="27">
        <v>7.9859999999999998</v>
      </c>
      <c r="D788" s="29">
        <v>13.561</v>
      </c>
      <c r="E788" s="35">
        <v>7.4939999999999998</v>
      </c>
      <c r="F788" s="29">
        <v>11.864589000000004</v>
      </c>
      <c r="G788" s="29">
        <v>8.9074062700000027</v>
      </c>
      <c r="H788" s="108" t="s">
        <v>578</v>
      </c>
    </row>
    <row r="789" spans="1:8" ht="16.5" thickBot="1">
      <c r="A789" s="22" t="s">
        <v>26</v>
      </c>
      <c r="B789" s="35">
        <v>2.9446598360655738</v>
      </c>
      <c r="C789" s="36">
        <v>2.3140000000000001</v>
      </c>
      <c r="D789" s="29">
        <v>2.7448709016393442</v>
      </c>
      <c r="E789" s="35">
        <v>2.157</v>
      </c>
      <c r="F789" s="29">
        <v>3.585</v>
      </c>
      <c r="G789" s="29">
        <v>2.7679999999999998</v>
      </c>
      <c r="H789" s="108" t="s">
        <v>588</v>
      </c>
    </row>
    <row r="790" spans="1:8" ht="16.5" thickBot="1">
      <c r="A790" s="22" t="s">
        <v>27</v>
      </c>
      <c r="B790" s="35">
        <v>14.323</v>
      </c>
      <c r="C790" s="36">
        <v>7.38</v>
      </c>
      <c r="D790" s="29">
        <v>13.199</v>
      </c>
      <c r="E790" s="35">
        <v>5.8860000000000001</v>
      </c>
      <c r="F790" s="29">
        <v>12.621</v>
      </c>
      <c r="G790" s="29">
        <v>7.7229999999999999</v>
      </c>
      <c r="H790" s="108" t="s">
        <v>579</v>
      </c>
    </row>
    <row r="791" spans="1:8" ht="16.5" thickBot="1">
      <c r="A791" s="22" t="s">
        <v>28</v>
      </c>
      <c r="B791" s="35">
        <v>11.063000000000001</v>
      </c>
      <c r="C791" s="36">
        <v>8.4440000000000008</v>
      </c>
      <c r="D791" s="29">
        <v>12.621</v>
      </c>
      <c r="E791" s="35">
        <v>10.243</v>
      </c>
      <c r="F791" s="29">
        <v>12.887</v>
      </c>
      <c r="G791" s="29">
        <v>11.162000000000001</v>
      </c>
      <c r="H791" s="108" t="s">
        <v>580</v>
      </c>
    </row>
    <row r="792" spans="1:8" ht="16.5" thickBot="1">
      <c r="A792" s="22" t="s">
        <v>29</v>
      </c>
      <c r="B792" s="35">
        <v>12.209</v>
      </c>
      <c r="C792" s="36">
        <v>7.9950000000000001</v>
      </c>
      <c r="D792" s="29">
        <v>14.169</v>
      </c>
      <c r="E792" s="35">
        <v>7.82</v>
      </c>
      <c r="F792" s="29">
        <v>19.649999999999999</v>
      </c>
      <c r="G792" s="29">
        <v>14.331</v>
      </c>
      <c r="H792" s="108" t="s">
        <v>581</v>
      </c>
    </row>
    <row r="793" spans="1:8" ht="16.5" thickBot="1">
      <c r="A793" s="22" t="s">
        <v>30</v>
      </c>
      <c r="B793" s="35">
        <v>12.77</v>
      </c>
      <c r="C793" s="36">
        <v>11.433</v>
      </c>
      <c r="D793" s="29">
        <v>0.755</v>
      </c>
      <c r="E793" s="35">
        <v>0.52600000000000002</v>
      </c>
      <c r="F793" s="29">
        <v>1.5409999999999999</v>
      </c>
      <c r="G793" s="29">
        <v>0.998</v>
      </c>
      <c r="H793" s="108" t="s">
        <v>589</v>
      </c>
    </row>
    <row r="794" spans="1:8" ht="16.5" thickBot="1">
      <c r="A794" s="22" t="s">
        <v>31</v>
      </c>
      <c r="B794" s="35">
        <v>276.83600000000001</v>
      </c>
      <c r="C794" s="36">
        <v>97.132000000000005</v>
      </c>
      <c r="D794" s="29">
        <v>156.66149582012105</v>
      </c>
      <c r="E794" s="35">
        <v>54.966999999999999</v>
      </c>
      <c r="F794" s="29">
        <v>148.125</v>
      </c>
      <c r="G794" s="29">
        <v>87.038207999999997</v>
      </c>
      <c r="H794" s="108" t="s">
        <v>582</v>
      </c>
    </row>
    <row r="795" spans="1:8" ht="16.5" thickBot="1">
      <c r="A795" s="22" t="s">
        <v>32</v>
      </c>
      <c r="B795" s="35">
        <v>49.173000000000002</v>
      </c>
      <c r="C795" s="36">
        <v>33.783000000000001</v>
      </c>
      <c r="D795" s="29">
        <v>33.683</v>
      </c>
      <c r="E795" s="35">
        <v>16.911000000000001</v>
      </c>
      <c r="F795" s="29">
        <v>85.218000000000004</v>
      </c>
      <c r="G795" s="29">
        <v>51.460999999999999</v>
      </c>
      <c r="H795" s="108" t="s">
        <v>584</v>
      </c>
    </row>
    <row r="796" spans="1:8" ht="16.5" thickBot="1">
      <c r="A796" s="22" t="s">
        <v>33</v>
      </c>
      <c r="B796" s="35">
        <v>2.5000000000000001E-2</v>
      </c>
      <c r="C796" s="36">
        <v>8.2000000000000003E-2</v>
      </c>
      <c r="D796" s="29">
        <v>0</v>
      </c>
      <c r="E796" s="35">
        <v>0</v>
      </c>
      <c r="F796" s="29">
        <v>4.2000000000000003E-2</v>
      </c>
      <c r="G796" s="29">
        <v>2.3E-2</v>
      </c>
      <c r="H796" s="108" t="s">
        <v>583</v>
      </c>
    </row>
    <row r="797" spans="1:8" ht="16.5" thickBot="1">
      <c r="A797" s="22" t="s">
        <v>34</v>
      </c>
      <c r="B797" s="35">
        <v>8.5969999999999995</v>
      </c>
      <c r="C797" s="36">
        <v>4.2469999999999999</v>
      </c>
      <c r="D797" s="29">
        <v>4.9130000000000003</v>
      </c>
      <c r="E797" s="35">
        <v>2.6160000000000001</v>
      </c>
      <c r="F797" s="29">
        <v>5.15</v>
      </c>
      <c r="G797" s="29">
        <v>3.2869999999999999</v>
      </c>
      <c r="H797" s="108" t="s">
        <v>35</v>
      </c>
    </row>
    <row r="798" spans="1:8" ht="16.5" thickBot="1">
      <c r="A798" s="90" t="s">
        <v>338</v>
      </c>
      <c r="B798" s="92">
        <v>941.3536598360655</v>
      </c>
      <c r="C798" s="92">
        <v>546.23599999999999</v>
      </c>
      <c r="D798" s="92">
        <v>930.29636672176048</v>
      </c>
      <c r="E798" s="92">
        <v>489.64400000000001</v>
      </c>
      <c r="F798" s="92">
        <f>SUM(F776:F797)</f>
        <v>1077.125589</v>
      </c>
      <c r="G798" s="92">
        <f>SUM(G776:G797)</f>
        <v>688.23761427000011</v>
      </c>
      <c r="H798" s="106" t="s">
        <v>586</v>
      </c>
    </row>
    <row r="799" spans="1:8" ht="16.5" thickBot="1">
      <c r="A799" s="90" t="s">
        <v>337</v>
      </c>
      <c r="B799" s="92">
        <v>2327.7540798118257</v>
      </c>
      <c r="C799" s="92">
        <v>1841.711</v>
      </c>
      <c r="D799" s="92">
        <v>2400.2025755904219</v>
      </c>
      <c r="E799" s="92">
        <v>1899.0319999999999</v>
      </c>
      <c r="F799" s="92">
        <f>D799/E799*G799</f>
        <v>3766.670867639586</v>
      </c>
      <c r="G799" s="92">
        <v>2980.1770000000001</v>
      </c>
      <c r="H799" s="113" t="s">
        <v>339</v>
      </c>
    </row>
    <row r="800" spans="1:8">
      <c r="A800" s="7"/>
      <c r="B800" s="7"/>
      <c r="C800" s="7"/>
      <c r="D800" s="7"/>
      <c r="E800" s="7"/>
      <c r="F800" s="7"/>
      <c r="G800" s="7"/>
      <c r="H800" s="7"/>
    </row>
    <row r="801" spans="1:8">
      <c r="A801" s="7"/>
      <c r="B801" s="7"/>
      <c r="C801" s="7"/>
      <c r="D801" s="7"/>
      <c r="E801" s="7"/>
      <c r="F801" s="7"/>
      <c r="G801" s="7"/>
      <c r="H801" s="7"/>
    </row>
    <row r="802" spans="1:8">
      <c r="A802" s="7"/>
      <c r="B802" s="7"/>
      <c r="C802" s="7"/>
      <c r="D802" s="7"/>
      <c r="E802" s="7"/>
      <c r="F802" s="7"/>
      <c r="G802" s="7"/>
      <c r="H802" s="7"/>
    </row>
    <row r="803" spans="1:8">
      <c r="A803" s="7"/>
      <c r="B803" s="7"/>
      <c r="C803" s="7"/>
      <c r="D803" s="7"/>
      <c r="E803" s="7"/>
      <c r="F803" s="7"/>
      <c r="G803" s="7"/>
      <c r="H803" s="7"/>
    </row>
    <row r="804" spans="1:8">
      <c r="A804" s="7"/>
      <c r="B804" s="7"/>
      <c r="C804" s="7"/>
      <c r="D804" s="7"/>
      <c r="E804" s="7"/>
      <c r="F804" s="7"/>
      <c r="G804" s="7"/>
      <c r="H804" s="7"/>
    </row>
    <row r="805" spans="1:8">
      <c r="A805" s="73" t="s">
        <v>321</v>
      </c>
      <c r="B805" s="7"/>
      <c r="C805" s="7"/>
      <c r="D805" s="7"/>
      <c r="E805" s="7"/>
      <c r="F805" s="7"/>
      <c r="G805" s="7"/>
      <c r="H805" s="76" t="s">
        <v>0</v>
      </c>
    </row>
    <row r="806" spans="1:8">
      <c r="A806" s="73" t="s">
        <v>677</v>
      </c>
      <c r="B806" s="7"/>
      <c r="C806" s="7"/>
      <c r="D806" s="7"/>
      <c r="E806" s="7"/>
      <c r="F806" s="7"/>
      <c r="G806" s="7"/>
      <c r="H806" s="7" t="s">
        <v>377</v>
      </c>
    </row>
    <row r="807" spans="1:8" ht="16.5" customHeight="1" thickBot="1">
      <c r="A807" s="72" t="s">
        <v>813</v>
      </c>
      <c r="B807" s="7"/>
      <c r="C807" s="7"/>
      <c r="D807" s="7"/>
      <c r="E807" s="2"/>
      <c r="F807" s="7"/>
      <c r="G807" s="2" t="s">
        <v>37</v>
      </c>
      <c r="H807" s="2" t="s">
        <v>1</v>
      </c>
    </row>
    <row r="808" spans="1:8" ht="16.5" thickBot="1">
      <c r="A808" s="63" t="s">
        <v>6</v>
      </c>
      <c r="B808" s="179">
        <v>2018</v>
      </c>
      <c r="C808" s="180"/>
      <c r="D808" s="179">
        <v>2019</v>
      </c>
      <c r="E808" s="180"/>
      <c r="F808" s="179">
        <v>2020</v>
      </c>
      <c r="G808" s="180"/>
      <c r="H808" s="64" t="s">
        <v>2</v>
      </c>
    </row>
    <row r="809" spans="1:8">
      <c r="A809" s="65"/>
      <c r="B809" s="19" t="s">
        <v>40</v>
      </c>
      <c r="C809" s="105" t="s">
        <v>41</v>
      </c>
      <c r="D809" s="105" t="s">
        <v>40</v>
      </c>
      <c r="E809" s="15" t="s">
        <v>41</v>
      </c>
      <c r="F809" s="19" t="s">
        <v>40</v>
      </c>
      <c r="G809" s="9" t="s">
        <v>41</v>
      </c>
      <c r="H809" s="66"/>
    </row>
    <row r="810" spans="1:8" ht="16.5" thickBot="1">
      <c r="A810" s="67"/>
      <c r="B810" s="32" t="s">
        <v>42</v>
      </c>
      <c r="C810" s="11" t="s">
        <v>43</v>
      </c>
      <c r="D810" s="108" t="s">
        <v>42</v>
      </c>
      <c r="E810" s="34" t="s">
        <v>43</v>
      </c>
      <c r="F810" s="32" t="s">
        <v>42</v>
      </c>
      <c r="G810" s="32" t="s">
        <v>43</v>
      </c>
      <c r="H810" s="68"/>
    </row>
    <row r="811" spans="1:8" ht="17.25" thickTop="1" thickBot="1">
      <c r="A811" s="22" t="s">
        <v>11</v>
      </c>
      <c r="B811" s="33">
        <v>38.506</v>
      </c>
      <c r="C811" s="36">
        <v>31.029</v>
      </c>
      <c r="D811" s="29">
        <v>31.16</v>
      </c>
      <c r="E811" s="29">
        <v>17.789000000000001</v>
      </c>
      <c r="F811" s="29">
        <v>33.183</v>
      </c>
      <c r="G811" s="29">
        <v>18.2</v>
      </c>
      <c r="H811" s="108" t="s">
        <v>575</v>
      </c>
    </row>
    <row r="812" spans="1:8" ht="16.5" thickBot="1">
      <c r="A812" s="22" t="s">
        <v>12</v>
      </c>
      <c r="B812" s="35">
        <v>131.04599999999999</v>
      </c>
      <c r="C812" s="36">
        <v>94.462000000000003</v>
      </c>
      <c r="D812" s="29">
        <v>105.07599999999999</v>
      </c>
      <c r="E812" s="29">
        <v>65.45</v>
      </c>
      <c r="F812" s="29">
        <v>94.146000000000001</v>
      </c>
      <c r="G812" s="29">
        <v>61.695999999999998</v>
      </c>
      <c r="H812" s="108" t="s">
        <v>576</v>
      </c>
    </row>
    <row r="813" spans="1:8" ht="16.5" thickBot="1">
      <c r="A813" s="22" t="s">
        <v>13</v>
      </c>
      <c r="B813" s="35">
        <v>4.2889999999999997</v>
      </c>
      <c r="C813" s="36">
        <v>4.3979999999999997</v>
      </c>
      <c r="D813" s="29">
        <v>4.2080000000000002</v>
      </c>
      <c r="E813" s="29">
        <v>3.4929999999999999</v>
      </c>
      <c r="F813" s="29">
        <v>3.4820000000000002</v>
      </c>
      <c r="G813" s="29">
        <v>3.254</v>
      </c>
      <c r="H813" s="108" t="s">
        <v>572</v>
      </c>
    </row>
    <row r="814" spans="1:8" ht="16.5" thickBot="1">
      <c r="A814" s="22" t="s">
        <v>14</v>
      </c>
      <c r="B814" s="35">
        <v>8.6389999999999993</v>
      </c>
      <c r="C814" s="36">
        <v>4.6210000000000004</v>
      </c>
      <c r="D814" s="29">
        <v>2.5339999999999998</v>
      </c>
      <c r="E814" s="29">
        <v>1.516</v>
      </c>
      <c r="F814" s="29">
        <v>4.8049999999999997</v>
      </c>
      <c r="G814" s="29">
        <v>3.4220000000000002</v>
      </c>
      <c r="H814" s="108" t="s">
        <v>585</v>
      </c>
    </row>
    <row r="815" spans="1:8" ht="16.5" thickBot="1">
      <c r="A815" s="22" t="s">
        <v>15</v>
      </c>
      <c r="B815" s="35">
        <v>83.215999999999994</v>
      </c>
      <c r="C815" s="36">
        <v>78.745000000000005</v>
      </c>
      <c r="D815" s="29">
        <v>86.254000000000005</v>
      </c>
      <c r="E815" s="29">
        <v>61.956000000000003</v>
      </c>
      <c r="F815" s="29">
        <v>76.807000000000002</v>
      </c>
      <c r="G815" s="29">
        <v>57.448</v>
      </c>
      <c r="H815" s="108" t="s">
        <v>591</v>
      </c>
    </row>
    <row r="816" spans="1:8" ht="16.5" thickBot="1">
      <c r="A816" s="22" t="s">
        <v>16</v>
      </c>
      <c r="B816" s="35">
        <v>0</v>
      </c>
      <c r="C816" s="36">
        <v>0</v>
      </c>
      <c r="D816" s="36">
        <v>0</v>
      </c>
      <c r="E816" s="36">
        <v>0</v>
      </c>
      <c r="F816" s="36">
        <v>0</v>
      </c>
      <c r="G816" s="29">
        <v>0</v>
      </c>
      <c r="H816" s="108" t="s">
        <v>573</v>
      </c>
    </row>
    <row r="817" spans="1:8" ht="16.5" thickBot="1">
      <c r="A817" s="22" t="s">
        <v>17</v>
      </c>
      <c r="B817" s="35">
        <v>6.3E-2</v>
      </c>
      <c r="C817" s="36">
        <v>0.04</v>
      </c>
      <c r="D817" s="29">
        <v>2.5000000000000001E-2</v>
      </c>
      <c r="E817" s="29">
        <v>1.4E-2</v>
      </c>
      <c r="F817" s="29">
        <v>3.1E-2</v>
      </c>
      <c r="G817" s="29">
        <v>1.7999999999999999E-2</v>
      </c>
      <c r="H817" s="108" t="s">
        <v>18</v>
      </c>
    </row>
    <row r="818" spans="1:8" ht="16.5" thickBot="1">
      <c r="A818" s="22" t="s">
        <v>19</v>
      </c>
      <c r="B818" s="35">
        <v>63.588999999999999</v>
      </c>
      <c r="C818" s="36">
        <v>50.843000000000004</v>
      </c>
      <c r="D818" s="29">
        <v>60.786000000000001</v>
      </c>
      <c r="E818" s="29">
        <v>42.16</v>
      </c>
      <c r="F818" s="29">
        <v>56.624000000000002</v>
      </c>
      <c r="G818" s="29">
        <v>40.232999999999997</v>
      </c>
      <c r="H818" s="108" t="s">
        <v>574</v>
      </c>
    </row>
    <row r="819" spans="1:8" ht="16.5" thickBot="1">
      <c r="A819" s="22" t="s">
        <v>20</v>
      </c>
      <c r="B819" s="35">
        <v>0.13800000000000001</v>
      </c>
      <c r="C819" s="36">
        <v>0.153</v>
      </c>
      <c r="D819" s="29">
        <v>0.40699999999999997</v>
      </c>
      <c r="E819" s="29">
        <v>0.23100000000000001</v>
      </c>
      <c r="F819" s="29">
        <v>0.57599999999999996</v>
      </c>
      <c r="G819" s="29">
        <v>0.45800000000000002</v>
      </c>
      <c r="H819" s="108" t="s">
        <v>577</v>
      </c>
    </row>
    <row r="820" spans="1:8" ht="16.5" thickBot="1">
      <c r="A820" s="22" t="s">
        <v>21</v>
      </c>
      <c r="B820" s="35">
        <v>10.89</v>
      </c>
      <c r="C820" s="36">
        <v>8.2230000000000008</v>
      </c>
      <c r="D820" s="29">
        <v>37.323999999999998</v>
      </c>
      <c r="E820" s="29">
        <v>21.317</v>
      </c>
      <c r="F820" s="29">
        <v>33.353000000000002</v>
      </c>
      <c r="G820" s="29">
        <v>17.827999999999999</v>
      </c>
      <c r="H820" s="108" t="s">
        <v>587</v>
      </c>
    </row>
    <row r="821" spans="1:8" ht="16.5" thickBot="1">
      <c r="A821" s="22" t="s">
        <v>22</v>
      </c>
      <c r="B821" s="35">
        <v>5.2999999999999999E-2</v>
      </c>
      <c r="C821" s="36">
        <v>7.1999999999999995E-2</v>
      </c>
      <c r="D821" s="29">
        <v>2.1000000000000001E-2</v>
      </c>
      <c r="E821" s="29">
        <v>1.7000000000000001E-2</v>
      </c>
      <c r="F821" s="29">
        <v>0.182</v>
      </c>
      <c r="G821" s="29">
        <v>0.14699999999999999</v>
      </c>
      <c r="H821" s="108" t="s">
        <v>571</v>
      </c>
    </row>
    <row r="822" spans="1:8" ht="16.5" thickBot="1">
      <c r="A822" s="22" t="s">
        <v>23</v>
      </c>
      <c r="B822" s="35">
        <v>46.237000000000002</v>
      </c>
      <c r="C822" s="36">
        <v>52.481000000000002</v>
      </c>
      <c r="D822" s="29">
        <v>80.537999999999997</v>
      </c>
      <c r="E822" s="29">
        <v>54.981000000000002</v>
      </c>
      <c r="F822" s="29">
        <v>71.781999999999996</v>
      </c>
      <c r="G822" s="29">
        <v>53.734999999999999</v>
      </c>
      <c r="H822" s="108" t="s">
        <v>24</v>
      </c>
    </row>
    <row r="823" spans="1:8" ht="16.5" thickBot="1">
      <c r="A823" s="22" t="s">
        <v>25</v>
      </c>
      <c r="B823" s="29">
        <v>10.521000000000001</v>
      </c>
      <c r="C823" s="27">
        <v>10.061</v>
      </c>
      <c r="D823" s="29">
        <v>11.03</v>
      </c>
      <c r="E823" s="29">
        <v>8.6649999999999991</v>
      </c>
      <c r="F823" s="29">
        <v>9.5243409999999979</v>
      </c>
      <c r="G823" s="29">
        <v>8.2283471200000005</v>
      </c>
      <c r="H823" s="108" t="s">
        <v>578</v>
      </c>
    </row>
    <row r="824" spans="1:8" ht="16.5" thickBot="1">
      <c r="A824" s="22" t="s">
        <v>26</v>
      </c>
      <c r="B824" s="35">
        <v>6.5846005361930304</v>
      </c>
      <c r="C824" s="36">
        <v>7.2880000000000003</v>
      </c>
      <c r="D824" s="29">
        <v>3.8750482573726539</v>
      </c>
      <c r="E824" s="29">
        <v>4.2889999999999997</v>
      </c>
      <c r="F824" s="29">
        <v>5.1239999999999997</v>
      </c>
      <c r="G824" s="29">
        <v>4.0839999999999996</v>
      </c>
      <c r="H824" s="108" t="s">
        <v>588</v>
      </c>
    </row>
    <row r="825" spans="1:8" ht="16.5" thickBot="1">
      <c r="A825" s="22" t="s">
        <v>27</v>
      </c>
      <c r="B825" s="35">
        <v>7.11</v>
      </c>
      <c r="C825" s="36">
        <v>5.1790000000000003</v>
      </c>
      <c r="D825" s="29">
        <v>6.4550000000000001</v>
      </c>
      <c r="E825" s="29">
        <v>3.62</v>
      </c>
      <c r="F825" s="29">
        <v>5.8680000000000003</v>
      </c>
      <c r="G825" s="29">
        <v>3.9940000000000002</v>
      </c>
      <c r="H825" s="108" t="s">
        <v>579</v>
      </c>
    </row>
    <row r="826" spans="1:8" ht="16.5" thickBot="1">
      <c r="A826" s="22" t="s">
        <v>28</v>
      </c>
      <c r="B826" s="35">
        <v>10.458</v>
      </c>
      <c r="C826" s="36">
        <v>9.6349999999999998</v>
      </c>
      <c r="D826" s="29">
        <v>9.2569999999999997</v>
      </c>
      <c r="E826" s="29">
        <v>8.1750000000000007</v>
      </c>
      <c r="F826" s="29">
        <v>7.52</v>
      </c>
      <c r="G826" s="29">
        <v>7.0970000000000004</v>
      </c>
      <c r="H826" s="108" t="s">
        <v>580</v>
      </c>
    </row>
    <row r="827" spans="1:8" ht="16.5" thickBot="1">
      <c r="A827" s="22" t="s">
        <v>29</v>
      </c>
      <c r="B827" s="35">
        <v>17.323</v>
      </c>
      <c r="C827" s="36">
        <v>18.899000000000001</v>
      </c>
      <c r="D827" s="29">
        <v>13.762</v>
      </c>
      <c r="E827" s="29">
        <v>10.33</v>
      </c>
      <c r="F827" s="29">
        <v>21.082999999999998</v>
      </c>
      <c r="G827" s="29">
        <v>13.621</v>
      </c>
      <c r="H827" s="108" t="s">
        <v>581</v>
      </c>
    </row>
    <row r="828" spans="1:8" ht="16.5" thickBot="1">
      <c r="A828" s="22" t="s">
        <v>30</v>
      </c>
      <c r="B828" s="35">
        <v>18.652000000000001</v>
      </c>
      <c r="C828" s="36">
        <v>22.184999999999999</v>
      </c>
      <c r="D828" s="29">
        <v>1.603</v>
      </c>
      <c r="E828" s="29">
        <v>1.496</v>
      </c>
      <c r="F828" s="29">
        <v>5.758</v>
      </c>
      <c r="G828" s="29">
        <v>5.1260000000000003</v>
      </c>
      <c r="H828" s="108" t="s">
        <v>589</v>
      </c>
    </row>
    <row r="829" spans="1:8" ht="16.5" thickBot="1">
      <c r="A829" s="22" t="s">
        <v>31</v>
      </c>
      <c r="B829" s="35">
        <v>60.923999999999999</v>
      </c>
      <c r="C829" s="36">
        <v>31.702000000000002</v>
      </c>
      <c r="D829" s="29">
        <v>30.123768216516307</v>
      </c>
      <c r="E829" s="29">
        <v>15.675000000000001</v>
      </c>
      <c r="F829" s="29">
        <v>25.51</v>
      </c>
      <c r="G829" s="29">
        <v>16.952128000000002</v>
      </c>
      <c r="H829" s="108" t="s">
        <v>582</v>
      </c>
    </row>
    <row r="830" spans="1:8" ht="16.5" thickBot="1">
      <c r="A830" s="22" t="s">
        <v>32</v>
      </c>
      <c r="B830" s="35">
        <v>16.905000000000001</v>
      </c>
      <c r="C830" s="36">
        <v>17.809999999999999</v>
      </c>
      <c r="D830" s="29">
        <v>6.27</v>
      </c>
      <c r="E830" s="29">
        <v>6.3620000000000001</v>
      </c>
      <c r="F830" s="29">
        <v>4.2839999999999998</v>
      </c>
      <c r="G830" s="29">
        <v>4.33</v>
      </c>
      <c r="H830" s="108" t="s">
        <v>584</v>
      </c>
    </row>
    <row r="831" spans="1:8" ht="16.5" thickBot="1">
      <c r="A831" s="22" t="s">
        <v>33</v>
      </c>
      <c r="B831" s="37">
        <v>0</v>
      </c>
      <c r="C831" s="38">
        <v>0</v>
      </c>
      <c r="D831" s="29">
        <v>0</v>
      </c>
      <c r="E831" s="29">
        <v>0</v>
      </c>
      <c r="F831" s="29">
        <v>0</v>
      </c>
      <c r="G831" s="29">
        <v>0</v>
      </c>
      <c r="H831" s="108" t="s">
        <v>583</v>
      </c>
    </row>
    <row r="832" spans="1:8" ht="16.5" thickBot="1">
      <c r="A832" s="22" t="s">
        <v>34</v>
      </c>
      <c r="B832" s="37">
        <v>2.101</v>
      </c>
      <c r="C832" s="38">
        <v>2.044</v>
      </c>
      <c r="D832" s="29">
        <v>1.5249999999999999</v>
      </c>
      <c r="E832" s="29">
        <v>0.89700000000000002</v>
      </c>
      <c r="F832" s="29">
        <v>1.73</v>
      </c>
      <c r="G832" s="29">
        <v>1.0609999999999999</v>
      </c>
      <c r="H832" s="107" t="s">
        <v>35</v>
      </c>
    </row>
    <row r="833" spans="1:8" ht="16.5" thickBot="1">
      <c r="A833" s="90" t="s">
        <v>338</v>
      </c>
      <c r="B833" s="92">
        <v>537.24460053619293</v>
      </c>
      <c r="C833" s="92">
        <v>449.87</v>
      </c>
      <c r="D833" s="92">
        <f>SUM(D811:D832)</f>
        <v>492.23381647388891</v>
      </c>
      <c r="E833" s="92">
        <f t="shared" ref="E833:G833" si="219">SUM(E811:E832)</f>
        <v>328.43300000000005</v>
      </c>
      <c r="F833" s="92">
        <f t="shared" si="219"/>
        <v>461.37234100000006</v>
      </c>
      <c r="G833" s="92">
        <f t="shared" si="219"/>
        <v>320.93247511999999</v>
      </c>
      <c r="H833" s="106" t="s">
        <v>586</v>
      </c>
    </row>
    <row r="834" spans="1:8" ht="16.5" thickBot="1">
      <c r="A834" s="90" t="s">
        <v>337</v>
      </c>
      <c r="B834" s="92">
        <v>2088.8739999999998</v>
      </c>
      <c r="C834" s="92">
        <v>1757.192</v>
      </c>
      <c r="D834" s="92">
        <v>1652.052224739243</v>
      </c>
      <c r="E834" s="92">
        <v>1389.731</v>
      </c>
      <c r="F834" s="92">
        <v>1517.0403559872796</v>
      </c>
      <c r="G834" s="92">
        <v>1276.1569999999999</v>
      </c>
      <c r="H834" s="113" t="s">
        <v>339</v>
      </c>
    </row>
    <row r="835" spans="1:8">
      <c r="A835" s="7"/>
      <c r="B835" s="7"/>
      <c r="C835" s="7"/>
      <c r="D835" s="7"/>
      <c r="E835" s="7"/>
      <c r="F835" s="7"/>
      <c r="G835" s="7"/>
      <c r="H835" s="7"/>
    </row>
    <row r="836" spans="1:8" ht="20.25" customHeight="1">
      <c r="A836" s="73" t="s">
        <v>36</v>
      </c>
      <c r="B836" s="7"/>
      <c r="C836" s="7"/>
      <c r="D836" s="7"/>
      <c r="E836" s="7"/>
      <c r="F836" s="7"/>
      <c r="G836" s="7"/>
      <c r="H836" s="76" t="s">
        <v>322</v>
      </c>
    </row>
    <row r="837" spans="1:8" ht="18.75" customHeight="1">
      <c r="A837" s="73" t="s">
        <v>678</v>
      </c>
      <c r="B837" s="7"/>
      <c r="C837" s="7"/>
      <c r="D837" s="7"/>
      <c r="E837" s="7"/>
      <c r="F837" s="7"/>
      <c r="G837" s="7"/>
      <c r="H837" s="80" t="s">
        <v>379</v>
      </c>
    </row>
    <row r="838" spans="1:8" ht="16.5" customHeight="1" thickBot="1">
      <c r="A838" s="72" t="s">
        <v>813</v>
      </c>
      <c r="B838" s="7"/>
      <c r="C838" s="7"/>
      <c r="D838" s="7"/>
      <c r="E838" s="2"/>
      <c r="F838" s="7"/>
      <c r="G838" s="2" t="s">
        <v>37</v>
      </c>
      <c r="H838" s="2" t="s">
        <v>1</v>
      </c>
    </row>
    <row r="839" spans="1:8" ht="16.5" thickBot="1">
      <c r="A839" s="63" t="s">
        <v>6</v>
      </c>
      <c r="B839" s="179">
        <v>2018</v>
      </c>
      <c r="C839" s="180"/>
      <c r="D839" s="179">
        <v>2019</v>
      </c>
      <c r="E839" s="180"/>
      <c r="F839" s="179">
        <v>2020</v>
      </c>
      <c r="G839" s="180"/>
      <c r="H839" s="64" t="s">
        <v>2</v>
      </c>
    </row>
    <row r="840" spans="1:8">
      <c r="A840" s="65"/>
      <c r="B840" s="19" t="s">
        <v>40</v>
      </c>
      <c r="C840" s="105" t="s">
        <v>41</v>
      </c>
      <c r="D840" s="105" t="s">
        <v>40</v>
      </c>
      <c r="E840" s="15" t="s">
        <v>41</v>
      </c>
      <c r="F840" s="19" t="s">
        <v>40</v>
      </c>
      <c r="G840" s="9" t="s">
        <v>41</v>
      </c>
      <c r="H840" s="66"/>
    </row>
    <row r="841" spans="1:8" ht="16.5" thickBot="1">
      <c r="A841" s="67"/>
      <c r="B841" s="32" t="s">
        <v>42</v>
      </c>
      <c r="C841" s="11" t="s">
        <v>43</v>
      </c>
      <c r="D841" s="108" t="s">
        <v>42</v>
      </c>
      <c r="E841" s="34" t="s">
        <v>43</v>
      </c>
      <c r="F841" s="32" t="s">
        <v>42</v>
      </c>
      <c r="G841" s="32" t="s">
        <v>43</v>
      </c>
      <c r="H841" s="68"/>
    </row>
    <row r="842" spans="1:8" ht="17.25" thickTop="1" thickBot="1">
      <c r="A842" s="22" t="s">
        <v>11</v>
      </c>
      <c r="B842" s="33">
        <v>2.11</v>
      </c>
      <c r="C842" s="36">
        <v>2.4769999999999999</v>
      </c>
      <c r="D842" s="29">
        <v>3.6539999999999999</v>
      </c>
      <c r="E842" s="35">
        <v>4.069</v>
      </c>
      <c r="F842" s="35">
        <v>4.1639999999999997</v>
      </c>
      <c r="G842" s="35">
        <v>5.2329999999999997</v>
      </c>
      <c r="H842" s="108" t="s">
        <v>575</v>
      </c>
    </row>
    <row r="843" spans="1:8" ht="16.5" thickBot="1">
      <c r="A843" s="22" t="s">
        <v>12</v>
      </c>
      <c r="B843" s="35">
        <v>72.936999999999998</v>
      </c>
      <c r="C843" s="36">
        <v>52.424999999999997</v>
      </c>
      <c r="D843" s="29">
        <v>58.215000000000003</v>
      </c>
      <c r="E843" s="35">
        <v>45.472999999999999</v>
      </c>
      <c r="F843" s="35">
        <v>86.328416752798375</v>
      </c>
      <c r="G843" s="35">
        <v>67.433000000000007</v>
      </c>
      <c r="H843" s="108" t="s">
        <v>576</v>
      </c>
    </row>
    <row r="844" spans="1:8" ht="16.5" thickBot="1">
      <c r="A844" s="22" t="s">
        <v>13</v>
      </c>
      <c r="B844" s="35">
        <v>0.73099999999999998</v>
      </c>
      <c r="C844" s="36">
        <v>0.78300000000000003</v>
      </c>
      <c r="D844" s="29">
        <v>0.48899999999999999</v>
      </c>
      <c r="E844" s="35">
        <v>0.61199999999999999</v>
      </c>
      <c r="F844" s="35">
        <v>0.67600000000000005</v>
      </c>
      <c r="G844" s="35">
        <v>0.92400000000000004</v>
      </c>
      <c r="H844" s="108" t="s">
        <v>572</v>
      </c>
    </row>
    <row r="845" spans="1:8" ht="16.5" thickBot="1">
      <c r="A845" s="22" t="s">
        <v>14</v>
      </c>
      <c r="B845" s="35">
        <v>4.593</v>
      </c>
      <c r="C845" s="36">
        <v>3.6560000000000001</v>
      </c>
      <c r="D845" s="29">
        <v>3.6349999999999998</v>
      </c>
      <c r="E845" s="35">
        <v>2.8780000000000001</v>
      </c>
      <c r="F845" s="35">
        <v>5.1920000000000002</v>
      </c>
      <c r="G845" s="35">
        <v>4.2290000000000001</v>
      </c>
      <c r="H845" s="108" t="s">
        <v>585</v>
      </c>
    </row>
    <row r="846" spans="1:8" ht="16.5" thickBot="1">
      <c r="A846" s="22" t="s">
        <v>15</v>
      </c>
      <c r="B846" s="35">
        <v>69.222999999999999</v>
      </c>
      <c r="C846" s="36">
        <v>77.087000000000003</v>
      </c>
      <c r="D846" s="29">
        <v>70.897999999999996</v>
      </c>
      <c r="E846" s="35">
        <v>75.620999999999995</v>
      </c>
      <c r="F846" s="35">
        <v>37.085000000000001</v>
      </c>
      <c r="G846" s="35">
        <v>46.247</v>
      </c>
      <c r="H846" s="108" t="s">
        <v>591</v>
      </c>
    </row>
    <row r="847" spans="1:8" ht="16.5" thickBot="1">
      <c r="A847" s="22" t="s">
        <v>16</v>
      </c>
      <c r="B847" s="35">
        <v>9.4E-2</v>
      </c>
      <c r="C847" s="36">
        <v>0.03</v>
      </c>
      <c r="D847" s="29">
        <v>0.156</v>
      </c>
      <c r="E847" s="35">
        <v>6.7000000000000004E-2</v>
      </c>
      <c r="F847" s="35">
        <v>0.189</v>
      </c>
      <c r="G847" s="35">
        <v>9.5000000000000001E-2</v>
      </c>
      <c r="H847" s="108" t="s">
        <v>573</v>
      </c>
    </row>
    <row r="848" spans="1:8" ht="16.5" thickBot="1">
      <c r="A848" s="22" t="s">
        <v>17</v>
      </c>
      <c r="B848" s="35">
        <v>1.41</v>
      </c>
      <c r="C848" s="36">
        <v>0.76800000000000002</v>
      </c>
      <c r="D848" s="29">
        <v>1.64</v>
      </c>
      <c r="E848" s="35">
        <v>0.78600000000000003</v>
      </c>
      <c r="F848" s="35">
        <v>1.165</v>
      </c>
      <c r="G848" s="35">
        <v>0.88400000000000001</v>
      </c>
      <c r="H848" s="108" t="s">
        <v>18</v>
      </c>
    </row>
    <row r="849" spans="1:8" ht="16.5" thickBot="1">
      <c r="A849" s="22" t="s">
        <v>19</v>
      </c>
      <c r="B849" s="35">
        <v>8.7970000000000006</v>
      </c>
      <c r="C849" s="36">
        <v>9.0039999999999996</v>
      </c>
      <c r="D849" s="29">
        <v>11.596</v>
      </c>
      <c r="E849" s="35">
        <v>11.734999999999999</v>
      </c>
      <c r="F849" s="35">
        <v>15.592000000000001</v>
      </c>
      <c r="G849" s="35">
        <v>16.544</v>
      </c>
      <c r="H849" s="108" t="s">
        <v>574</v>
      </c>
    </row>
    <row r="850" spans="1:8" ht="16.5" thickBot="1">
      <c r="A850" s="22" t="s">
        <v>20</v>
      </c>
      <c r="B850" s="35">
        <v>0.105</v>
      </c>
      <c r="C850" s="36">
        <v>5.3999999999999999E-2</v>
      </c>
      <c r="D850" s="29">
        <v>17.247</v>
      </c>
      <c r="E850" s="35">
        <v>10.746</v>
      </c>
      <c r="F850" s="35">
        <v>0.42</v>
      </c>
      <c r="G850" s="35">
        <v>0.36099999999999999</v>
      </c>
      <c r="H850" s="108" t="s">
        <v>577</v>
      </c>
    </row>
    <row r="851" spans="1:8" ht="16.5" thickBot="1">
      <c r="A851" s="22" t="s">
        <v>21</v>
      </c>
      <c r="B851" s="35">
        <v>3.8359999999999999</v>
      </c>
      <c r="C851" s="36">
        <v>3.5859999999999999</v>
      </c>
      <c r="D851" s="29">
        <v>14.702</v>
      </c>
      <c r="E851" s="35">
        <v>13.749000000000001</v>
      </c>
      <c r="F851" s="35">
        <v>13.146000000000001</v>
      </c>
      <c r="G851" s="35">
        <v>10.644</v>
      </c>
      <c r="H851" s="108" t="s">
        <v>587</v>
      </c>
    </row>
    <row r="852" spans="1:8" ht="16.5" thickBot="1">
      <c r="A852" s="22" t="s">
        <v>22</v>
      </c>
      <c r="B852" s="35">
        <v>0.66</v>
      </c>
      <c r="C852" s="36">
        <v>0.40699999999999997</v>
      </c>
      <c r="D852" s="29">
        <v>1.4339999999999999</v>
      </c>
      <c r="E852" s="35">
        <v>1.1439999999999999</v>
      </c>
      <c r="F852" s="35">
        <v>0.745</v>
      </c>
      <c r="G852" s="35">
        <v>0.57999999999999996</v>
      </c>
      <c r="H852" s="108" t="s">
        <v>571</v>
      </c>
    </row>
    <row r="853" spans="1:8" ht="16.5" thickBot="1">
      <c r="A853" s="22" t="s">
        <v>23</v>
      </c>
      <c r="B853" s="35">
        <v>46.654000000000003</v>
      </c>
      <c r="C853" s="36">
        <v>35.679000000000002</v>
      </c>
      <c r="D853" s="29">
        <v>71.349999999999994</v>
      </c>
      <c r="E853" s="35">
        <v>64.896000000000001</v>
      </c>
      <c r="F853" s="35">
        <v>53.731000000000002</v>
      </c>
      <c r="G853" s="35">
        <v>57.927</v>
      </c>
      <c r="H853" s="108" t="s">
        <v>24</v>
      </c>
    </row>
    <row r="854" spans="1:8" ht="16.5" thickBot="1">
      <c r="A854" s="22" t="s">
        <v>25</v>
      </c>
      <c r="B854" s="29">
        <v>3.952</v>
      </c>
      <c r="C854" s="27">
        <v>3.7949999999999999</v>
      </c>
      <c r="D854" s="29">
        <v>6.4829999999999997</v>
      </c>
      <c r="E854" s="35">
        <v>7.0910000000000002</v>
      </c>
      <c r="F854" s="35">
        <v>4.1609999999999996</v>
      </c>
      <c r="G854" s="35">
        <v>5.2009999999999996</v>
      </c>
      <c r="H854" s="108" t="s">
        <v>578</v>
      </c>
    </row>
    <row r="855" spans="1:8" ht="16.5" thickBot="1">
      <c r="A855" s="22" t="s">
        <v>26</v>
      </c>
      <c r="B855" s="35">
        <v>1.6528155339805823</v>
      </c>
      <c r="C855" s="36">
        <v>1.792</v>
      </c>
      <c r="D855" s="29">
        <v>1.2479126213592231</v>
      </c>
      <c r="E855" s="35">
        <v>1.353</v>
      </c>
      <c r="F855" s="35">
        <v>1.407</v>
      </c>
      <c r="G855" s="35">
        <v>1.675</v>
      </c>
      <c r="H855" s="108" t="s">
        <v>588</v>
      </c>
    </row>
    <row r="856" spans="1:8" ht="16.5" thickBot="1">
      <c r="A856" s="22" t="s">
        <v>27</v>
      </c>
      <c r="B856" s="35">
        <v>3.2719999999999998</v>
      </c>
      <c r="C856" s="36">
        <v>2.335</v>
      </c>
      <c r="D856" s="29">
        <v>3.5129999999999999</v>
      </c>
      <c r="E856" s="35">
        <v>2.4489999999999998</v>
      </c>
      <c r="F856" s="35">
        <v>5.1749999999999998</v>
      </c>
      <c r="G856" s="35">
        <v>4.5229999999999997</v>
      </c>
      <c r="H856" s="108" t="s">
        <v>579</v>
      </c>
    </row>
    <row r="857" spans="1:8" ht="16.5" thickBot="1">
      <c r="A857" s="22" t="s">
        <v>28</v>
      </c>
      <c r="B857" s="35">
        <v>2.343</v>
      </c>
      <c r="C857" s="36">
        <v>2.5110000000000001</v>
      </c>
      <c r="D857" s="29">
        <v>2.1040000000000001</v>
      </c>
      <c r="E857" s="35">
        <v>2.5310000000000001</v>
      </c>
      <c r="F857" s="35">
        <v>2.2429999999999999</v>
      </c>
      <c r="G857" s="35">
        <v>2.6190000000000002</v>
      </c>
      <c r="H857" s="108" t="s">
        <v>580</v>
      </c>
    </row>
    <row r="858" spans="1:8" ht="16.5" thickBot="1">
      <c r="A858" s="22" t="s">
        <v>29</v>
      </c>
      <c r="B858" s="35">
        <v>5.5490000000000004</v>
      </c>
      <c r="C858" s="36">
        <v>7.3559999999999999</v>
      </c>
      <c r="D858" s="29">
        <v>6.3650000000000002</v>
      </c>
      <c r="E858" s="35">
        <v>8.1929999999999996</v>
      </c>
      <c r="F858" s="35">
        <v>7.55</v>
      </c>
      <c r="G858" s="35">
        <v>10.497</v>
      </c>
      <c r="H858" s="108" t="s">
        <v>581</v>
      </c>
    </row>
    <row r="859" spans="1:8" ht="16.5" thickBot="1">
      <c r="A859" s="22" t="s">
        <v>30</v>
      </c>
      <c r="B859" s="35">
        <v>10.98</v>
      </c>
      <c r="C859" s="36">
        <v>12.727</v>
      </c>
      <c r="D859" s="29">
        <v>4.3380000000000001</v>
      </c>
      <c r="E859" s="35">
        <v>3.4529999999999998</v>
      </c>
      <c r="F859" s="35">
        <v>6.4820000000000002</v>
      </c>
      <c r="G859" s="35">
        <v>7.8179999999999996</v>
      </c>
      <c r="H859" s="108" t="s">
        <v>589</v>
      </c>
    </row>
    <row r="860" spans="1:8" ht="16.5" thickBot="1">
      <c r="A860" s="22" t="s">
        <v>31</v>
      </c>
      <c r="B860" s="35">
        <v>9.16</v>
      </c>
      <c r="C860" s="36">
        <v>5.4039999999999999</v>
      </c>
      <c r="D860" s="29">
        <v>26.779948186528497</v>
      </c>
      <c r="E860" s="35">
        <v>15.798999999999999</v>
      </c>
      <c r="F860" s="35">
        <v>6.5469999999999997</v>
      </c>
      <c r="G860" s="35">
        <v>7.8780000000000001</v>
      </c>
      <c r="H860" s="108" t="s">
        <v>582</v>
      </c>
    </row>
    <row r="861" spans="1:8" ht="16.5" thickBot="1">
      <c r="A861" s="22" t="s">
        <v>32</v>
      </c>
      <c r="B861" s="35">
        <v>18.097999999999999</v>
      </c>
      <c r="C861" s="36">
        <v>20.247</v>
      </c>
      <c r="D861" s="29">
        <v>6.0380000000000003</v>
      </c>
      <c r="E861" s="35">
        <v>8.8800000000000008</v>
      </c>
      <c r="F861" s="35">
        <v>11.057</v>
      </c>
      <c r="G861" s="35">
        <v>15.614000000000001</v>
      </c>
      <c r="H861" s="108" t="s">
        <v>584</v>
      </c>
    </row>
    <row r="862" spans="1:8" ht="16.5" thickBot="1">
      <c r="A862" s="22" t="s">
        <v>33</v>
      </c>
      <c r="B862" s="37">
        <v>0</v>
      </c>
      <c r="C862" s="38">
        <v>0</v>
      </c>
      <c r="D862" s="29">
        <v>0.05</v>
      </c>
      <c r="E862" s="35">
        <v>3.0000000000000001E-3</v>
      </c>
      <c r="F862" s="35">
        <v>3.1E-2</v>
      </c>
      <c r="G862" s="35">
        <v>1.7999999999999999E-2</v>
      </c>
      <c r="H862" s="108" t="s">
        <v>583</v>
      </c>
    </row>
    <row r="863" spans="1:8" ht="16.5" thickBot="1">
      <c r="A863" s="22" t="s">
        <v>34</v>
      </c>
      <c r="B863" s="37">
        <v>32.442999999999998</v>
      </c>
      <c r="C863" s="38">
        <v>22.34</v>
      </c>
      <c r="D863" s="29">
        <v>73.864000000000004</v>
      </c>
      <c r="E863" s="35">
        <v>59.970999999999997</v>
      </c>
      <c r="F863" s="35">
        <v>29.167000000000002</v>
      </c>
      <c r="G863" s="35">
        <v>28.366</v>
      </c>
      <c r="H863" s="107" t="s">
        <v>35</v>
      </c>
    </row>
    <row r="864" spans="1:8" ht="16.5" thickBot="1">
      <c r="A864" s="90" t="s">
        <v>338</v>
      </c>
      <c r="B864" s="92">
        <v>296.947</v>
      </c>
      <c r="C864" s="92">
        <v>264.46300000000002</v>
      </c>
      <c r="D864" s="92">
        <v>385.79886080788765</v>
      </c>
      <c r="E864" s="92">
        <v>341.49900000000002</v>
      </c>
      <c r="F864" s="138">
        <f>SUM(F842:F863)</f>
        <v>292.25341675279844</v>
      </c>
      <c r="G864" s="138">
        <f>SUM(G842:G863)</f>
        <v>295.31</v>
      </c>
      <c r="H864" s="117" t="s">
        <v>586</v>
      </c>
    </row>
    <row r="865" spans="1:8" ht="16.5" thickBot="1">
      <c r="A865" s="90" t="s">
        <v>337</v>
      </c>
      <c r="B865" s="92">
        <v>3724.2130000000002</v>
      </c>
      <c r="C865" s="92">
        <v>3219.96</v>
      </c>
      <c r="D865" s="92">
        <v>3732.1102802034807</v>
      </c>
      <c r="E865" s="92">
        <v>3226.788</v>
      </c>
      <c r="F865" s="138">
        <v>4547.9751983310352</v>
      </c>
      <c r="G865" s="138">
        <v>3932.1860000000001</v>
      </c>
      <c r="H865" s="113" t="s">
        <v>339</v>
      </c>
    </row>
    <row r="866" spans="1:8">
      <c r="A866" s="7"/>
      <c r="B866" s="7"/>
      <c r="C866" s="7"/>
      <c r="D866" s="77"/>
      <c r="E866" s="77"/>
      <c r="F866" s="77"/>
      <c r="G866" s="77"/>
      <c r="H866" s="7"/>
    </row>
    <row r="867" spans="1:8">
      <c r="A867" s="7"/>
      <c r="B867" s="7"/>
      <c r="C867" s="7"/>
      <c r="D867" s="7"/>
      <c r="E867" s="7"/>
      <c r="F867" s="7"/>
      <c r="G867" s="7"/>
      <c r="H867" s="7"/>
    </row>
    <row r="868" spans="1:8">
      <c r="A868" s="7"/>
      <c r="B868" s="7"/>
      <c r="C868" s="7"/>
      <c r="D868" s="7"/>
      <c r="E868" s="7"/>
      <c r="F868" s="7"/>
      <c r="G868" s="7"/>
      <c r="H868" s="7"/>
    </row>
    <row r="869" spans="1:8" ht="18.75" customHeight="1">
      <c r="A869" s="73" t="s">
        <v>90</v>
      </c>
      <c r="B869" s="7"/>
      <c r="C869" s="7"/>
      <c r="D869" s="7"/>
      <c r="E869" s="7"/>
      <c r="F869" s="7"/>
      <c r="G869" s="7"/>
      <c r="H869" s="76" t="s">
        <v>323</v>
      </c>
    </row>
    <row r="870" spans="1:8">
      <c r="A870" s="73" t="s">
        <v>679</v>
      </c>
      <c r="B870" s="7"/>
      <c r="C870" s="7"/>
      <c r="D870" s="7"/>
      <c r="E870" s="7"/>
      <c r="F870" s="7"/>
      <c r="G870" s="7"/>
      <c r="H870" s="41" t="s">
        <v>380</v>
      </c>
    </row>
    <row r="871" spans="1:8" ht="24" customHeight="1" thickBot="1">
      <c r="A871" s="72" t="s">
        <v>813</v>
      </c>
      <c r="B871" s="7"/>
      <c r="C871" s="7"/>
      <c r="D871" s="7"/>
      <c r="E871" s="2"/>
      <c r="F871" s="7"/>
      <c r="G871" s="2" t="s">
        <v>37</v>
      </c>
      <c r="H871" s="2" t="s">
        <v>1</v>
      </c>
    </row>
    <row r="872" spans="1:8" ht="16.5" thickBot="1">
      <c r="A872" s="63" t="s">
        <v>6</v>
      </c>
      <c r="B872" s="179">
        <v>2018</v>
      </c>
      <c r="C872" s="180"/>
      <c r="D872" s="179">
        <v>2019</v>
      </c>
      <c r="E872" s="180"/>
      <c r="F872" s="179">
        <v>2020</v>
      </c>
      <c r="G872" s="180"/>
      <c r="H872" s="155" t="s">
        <v>2</v>
      </c>
    </row>
    <row r="873" spans="1:8">
      <c r="A873" s="65"/>
      <c r="B873" s="19" t="s">
        <v>40</v>
      </c>
      <c r="C873" s="105" t="s">
        <v>41</v>
      </c>
      <c r="D873" s="105" t="s">
        <v>40</v>
      </c>
      <c r="E873" s="15" t="s">
        <v>41</v>
      </c>
      <c r="F873" s="156" t="s">
        <v>40</v>
      </c>
      <c r="G873" s="157" t="s">
        <v>41</v>
      </c>
      <c r="H873" s="158"/>
    </row>
    <row r="874" spans="1:8" ht="16.5" thickBot="1">
      <c r="A874" s="67"/>
      <c r="B874" s="32" t="s">
        <v>42</v>
      </c>
      <c r="C874" s="11" t="s">
        <v>43</v>
      </c>
      <c r="D874" s="108" t="s">
        <v>42</v>
      </c>
      <c r="E874" s="34" t="s">
        <v>43</v>
      </c>
      <c r="F874" s="159" t="s">
        <v>42</v>
      </c>
      <c r="G874" s="159" t="s">
        <v>43</v>
      </c>
      <c r="H874" s="160"/>
    </row>
    <row r="875" spans="1:8" ht="17.25" thickTop="1" thickBot="1">
      <c r="A875" s="22" t="s">
        <v>11</v>
      </c>
      <c r="B875" s="35">
        <v>1.1749999999999998</v>
      </c>
      <c r="C875" s="35">
        <v>0.56200000000000006</v>
      </c>
      <c r="D875" s="161">
        <v>1.7450000000000001</v>
      </c>
      <c r="E875" s="161">
        <v>0.91</v>
      </c>
      <c r="F875" s="161">
        <v>2.6059999999999999</v>
      </c>
      <c r="G875" s="161">
        <v>1.417</v>
      </c>
      <c r="H875" s="162" t="s">
        <v>575</v>
      </c>
    </row>
    <row r="876" spans="1:8" ht="16.5" thickBot="1">
      <c r="A876" s="22" t="s">
        <v>12</v>
      </c>
      <c r="B876" s="35">
        <v>54.905000000000001</v>
      </c>
      <c r="C876" s="35">
        <v>18.649000000000001</v>
      </c>
      <c r="D876" s="161">
        <v>61.42</v>
      </c>
      <c r="E876" s="161">
        <v>19.190000000000001</v>
      </c>
      <c r="F876" s="161">
        <v>85.352000000000004</v>
      </c>
      <c r="G876" s="161">
        <v>27.808</v>
      </c>
      <c r="H876" s="162" t="s">
        <v>576</v>
      </c>
    </row>
    <row r="877" spans="1:8" ht="16.5" thickBot="1">
      <c r="A877" s="22" t="s">
        <v>13</v>
      </c>
      <c r="B877" s="35">
        <v>2.2530000000000001</v>
      </c>
      <c r="C877" s="35">
        <v>1.0169999999999999</v>
      </c>
      <c r="D877" s="161">
        <v>2.04</v>
      </c>
      <c r="E877" s="161">
        <v>0.93899999999999995</v>
      </c>
      <c r="F877" s="161">
        <v>2.1709999999999998</v>
      </c>
      <c r="G877" s="161">
        <v>1.04</v>
      </c>
      <c r="H877" s="162" t="s">
        <v>572</v>
      </c>
    </row>
    <row r="878" spans="1:8" ht="16.5" thickBot="1">
      <c r="A878" s="22" t="s">
        <v>14</v>
      </c>
      <c r="B878" s="35">
        <v>0.63400000000000001</v>
      </c>
      <c r="C878" s="35">
        <v>0.95799999999999996</v>
      </c>
      <c r="D878" s="161">
        <v>0.41</v>
      </c>
      <c r="E878" s="161">
        <v>0.47899999999999998</v>
      </c>
      <c r="F878" s="161">
        <v>0.47</v>
      </c>
      <c r="G878" s="161">
        <v>0.53900000000000003</v>
      </c>
      <c r="H878" s="162" t="s">
        <v>585</v>
      </c>
    </row>
    <row r="879" spans="1:8" ht="16.5" thickBot="1">
      <c r="A879" s="22" t="s">
        <v>15</v>
      </c>
      <c r="B879" s="35">
        <v>11.555999999999999</v>
      </c>
      <c r="C879" s="35">
        <v>8.5220000000000002</v>
      </c>
      <c r="D879" s="161">
        <v>10.788</v>
      </c>
      <c r="E879" s="161">
        <v>6.4880000000000004</v>
      </c>
      <c r="F879" s="161">
        <v>5.609</v>
      </c>
      <c r="G879" s="161">
        <v>4.4580000000000002</v>
      </c>
      <c r="H879" s="162" t="s">
        <v>591</v>
      </c>
    </row>
    <row r="880" spans="1:8" ht="16.5" thickBot="1">
      <c r="A880" s="22" t="s">
        <v>16</v>
      </c>
      <c r="B880" s="35">
        <v>0</v>
      </c>
      <c r="C880" s="35">
        <v>0</v>
      </c>
      <c r="D880" s="35">
        <v>0</v>
      </c>
      <c r="E880" s="35">
        <v>0</v>
      </c>
      <c r="F880" s="35">
        <v>0</v>
      </c>
      <c r="G880" s="35">
        <v>0</v>
      </c>
      <c r="H880" s="162" t="s">
        <v>573</v>
      </c>
    </row>
    <row r="881" spans="1:8" ht="16.5" thickBot="1">
      <c r="A881" s="22" t="s">
        <v>17</v>
      </c>
      <c r="B881" s="35">
        <v>20.421999999999997</v>
      </c>
      <c r="C881" s="35">
        <v>8.293000000000001</v>
      </c>
      <c r="D881" s="161">
        <v>15.603</v>
      </c>
      <c r="E881" s="161">
        <v>5.9960000000000004</v>
      </c>
      <c r="F881" s="161">
        <v>26.187999999999999</v>
      </c>
      <c r="G881" s="161">
        <v>9.5250000000000004</v>
      </c>
      <c r="H881" s="162" t="s">
        <v>18</v>
      </c>
    </row>
    <row r="882" spans="1:8" ht="16.5" thickBot="1">
      <c r="A882" s="22" t="s">
        <v>19</v>
      </c>
      <c r="B882" s="35">
        <v>8.4619999999999997</v>
      </c>
      <c r="C882" s="35">
        <v>3.7030000000000003</v>
      </c>
      <c r="D882" s="161">
        <v>11.065</v>
      </c>
      <c r="E882" s="161">
        <v>5.1879999999999997</v>
      </c>
      <c r="F882" s="161">
        <v>12.727</v>
      </c>
      <c r="G882" s="161">
        <v>5.7350000000000003</v>
      </c>
      <c r="H882" s="162" t="s">
        <v>574</v>
      </c>
    </row>
    <row r="883" spans="1:8" ht="16.5" thickBot="1">
      <c r="A883" s="22" t="s">
        <v>20</v>
      </c>
      <c r="B883" s="35">
        <v>3.0309999999999997</v>
      </c>
      <c r="C883" s="35">
        <v>1.6859999999999999</v>
      </c>
      <c r="D883" s="161">
        <v>10.71</v>
      </c>
      <c r="E883" s="161">
        <v>4.3890000000000002</v>
      </c>
      <c r="F883" s="161">
        <v>17.870999999999999</v>
      </c>
      <c r="G883" s="161">
        <v>6.5090000000000003</v>
      </c>
      <c r="H883" s="162" t="s">
        <v>577</v>
      </c>
    </row>
    <row r="884" spans="1:8" ht="16.5" thickBot="1">
      <c r="A884" s="22" t="s">
        <v>21</v>
      </c>
      <c r="B884" s="35">
        <v>16.038</v>
      </c>
      <c r="C884" s="35">
        <v>6.2519999999999998</v>
      </c>
      <c r="D884" s="161">
        <v>1.5529999999999999</v>
      </c>
      <c r="E884" s="161">
        <v>0.70599999999999996</v>
      </c>
      <c r="F884" s="161">
        <v>1.379</v>
      </c>
      <c r="G884" s="161">
        <v>0.29699999999999999</v>
      </c>
      <c r="H884" s="162" t="s">
        <v>587</v>
      </c>
    </row>
    <row r="885" spans="1:8" ht="16.5" thickBot="1">
      <c r="A885" s="22" t="s">
        <v>22</v>
      </c>
      <c r="B885" s="35">
        <v>21.686999999999998</v>
      </c>
      <c r="C885" s="35">
        <v>6.9899999999999993</v>
      </c>
      <c r="D885" s="161">
        <v>15.98</v>
      </c>
      <c r="E885" s="161">
        <v>6.7969999999999997</v>
      </c>
      <c r="F885" s="161">
        <v>17.096</v>
      </c>
      <c r="G885" s="161">
        <v>7.72</v>
      </c>
      <c r="H885" s="162" t="s">
        <v>571</v>
      </c>
    </row>
    <row r="886" spans="1:8" ht="16.5" thickBot="1">
      <c r="A886" s="22" t="s">
        <v>23</v>
      </c>
      <c r="B886" s="35">
        <v>20.590000000000003</v>
      </c>
      <c r="C886" s="35">
        <v>7.5680000000000005</v>
      </c>
      <c r="D886" s="161">
        <v>20.492999999999999</v>
      </c>
      <c r="E886" s="161">
        <v>7.7240000000000002</v>
      </c>
      <c r="F886" s="161">
        <v>21.475000000000001</v>
      </c>
      <c r="G886" s="161">
        <v>7.4710000000000001</v>
      </c>
      <c r="H886" s="162" t="s">
        <v>24</v>
      </c>
    </row>
    <row r="887" spans="1:8" ht="16.5" thickBot="1">
      <c r="A887" s="22" t="s">
        <v>25</v>
      </c>
      <c r="B887" s="35">
        <v>5.9180000000000001</v>
      </c>
      <c r="C887" s="35">
        <v>2.5629999999999997</v>
      </c>
      <c r="D887" s="161">
        <v>4.7869999999999999</v>
      </c>
      <c r="E887" s="161">
        <v>2.137</v>
      </c>
      <c r="F887" s="161">
        <v>5.76</v>
      </c>
      <c r="G887" s="161">
        <v>2.573</v>
      </c>
      <c r="H887" s="162" t="s">
        <v>578</v>
      </c>
    </row>
    <row r="888" spans="1:8" ht="16.5" thickBot="1">
      <c r="A888" s="22" t="s">
        <v>26</v>
      </c>
      <c r="B888" s="161">
        <f>D888/E888*C888</f>
        <v>2.124915801614764</v>
      </c>
      <c r="C888" s="35">
        <v>1.0780000000000001</v>
      </c>
      <c r="D888" s="161">
        <f>F888/G888*E888</f>
        <v>1.2714013840830451</v>
      </c>
      <c r="E888" s="161">
        <v>0.64500000000000002</v>
      </c>
      <c r="F888" s="161">
        <v>1.7090000000000001</v>
      </c>
      <c r="G888" s="161">
        <v>0.86699999999999999</v>
      </c>
      <c r="H888" s="162" t="s">
        <v>588</v>
      </c>
    </row>
    <row r="889" spans="1:8" ht="16.5" thickBot="1">
      <c r="A889" s="22" t="s">
        <v>27</v>
      </c>
      <c r="B889" s="35">
        <v>3.8319999999999999</v>
      </c>
      <c r="C889" s="35">
        <v>1.6719999999999999</v>
      </c>
      <c r="D889" s="161">
        <v>3.548</v>
      </c>
      <c r="E889" s="161">
        <v>1.4810000000000001</v>
      </c>
      <c r="F889" s="161">
        <v>3.4649999999999999</v>
      </c>
      <c r="G889" s="161">
        <v>1.423</v>
      </c>
      <c r="H889" s="162" t="s">
        <v>579</v>
      </c>
    </row>
    <row r="890" spans="1:8" ht="16.5" thickBot="1">
      <c r="A890" s="22" t="s">
        <v>28</v>
      </c>
      <c r="B890" s="35">
        <v>0.752</v>
      </c>
      <c r="C890" s="35">
        <v>0.40099999999999997</v>
      </c>
      <c r="D890" s="161">
        <v>0.63500000000000001</v>
      </c>
      <c r="E890" s="161">
        <v>0.374</v>
      </c>
      <c r="F890" s="161">
        <v>0.88500000000000001</v>
      </c>
      <c r="G890" s="161">
        <v>0.53</v>
      </c>
      <c r="H890" s="162" t="s">
        <v>580</v>
      </c>
    </row>
    <row r="891" spans="1:8" ht="16.5" thickBot="1">
      <c r="A891" s="22" t="s">
        <v>29</v>
      </c>
      <c r="B891" s="35">
        <v>0.24</v>
      </c>
      <c r="C891" s="35">
        <v>0.185</v>
      </c>
      <c r="D891" s="161">
        <v>0.26500000000000001</v>
      </c>
      <c r="E891" s="161">
        <v>0.27300000000000002</v>
      </c>
      <c r="F891" s="161">
        <v>0.52900000000000003</v>
      </c>
      <c r="G891" s="161">
        <v>0.32600000000000001</v>
      </c>
      <c r="H891" s="162" t="s">
        <v>581</v>
      </c>
    </row>
    <row r="892" spans="1:8" ht="16.5" thickBot="1">
      <c r="A892" s="22" t="s">
        <v>30</v>
      </c>
      <c r="B892" s="35">
        <v>0.752</v>
      </c>
      <c r="C892" s="35">
        <v>0.45600000000000002</v>
      </c>
      <c r="D892" s="161">
        <v>0.155</v>
      </c>
      <c r="E892" s="161">
        <v>0.153</v>
      </c>
      <c r="F892" s="161">
        <v>0.754</v>
      </c>
      <c r="G892" s="161">
        <v>0.44600000000000001</v>
      </c>
      <c r="H892" s="162" t="s">
        <v>589</v>
      </c>
    </row>
    <row r="893" spans="1:8" ht="16.5" thickBot="1">
      <c r="A893" s="22" t="s">
        <v>31</v>
      </c>
      <c r="B893" s="35">
        <v>16.939</v>
      </c>
      <c r="C893" s="35">
        <v>5.8849999999999998</v>
      </c>
      <c r="D893" s="161">
        <v>0.121</v>
      </c>
      <c r="E893" s="161">
        <v>12.481999999999999</v>
      </c>
      <c r="F893" s="161">
        <v>23.661000000000001</v>
      </c>
      <c r="G893" s="161">
        <v>12.855</v>
      </c>
      <c r="H893" s="162" t="s">
        <v>582</v>
      </c>
    </row>
    <row r="894" spans="1:8" ht="16.5" thickBot="1">
      <c r="A894" s="22" t="s">
        <v>32</v>
      </c>
      <c r="B894" s="35">
        <v>13.141999999999999</v>
      </c>
      <c r="C894" s="35">
        <v>8.9310000000000009</v>
      </c>
      <c r="D894" s="161">
        <v>9.8940000000000001</v>
      </c>
      <c r="E894" s="161">
        <v>7.375</v>
      </c>
      <c r="F894" s="161">
        <v>22.34</v>
      </c>
      <c r="G894" s="161">
        <v>15.66</v>
      </c>
      <c r="H894" s="162" t="s">
        <v>584</v>
      </c>
    </row>
    <row r="895" spans="1:8" ht="16.5" thickBot="1">
      <c r="A895" s="22" t="s">
        <v>33</v>
      </c>
      <c r="B895" s="35">
        <v>0</v>
      </c>
      <c r="C895" s="35">
        <v>0</v>
      </c>
      <c r="D895" s="161">
        <v>0.39100000000000001</v>
      </c>
      <c r="E895" s="161">
        <v>0.11899999999999999</v>
      </c>
      <c r="F895" s="161">
        <v>0.21099999999999999</v>
      </c>
      <c r="G895" s="161">
        <v>8.8999999999999996E-2</v>
      </c>
      <c r="H895" s="162" t="s">
        <v>583</v>
      </c>
    </row>
    <row r="896" spans="1:8" ht="16.5" thickBot="1">
      <c r="A896" s="22" t="s">
        <v>34</v>
      </c>
      <c r="B896" s="35">
        <v>93</v>
      </c>
      <c r="C896" s="35">
        <v>36.246000000000002</v>
      </c>
      <c r="D896" s="161">
        <v>13.548</v>
      </c>
      <c r="E896" s="161">
        <v>6.1429999999999998</v>
      </c>
      <c r="F896" s="161">
        <v>51.957999999999998</v>
      </c>
      <c r="G896" s="161">
        <v>23.975000000000001</v>
      </c>
      <c r="H896" s="162" t="s">
        <v>35</v>
      </c>
    </row>
    <row r="897" spans="1:8" ht="16.5" thickBot="1">
      <c r="A897" s="90" t="s">
        <v>338</v>
      </c>
      <c r="B897" s="138">
        <v>295.32800000000003</v>
      </c>
      <c r="C897" s="138">
        <v>121.61700000000002</v>
      </c>
      <c r="D897" s="153">
        <f>SUM(D875:D896)</f>
        <v>186.422401384083</v>
      </c>
      <c r="E897" s="153">
        <f t="shared" ref="E897:G897" si="220">SUM(E875:E896)</f>
        <v>89.988000000000028</v>
      </c>
      <c r="F897" s="153">
        <f t="shared" si="220"/>
        <v>304.21600000000001</v>
      </c>
      <c r="G897" s="153">
        <f t="shared" si="220"/>
        <v>131.26300000000001</v>
      </c>
      <c r="H897" s="162" t="s">
        <v>586</v>
      </c>
    </row>
    <row r="898" spans="1:8" ht="16.5" thickBot="1">
      <c r="A898" s="90" t="s">
        <v>337</v>
      </c>
      <c r="B898" s="153">
        <v>7001.9619999999995</v>
      </c>
      <c r="C898" s="153">
        <v>2315.9399999999996</v>
      </c>
      <c r="D898" s="153">
        <f>B898/C898*E898</f>
        <v>6253.2194197682165</v>
      </c>
      <c r="E898" s="153">
        <v>2068.2890000000002</v>
      </c>
      <c r="F898" s="153">
        <f>D898/E898*G898</f>
        <v>7366.4423090529126</v>
      </c>
      <c r="G898" s="153">
        <v>2436.4940000000001</v>
      </c>
      <c r="H898" s="162" t="s">
        <v>339</v>
      </c>
    </row>
    <row r="899" spans="1:8">
      <c r="A899" s="15"/>
      <c r="B899" s="60"/>
      <c r="C899" s="60"/>
      <c r="D899" s="60"/>
      <c r="E899" s="60"/>
      <c r="F899" s="60"/>
      <c r="G899" s="60"/>
    </row>
    <row r="901" spans="1:8">
      <c r="A901" s="73" t="s">
        <v>91</v>
      </c>
      <c r="D901" s="13"/>
      <c r="F901" s="13"/>
      <c r="H901" s="76" t="s">
        <v>92</v>
      </c>
    </row>
    <row r="902" spans="1:8">
      <c r="A902" s="73" t="s">
        <v>680</v>
      </c>
      <c r="H902" s="7" t="s">
        <v>381</v>
      </c>
    </row>
    <row r="903" spans="1:8" ht="16.5" customHeight="1" thickBot="1">
      <c r="A903" s="72" t="s">
        <v>813</v>
      </c>
      <c r="E903" s="2"/>
      <c r="G903" s="2" t="s">
        <v>37</v>
      </c>
      <c r="H903" s="2" t="s">
        <v>1</v>
      </c>
    </row>
    <row r="904" spans="1:8" ht="16.5" thickBot="1">
      <c r="A904" s="63" t="s">
        <v>6</v>
      </c>
      <c r="B904" s="179">
        <v>2018</v>
      </c>
      <c r="C904" s="180"/>
      <c r="D904" s="179">
        <v>2019</v>
      </c>
      <c r="E904" s="180"/>
      <c r="F904" s="179">
        <v>2020</v>
      </c>
      <c r="G904" s="180"/>
      <c r="H904" s="64" t="s">
        <v>2</v>
      </c>
    </row>
    <row r="905" spans="1:8">
      <c r="A905" s="65"/>
      <c r="B905" s="19" t="s">
        <v>40</v>
      </c>
      <c r="C905" s="105" t="s">
        <v>41</v>
      </c>
      <c r="D905" s="105" t="s">
        <v>40</v>
      </c>
      <c r="E905" s="15" t="s">
        <v>41</v>
      </c>
      <c r="F905" s="19" t="s">
        <v>40</v>
      </c>
      <c r="G905" s="9" t="s">
        <v>41</v>
      </c>
      <c r="H905" s="66"/>
    </row>
    <row r="906" spans="1:8" ht="16.5" thickBot="1">
      <c r="A906" s="67"/>
      <c r="B906" s="32" t="s">
        <v>42</v>
      </c>
      <c r="C906" s="11" t="s">
        <v>43</v>
      </c>
      <c r="D906" s="108" t="s">
        <v>42</v>
      </c>
      <c r="E906" s="34" t="s">
        <v>43</v>
      </c>
      <c r="F906" s="32" t="s">
        <v>42</v>
      </c>
      <c r="G906" s="32" t="s">
        <v>43</v>
      </c>
      <c r="H906" s="68"/>
    </row>
    <row r="907" spans="1:8" ht="17.25" thickTop="1" thickBot="1">
      <c r="A907" s="22" t="s">
        <v>11</v>
      </c>
      <c r="B907" s="33">
        <v>0</v>
      </c>
      <c r="C907" s="36">
        <v>0</v>
      </c>
      <c r="D907" s="29">
        <v>4.0000000000000001E-3</v>
      </c>
      <c r="E907" s="35">
        <v>4.0000000000000001E-3</v>
      </c>
      <c r="F907" s="35">
        <v>3.9E-2</v>
      </c>
      <c r="G907" s="35">
        <v>3.9E-2</v>
      </c>
      <c r="H907" s="108" t="s">
        <v>575</v>
      </c>
    </row>
    <row r="908" spans="1:8" ht="16.5" thickBot="1">
      <c r="A908" s="22" t="s">
        <v>12</v>
      </c>
      <c r="B908" s="35">
        <v>5.1459999999999999</v>
      </c>
      <c r="C908" s="36">
        <v>3.8069999999999999</v>
      </c>
      <c r="D908" s="29">
        <v>4.9619999999999997</v>
      </c>
      <c r="E908" s="35">
        <v>3.7309999999999999</v>
      </c>
      <c r="F908" s="35">
        <v>3.7105280085767891</v>
      </c>
      <c r="G908" s="35">
        <v>2.79</v>
      </c>
      <c r="H908" s="108" t="s">
        <v>576</v>
      </c>
    </row>
    <row r="909" spans="1:8" ht="16.5" thickBot="1">
      <c r="A909" s="22" t="s">
        <v>13</v>
      </c>
      <c r="B909" s="35">
        <v>2.8000000000000001E-2</v>
      </c>
      <c r="C909" s="36">
        <v>2.5000000000000001E-2</v>
      </c>
      <c r="D909" s="29">
        <v>3.6999999999999998E-2</v>
      </c>
      <c r="E909" s="35">
        <v>3.2000000000000001E-2</v>
      </c>
      <c r="F909" s="35">
        <v>5.5500000000000001E-2</v>
      </c>
      <c r="G909" s="35">
        <v>4.8000000000000001E-2</v>
      </c>
      <c r="H909" s="108" t="s">
        <v>572</v>
      </c>
    </row>
    <row r="910" spans="1:8" ht="16.5" thickBot="1">
      <c r="A910" s="22" t="s">
        <v>14</v>
      </c>
      <c r="B910" s="35">
        <v>0</v>
      </c>
      <c r="C910" s="36">
        <v>0</v>
      </c>
      <c r="D910" s="29">
        <v>0</v>
      </c>
      <c r="E910" s="35">
        <v>0</v>
      </c>
      <c r="F910" s="35">
        <v>0</v>
      </c>
      <c r="G910" s="35">
        <v>0</v>
      </c>
      <c r="H910" s="108" t="s">
        <v>585</v>
      </c>
    </row>
    <row r="911" spans="1:8" ht="16.5" thickBot="1">
      <c r="A911" s="22" t="s">
        <v>15</v>
      </c>
      <c r="B911" s="35">
        <v>0.12</v>
      </c>
      <c r="C911" s="36">
        <v>3.3000000000000002E-2</v>
      </c>
      <c r="D911" s="29">
        <v>0.253</v>
      </c>
      <c r="E911" s="35">
        <v>0.26300000000000001</v>
      </c>
      <c r="F911" s="35">
        <v>0.2539619771863118</v>
      </c>
      <c r="G911" s="35">
        <v>0.26400000000000001</v>
      </c>
      <c r="H911" s="108" t="s">
        <v>591</v>
      </c>
    </row>
    <row r="912" spans="1:8" ht="16.5" thickBot="1">
      <c r="A912" s="22" t="s">
        <v>16</v>
      </c>
      <c r="B912" s="35">
        <v>1E-3</v>
      </c>
      <c r="C912" s="36">
        <v>1E-3</v>
      </c>
      <c r="D912" s="29">
        <v>1E-3</v>
      </c>
      <c r="E912" s="35">
        <v>1E-3</v>
      </c>
      <c r="F912" s="35">
        <v>0</v>
      </c>
      <c r="G912" s="35">
        <v>0</v>
      </c>
      <c r="H912" s="108" t="s">
        <v>573</v>
      </c>
    </row>
    <row r="913" spans="1:8" ht="16.5" thickBot="1">
      <c r="A913" s="22" t="s">
        <v>17</v>
      </c>
      <c r="B913" s="35">
        <v>2E-3</v>
      </c>
      <c r="C913" s="36">
        <v>4.0000000000000001E-3</v>
      </c>
      <c r="D913" s="29">
        <v>0</v>
      </c>
      <c r="E913" s="35">
        <v>0</v>
      </c>
      <c r="F913" s="35">
        <v>0</v>
      </c>
      <c r="G913" s="35">
        <v>0</v>
      </c>
      <c r="H913" s="108" t="s">
        <v>18</v>
      </c>
    </row>
    <row r="914" spans="1:8" ht="16.5" thickBot="1">
      <c r="A914" s="22" t="s">
        <v>19</v>
      </c>
      <c r="B914" s="35">
        <v>8.3000000000000004E-2</v>
      </c>
      <c r="C914" s="36">
        <v>0.109</v>
      </c>
      <c r="D914" s="29">
        <v>9.7000000000000003E-2</v>
      </c>
      <c r="E914" s="35">
        <v>0.105</v>
      </c>
      <c r="F914" s="35">
        <v>0.65313333333333334</v>
      </c>
      <c r="G914" s="35">
        <v>0.70699999999999996</v>
      </c>
      <c r="H914" s="108" t="s">
        <v>574</v>
      </c>
    </row>
    <row r="915" spans="1:8" ht="16.5" thickBot="1">
      <c r="A915" s="22" t="s">
        <v>20</v>
      </c>
      <c r="B915" s="35">
        <v>1.9E-2</v>
      </c>
      <c r="C915" s="36">
        <v>1.7000000000000001E-2</v>
      </c>
      <c r="D915" s="29">
        <v>0.54200000000000004</v>
      </c>
      <c r="E915" s="35">
        <v>0.379</v>
      </c>
      <c r="F915" s="35">
        <v>1.4300791556728235E-2</v>
      </c>
      <c r="G915" s="35">
        <v>0.01</v>
      </c>
      <c r="H915" s="108" t="s">
        <v>577</v>
      </c>
    </row>
    <row r="916" spans="1:8" ht="16.5" thickBot="1">
      <c r="A916" s="22" t="s">
        <v>21</v>
      </c>
      <c r="B916" s="35">
        <v>0</v>
      </c>
      <c r="C916" s="36">
        <v>1E-3</v>
      </c>
      <c r="D916" s="29">
        <v>4.8000000000000001E-2</v>
      </c>
      <c r="E916" s="35">
        <v>3.6999999999999998E-2</v>
      </c>
      <c r="F916" s="35">
        <v>5.1891891891891898E-3</v>
      </c>
      <c r="G916" s="35">
        <v>4.0000000000000001E-3</v>
      </c>
      <c r="H916" s="108" t="s">
        <v>587</v>
      </c>
    </row>
    <row r="917" spans="1:8" ht="16.5" thickBot="1">
      <c r="A917" s="22" t="s">
        <v>22</v>
      </c>
      <c r="B917" s="35">
        <v>2E-3</v>
      </c>
      <c r="C917" s="36">
        <v>3.0000000000000001E-3</v>
      </c>
      <c r="D917" s="29">
        <v>1E-3</v>
      </c>
      <c r="E917" s="35">
        <v>2E-3</v>
      </c>
      <c r="F917" s="35">
        <v>3.0000000000000001E-3</v>
      </c>
      <c r="G917" s="35">
        <v>6.0000000000000001E-3</v>
      </c>
      <c r="H917" s="108" t="s">
        <v>571</v>
      </c>
    </row>
    <row r="918" spans="1:8" ht="16.5" thickBot="1">
      <c r="A918" s="22" t="s">
        <v>23</v>
      </c>
      <c r="B918" s="35">
        <v>0.69799999999999995</v>
      </c>
      <c r="C918" s="36">
        <v>0.495</v>
      </c>
      <c r="D918" s="29">
        <v>5.4130000000000003</v>
      </c>
      <c r="E918" s="35">
        <v>4.0629999999999997</v>
      </c>
      <c r="F918" s="35">
        <v>3.8728995815899583</v>
      </c>
      <c r="G918" s="35">
        <v>2.907</v>
      </c>
      <c r="H918" s="108" t="s">
        <v>24</v>
      </c>
    </row>
    <row r="919" spans="1:8" ht="16.5" thickBot="1">
      <c r="A919" s="22" t="s">
        <v>25</v>
      </c>
      <c r="B919" s="29">
        <v>2.8000000000000001E-2</v>
      </c>
      <c r="C919" s="27">
        <v>2.5000000000000001E-2</v>
      </c>
      <c r="D919" s="29">
        <v>1.153</v>
      </c>
      <c r="E919" s="35">
        <v>1.373</v>
      </c>
      <c r="F919" s="35">
        <v>0.43919810633648948</v>
      </c>
      <c r="G919" s="35">
        <v>0.52300000000000002</v>
      </c>
      <c r="H919" s="108" t="s">
        <v>578</v>
      </c>
    </row>
    <row r="920" spans="1:8" ht="16.5" thickBot="1">
      <c r="A920" s="22" t="s">
        <v>26</v>
      </c>
      <c r="B920" s="35">
        <v>9.8181818181818179E-3</v>
      </c>
      <c r="C920" s="36">
        <v>6.0000000000000001E-3</v>
      </c>
      <c r="D920" s="29">
        <v>0.01</v>
      </c>
      <c r="E920" s="35">
        <v>6.0000000000000001E-3</v>
      </c>
      <c r="F920" s="35">
        <v>0</v>
      </c>
      <c r="G920" s="35">
        <v>0</v>
      </c>
      <c r="H920" s="108" t="s">
        <v>588</v>
      </c>
    </row>
    <row r="921" spans="1:8" ht="16.5" thickBot="1">
      <c r="A921" s="22" t="s">
        <v>27</v>
      </c>
      <c r="B921" s="35">
        <v>9.2999999999999999E-2</v>
      </c>
      <c r="C921" s="36">
        <v>8.5999999999999993E-2</v>
      </c>
      <c r="D921" s="29">
        <v>0.108</v>
      </c>
      <c r="E921" s="35">
        <v>5.5E-2</v>
      </c>
      <c r="F921" s="35">
        <v>0.7422545454545455</v>
      </c>
      <c r="G921" s="35">
        <v>0.378</v>
      </c>
      <c r="H921" s="108" t="s">
        <v>579</v>
      </c>
    </row>
    <row r="922" spans="1:8" ht="16.5" thickBot="1">
      <c r="A922" s="22" t="s">
        <v>28</v>
      </c>
      <c r="B922" s="35">
        <v>0.107</v>
      </c>
      <c r="C922" s="36">
        <v>0.11</v>
      </c>
      <c r="D922" s="29">
        <v>8.5999999999999993E-2</v>
      </c>
      <c r="E922" s="35">
        <v>7.4999999999999997E-2</v>
      </c>
      <c r="F922" s="35">
        <v>0.20525333333333334</v>
      </c>
      <c r="G922" s="35">
        <v>0.17899999999999999</v>
      </c>
      <c r="H922" s="108" t="s">
        <v>580</v>
      </c>
    </row>
    <row r="923" spans="1:8" ht="16.5" thickBot="1">
      <c r="A923" s="22" t="s">
        <v>29</v>
      </c>
      <c r="B923" s="35">
        <v>5.8000000000000003E-2</v>
      </c>
      <c r="C923" s="36">
        <v>6.6000000000000003E-2</v>
      </c>
      <c r="D923" s="29">
        <v>5.0999999999999997E-2</v>
      </c>
      <c r="E923" s="35">
        <v>6.0999999999999999E-2</v>
      </c>
      <c r="F923" s="35">
        <v>1.0868852459016393E-2</v>
      </c>
      <c r="G923" s="35">
        <v>1.2999999999999999E-2</v>
      </c>
      <c r="H923" s="108" t="s">
        <v>581</v>
      </c>
    </row>
    <row r="924" spans="1:8" ht="16.5" thickBot="1">
      <c r="A924" s="22" t="s">
        <v>30</v>
      </c>
      <c r="B924" s="37">
        <v>0</v>
      </c>
      <c r="C924" s="38">
        <v>0</v>
      </c>
      <c r="D924" s="29">
        <v>0</v>
      </c>
      <c r="E924" s="29">
        <v>0</v>
      </c>
      <c r="F924" s="29">
        <v>0</v>
      </c>
      <c r="G924" s="35">
        <v>0</v>
      </c>
      <c r="H924" s="108" t="s">
        <v>589</v>
      </c>
    </row>
    <row r="925" spans="1:8" ht="16.5" thickBot="1">
      <c r="A925" s="22" t="s">
        <v>31</v>
      </c>
      <c r="B925" s="37">
        <v>0</v>
      </c>
      <c r="C925" s="38">
        <v>0</v>
      </c>
      <c r="D925" s="29">
        <v>0</v>
      </c>
      <c r="E925" s="29">
        <v>0</v>
      </c>
      <c r="F925" s="29">
        <v>0</v>
      </c>
      <c r="G925" s="35">
        <v>0</v>
      </c>
      <c r="H925" s="108" t="s">
        <v>582</v>
      </c>
    </row>
    <row r="926" spans="1:8" ht="16.5" thickBot="1">
      <c r="A926" s="22" t="s">
        <v>32</v>
      </c>
      <c r="B926" s="37">
        <v>0</v>
      </c>
      <c r="C926" s="38">
        <v>0</v>
      </c>
      <c r="D926" s="29">
        <v>0</v>
      </c>
      <c r="E926" s="29">
        <v>0</v>
      </c>
      <c r="F926" s="29">
        <v>0</v>
      </c>
      <c r="G926" s="35">
        <v>0</v>
      </c>
      <c r="H926" s="108" t="s">
        <v>584</v>
      </c>
    </row>
    <row r="927" spans="1:8" ht="16.5" thickBot="1">
      <c r="A927" s="22" t="s">
        <v>33</v>
      </c>
      <c r="B927" s="37">
        <v>0</v>
      </c>
      <c r="C927" s="38">
        <v>0</v>
      </c>
      <c r="D927" s="29">
        <v>0</v>
      </c>
      <c r="E927" s="29">
        <v>0</v>
      </c>
      <c r="F927" s="29">
        <v>0</v>
      </c>
      <c r="G927" s="35">
        <v>0</v>
      </c>
      <c r="H927" s="108" t="s">
        <v>583</v>
      </c>
    </row>
    <row r="928" spans="1:8" ht="16.5" thickBot="1">
      <c r="A928" s="22" t="s">
        <v>34</v>
      </c>
      <c r="B928" s="37">
        <v>0.121</v>
      </c>
      <c r="C928" s="38">
        <v>7.8E-2</v>
      </c>
      <c r="D928" s="29">
        <v>0</v>
      </c>
      <c r="E928" s="29">
        <v>0</v>
      </c>
      <c r="F928" s="29">
        <v>0</v>
      </c>
      <c r="G928" s="35">
        <v>0</v>
      </c>
      <c r="H928" s="107" t="s">
        <v>35</v>
      </c>
    </row>
    <row r="929" spans="1:8" ht="16.5" thickBot="1">
      <c r="A929" s="90" t="s">
        <v>338</v>
      </c>
      <c r="B929" s="92">
        <v>6.5158181818181813</v>
      </c>
      <c r="C929" s="92">
        <v>4.8660000000000005</v>
      </c>
      <c r="D929" s="92">
        <v>12.766000000000002</v>
      </c>
      <c r="E929" s="92">
        <v>10.186999999999999</v>
      </c>
      <c r="F929" s="92">
        <f>SUM(F911:F928)</f>
        <v>6.2000597104389055</v>
      </c>
      <c r="G929" s="92">
        <f>SUM(G911:G928)</f>
        <v>4.9910000000000005</v>
      </c>
      <c r="H929" s="106" t="s">
        <v>586</v>
      </c>
    </row>
    <row r="930" spans="1:8" ht="16.5" thickBot="1">
      <c r="A930" s="90" t="s">
        <v>337</v>
      </c>
      <c r="B930" s="92">
        <v>108.71299999999999</v>
      </c>
      <c r="C930" s="92">
        <v>73.748999999999995</v>
      </c>
      <c r="D930" s="92">
        <v>147.22399999999999</v>
      </c>
      <c r="E930" s="92">
        <v>104.027</v>
      </c>
      <c r="F930" s="92">
        <f t="shared" ref="F930" si="221">D930/E930*G930</f>
        <v>130.0244914877868</v>
      </c>
      <c r="G930" s="92">
        <v>91.873999999999995</v>
      </c>
      <c r="H930" s="113" t="s">
        <v>339</v>
      </c>
    </row>
    <row r="932" spans="1:8">
      <c r="A932" s="73" t="s">
        <v>93</v>
      </c>
      <c r="H932" s="76" t="s">
        <v>94</v>
      </c>
    </row>
    <row r="933" spans="1:8">
      <c r="A933" s="73" t="s">
        <v>816</v>
      </c>
      <c r="H933" s="41" t="s">
        <v>382</v>
      </c>
    </row>
    <row r="934" spans="1:8" ht="16.5" customHeight="1" thickBot="1">
      <c r="A934" s="72" t="s">
        <v>813</v>
      </c>
      <c r="E934" s="2"/>
      <c r="G934" s="2" t="s">
        <v>37</v>
      </c>
      <c r="H934" s="2" t="s">
        <v>1</v>
      </c>
    </row>
    <row r="935" spans="1:8" ht="16.5" thickBot="1">
      <c r="A935" s="63" t="s">
        <v>6</v>
      </c>
      <c r="B935" s="179">
        <v>2018</v>
      </c>
      <c r="C935" s="180"/>
      <c r="D935" s="179">
        <v>2019</v>
      </c>
      <c r="E935" s="180"/>
      <c r="F935" s="179">
        <v>2020</v>
      </c>
      <c r="G935" s="180"/>
      <c r="H935" s="64" t="s">
        <v>2</v>
      </c>
    </row>
    <row r="936" spans="1:8">
      <c r="A936" s="65"/>
      <c r="B936" s="19" t="s">
        <v>40</v>
      </c>
      <c r="C936" s="105" t="s">
        <v>41</v>
      </c>
      <c r="D936" s="105" t="s">
        <v>40</v>
      </c>
      <c r="E936" s="15" t="s">
        <v>41</v>
      </c>
      <c r="F936" s="19" t="s">
        <v>40</v>
      </c>
      <c r="G936" s="9" t="s">
        <v>41</v>
      </c>
      <c r="H936" s="66"/>
    </row>
    <row r="937" spans="1:8" ht="16.5" thickBot="1">
      <c r="A937" s="67"/>
      <c r="B937" s="32" t="s">
        <v>42</v>
      </c>
      <c r="C937" s="11" t="s">
        <v>43</v>
      </c>
      <c r="D937" s="108" t="s">
        <v>42</v>
      </c>
      <c r="E937" s="34" t="s">
        <v>43</v>
      </c>
      <c r="F937" s="32" t="s">
        <v>42</v>
      </c>
      <c r="G937" s="32" t="s">
        <v>43</v>
      </c>
      <c r="H937" s="68"/>
    </row>
    <row r="938" spans="1:8" ht="17.25" thickTop="1" thickBot="1">
      <c r="A938" s="22" t="s">
        <v>11</v>
      </c>
      <c r="B938" s="33">
        <v>8.8089999999999993</v>
      </c>
      <c r="C938" s="36">
        <v>5.0979999999999999</v>
      </c>
      <c r="D938" s="29">
        <v>8.8360000000000003</v>
      </c>
      <c r="E938" s="35">
        <v>7.3650000000000002</v>
      </c>
      <c r="F938" s="27">
        <v>13.387</v>
      </c>
      <c r="G938" s="27">
        <v>9.7609999999999992</v>
      </c>
      <c r="H938" s="108" t="s">
        <v>575</v>
      </c>
    </row>
    <row r="939" spans="1:8" ht="16.5" thickBot="1">
      <c r="A939" s="22" t="s">
        <v>12</v>
      </c>
      <c r="B939" s="35">
        <v>16.920999999999999</v>
      </c>
      <c r="C939" s="36">
        <v>8.4779999999999998</v>
      </c>
      <c r="D939" s="29">
        <v>15.603</v>
      </c>
      <c r="E939" s="35">
        <v>13.733000000000001</v>
      </c>
      <c r="F939" s="27">
        <v>23.109000000000002</v>
      </c>
      <c r="G939" s="27">
        <v>15.815</v>
      </c>
      <c r="H939" s="108" t="s">
        <v>576</v>
      </c>
    </row>
    <row r="940" spans="1:8" ht="16.5" thickBot="1">
      <c r="A940" s="22" t="s">
        <v>13</v>
      </c>
      <c r="B940" s="35">
        <v>0.38300000000000001</v>
      </c>
      <c r="C940" s="36">
        <v>0.48699999999999999</v>
      </c>
      <c r="D940" s="29">
        <v>0.21299999999999999</v>
      </c>
      <c r="E940" s="35">
        <v>0.32700000000000001</v>
      </c>
      <c r="F940" s="27">
        <v>0.30199999999999999</v>
      </c>
      <c r="G940" s="27">
        <v>0.48399999999999999</v>
      </c>
      <c r="H940" s="108" t="s">
        <v>572</v>
      </c>
    </row>
    <row r="941" spans="1:8" ht="16.5" thickBot="1">
      <c r="A941" s="22" t="s">
        <v>14</v>
      </c>
      <c r="B941" s="35">
        <v>8.0000000000000002E-3</v>
      </c>
      <c r="C941" s="36">
        <v>1.0999999999999999E-2</v>
      </c>
      <c r="D941" s="29">
        <v>0.03</v>
      </c>
      <c r="E941" s="35">
        <v>4.7E-2</v>
      </c>
      <c r="F941" s="27">
        <v>1E-3</v>
      </c>
      <c r="G941" s="27">
        <v>3.0000000000000001E-3</v>
      </c>
      <c r="H941" s="108" t="s">
        <v>585</v>
      </c>
    </row>
    <row r="942" spans="1:8" ht="16.5" thickBot="1">
      <c r="A942" s="22" t="s">
        <v>15</v>
      </c>
      <c r="B942" s="35">
        <v>5.681</v>
      </c>
      <c r="C942" s="36">
        <v>1.8819999999999999</v>
      </c>
      <c r="D942" s="29">
        <v>6.5</v>
      </c>
      <c r="E942" s="35">
        <v>1.86</v>
      </c>
      <c r="F942" s="27">
        <v>2.2010000000000001</v>
      </c>
      <c r="G942" s="27">
        <v>1.238</v>
      </c>
      <c r="H942" s="108" t="s">
        <v>591</v>
      </c>
    </row>
    <row r="943" spans="1:8" ht="16.5" thickBot="1">
      <c r="A943" s="22" t="s">
        <v>16</v>
      </c>
      <c r="B943" s="35">
        <v>0</v>
      </c>
      <c r="C943" s="36">
        <v>0</v>
      </c>
      <c r="D943" s="29">
        <v>0</v>
      </c>
      <c r="E943" s="35">
        <v>0</v>
      </c>
      <c r="F943" s="27">
        <v>0</v>
      </c>
      <c r="G943" s="27">
        <v>0</v>
      </c>
      <c r="H943" s="108" t="s">
        <v>573</v>
      </c>
    </row>
    <row r="944" spans="1:8" ht="16.5" thickBot="1">
      <c r="A944" s="22" t="s">
        <v>17</v>
      </c>
      <c r="B944" s="35">
        <v>0.54500000000000004</v>
      </c>
      <c r="C944" s="36">
        <v>0.41299999999999998</v>
      </c>
      <c r="D944" s="29">
        <v>0.38800000000000001</v>
      </c>
      <c r="E944" s="35">
        <v>0.27400000000000002</v>
      </c>
      <c r="F944" s="27">
        <v>0.46500000000000002</v>
      </c>
      <c r="G944" s="27">
        <v>0.28499999999999998</v>
      </c>
      <c r="H944" s="108" t="s">
        <v>18</v>
      </c>
    </row>
    <row r="945" spans="1:8" ht="16.5" thickBot="1">
      <c r="A945" s="22" t="s">
        <v>19</v>
      </c>
      <c r="B945" s="35">
        <v>32.634999999999998</v>
      </c>
      <c r="C945" s="36">
        <v>14.234999999999999</v>
      </c>
      <c r="D945" s="29">
        <v>43.396999999999998</v>
      </c>
      <c r="E945" s="35">
        <v>32.281999999999996</v>
      </c>
      <c r="F945" s="27">
        <v>37.808999999999997</v>
      </c>
      <c r="G945" s="27">
        <v>21.538</v>
      </c>
      <c r="H945" s="108" t="s">
        <v>574</v>
      </c>
    </row>
    <row r="946" spans="1:8" ht="16.5" thickBot="1">
      <c r="A946" s="22" t="s">
        <v>20</v>
      </c>
      <c r="B946" s="35">
        <v>23.231999999999999</v>
      </c>
      <c r="C946" s="36">
        <v>37.691000000000003</v>
      </c>
      <c r="D946" s="29">
        <v>34.481000000000002</v>
      </c>
      <c r="E946" s="35">
        <v>17.047000000000001</v>
      </c>
      <c r="F946" s="27">
        <v>25.853000000000002</v>
      </c>
      <c r="G946" s="27">
        <v>12.266999999999999</v>
      </c>
      <c r="H946" s="108" t="s">
        <v>577</v>
      </c>
    </row>
    <row r="947" spans="1:8" ht="16.5" thickBot="1">
      <c r="A947" s="22" t="s">
        <v>21</v>
      </c>
      <c r="B947" s="35">
        <v>7.5999999999999998E-2</v>
      </c>
      <c r="C947" s="36">
        <v>9.4E-2</v>
      </c>
      <c r="D947" s="29">
        <v>0.16300000000000001</v>
      </c>
      <c r="E947" s="35">
        <v>0.13700000000000001</v>
      </c>
      <c r="F947" s="27">
        <v>0.28299999999999997</v>
      </c>
      <c r="G947" s="27">
        <v>0.14699999999999999</v>
      </c>
      <c r="H947" s="108" t="s">
        <v>587</v>
      </c>
    </row>
    <row r="948" spans="1:8" ht="16.5" thickBot="1">
      <c r="A948" s="22" t="s">
        <v>22</v>
      </c>
      <c r="B948" s="35">
        <v>3.0000000000000001E-3</v>
      </c>
      <c r="C948" s="36">
        <v>2E-3</v>
      </c>
      <c r="D948" s="29">
        <v>6.7000000000000004E-2</v>
      </c>
      <c r="E948" s="35">
        <v>4.1000000000000002E-2</v>
      </c>
      <c r="F948" s="27">
        <v>1.2999999999999999E-2</v>
      </c>
      <c r="G948" s="27">
        <v>1.4E-2</v>
      </c>
      <c r="H948" s="108" t="s">
        <v>571</v>
      </c>
    </row>
    <row r="949" spans="1:8" ht="16.5" thickBot="1">
      <c r="A949" s="22" t="s">
        <v>23</v>
      </c>
      <c r="B949" s="35">
        <v>0.40799999999999997</v>
      </c>
      <c r="C949" s="36">
        <v>0.44900000000000001</v>
      </c>
      <c r="D949" s="29">
        <v>0.99199999999999999</v>
      </c>
      <c r="E949" s="35">
        <v>0.97199999999999998</v>
      </c>
      <c r="F949" s="27">
        <v>1.113</v>
      </c>
      <c r="G949" s="27">
        <v>0.77900000000000003</v>
      </c>
      <c r="H949" s="108" t="s">
        <v>24</v>
      </c>
    </row>
    <row r="950" spans="1:8" ht="16.5" thickBot="1">
      <c r="A950" s="22" t="s">
        <v>25</v>
      </c>
      <c r="B950" s="29">
        <v>0.45500000000000002</v>
      </c>
      <c r="C950" s="27">
        <v>0.53900000000000003</v>
      </c>
      <c r="D950" s="29">
        <v>0.51400000000000001</v>
      </c>
      <c r="E950" s="35">
        <v>0.64500000000000002</v>
      </c>
      <c r="F950" s="27">
        <v>0.76900000000000002</v>
      </c>
      <c r="G950" s="27">
        <v>0.98699999999999999</v>
      </c>
      <c r="H950" s="108" t="s">
        <v>578</v>
      </c>
    </row>
    <row r="951" spans="1:8" ht="16.5" thickBot="1">
      <c r="A951" s="22" t="s">
        <v>26</v>
      </c>
      <c r="B951" s="35">
        <v>5.4619140625</v>
      </c>
      <c r="C951" s="36">
        <v>2.125</v>
      </c>
      <c r="D951" s="29">
        <v>4.5905781250000004</v>
      </c>
      <c r="E951" s="35">
        <v>1.786</v>
      </c>
      <c r="F951" s="27">
        <v>1.2749999999999999</v>
      </c>
      <c r="G951" s="27">
        <v>1.125</v>
      </c>
      <c r="H951" s="108" t="s">
        <v>588</v>
      </c>
    </row>
    <row r="952" spans="1:8" ht="16.5" thickBot="1">
      <c r="A952" s="22" t="s">
        <v>27</v>
      </c>
      <c r="B952" s="35">
        <v>0.60899999999999999</v>
      </c>
      <c r="C952" s="36">
        <v>0.42299999999999999</v>
      </c>
      <c r="D952" s="29">
        <v>0.85199999999999998</v>
      </c>
      <c r="E952" s="35">
        <v>0.78300000000000003</v>
      </c>
      <c r="F952" s="27">
        <v>0.84499999999999997</v>
      </c>
      <c r="G952" s="27">
        <v>0.73199999999999998</v>
      </c>
      <c r="H952" s="108" t="s">
        <v>579</v>
      </c>
    </row>
    <row r="953" spans="1:8" ht="16.5" thickBot="1">
      <c r="A953" s="22" t="s">
        <v>28</v>
      </c>
      <c r="B953" s="35">
        <v>1.968</v>
      </c>
      <c r="C953" s="36">
        <v>1.3280000000000001</v>
      </c>
      <c r="D953" s="29">
        <v>1.9410000000000001</v>
      </c>
      <c r="E953" s="35">
        <v>1.972</v>
      </c>
      <c r="F953" s="27">
        <v>1.24</v>
      </c>
      <c r="G953" s="27">
        <v>1.1870000000000001</v>
      </c>
      <c r="H953" s="108" t="s">
        <v>580</v>
      </c>
    </row>
    <row r="954" spans="1:8" ht="16.5" thickBot="1">
      <c r="A954" s="22" t="s">
        <v>29</v>
      </c>
      <c r="B954" s="35">
        <v>6.1150000000000002</v>
      </c>
      <c r="C954" s="36">
        <v>2.99</v>
      </c>
      <c r="D954" s="29">
        <v>6.4779999999999998</v>
      </c>
      <c r="E954" s="35">
        <v>4.992</v>
      </c>
      <c r="F954" s="27">
        <v>7.5670000000000002</v>
      </c>
      <c r="G954" s="27">
        <v>5.016</v>
      </c>
      <c r="H954" s="108" t="s">
        <v>581</v>
      </c>
    </row>
    <row r="955" spans="1:8" ht="16.5" thickBot="1">
      <c r="A955" s="22" t="s">
        <v>30</v>
      </c>
      <c r="B955" s="35">
        <v>5.52</v>
      </c>
      <c r="C955" s="36">
        <v>2.5550000000000002</v>
      </c>
      <c r="D955" s="29">
        <v>3.4350000000000001</v>
      </c>
      <c r="E955" s="35">
        <v>2.379</v>
      </c>
      <c r="F955" s="27">
        <v>1.7749999999999999</v>
      </c>
      <c r="G955" s="27">
        <v>0.97099999999999997</v>
      </c>
      <c r="H955" s="108" t="s">
        <v>589</v>
      </c>
    </row>
    <row r="956" spans="1:8" ht="16.5" thickBot="1">
      <c r="A956" s="22" t="s">
        <v>31</v>
      </c>
      <c r="B956" s="35">
        <v>957.35799999999995</v>
      </c>
      <c r="C956" s="36">
        <v>294.36099999999999</v>
      </c>
      <c r="D956" s="29">
        <v>1078.5884600473569</v>
      </c>
      <c r="E956" s="35">
        <v>331.63600000000002</v>
      </c>
      <c r="F956" s="27">
        <v>586.63599999999997</v>
      </c>
      <c r="G956" s="27">
        <v>261.80652800000001</v>
      </c>
      <c r="H956" s="108" t="s">
        <v>582</v>
      </c>
    </row>
    <row r="957" spans="1:8" ht="16.5" thickBot="1">
      <c r="A957" s="22" t="s">
        <v>32</v>
      </c>
      <c r="B957" s="35">
        <v>14.164</v>
      </c>
      <c r="C957" s="36">
        <v>6.6509999999999998</v>
      </c>
      <c r="D957" s="29">
        <v>0.86199999999999999</v>
      </c>
      <c r="E957" s="35">
        <v>0.54800000000000004</v>
      </c>
      <c r="F957" s="27">
        <v>28.582000000000001</v>
      </c>
      <c r="G957" s="27">
        <v>17.951000000000001</v>
      </c>
      <c r="H957" s="108" t="s">
        <v>584</v>
      </c>
    </row>
    <row r="958" spans="1:8" ht="16.5" thickBot="1">
      <c r="A958" s="22" t="s">
        <v>33</v>
      </c>
      <c r="B958" s="37">
        <v>0</v>
      </c>
      <c r="C958" s="38">
        <v>0</v>
      </c>
      <c r="D958" s="29">
        <v>0</v>
      </c>
      <c r="E958" s="35">
        <v>0</v>
      </c>
      <c r="F958" s="35">
        <v>0</v>
      </c>
      <c r="G958" s="35">
        <v>0</v>
      </c>
      <c r="H958" s="108" t="s">
        <v>583</v>
      </c>
    </row>
    <row r="959" spans="1:8" ht="16.5" thickBot="1">
      <c r="A959" s="22" t="s">
        <v>34</v>
      </c>
      <c r="B959" s="37">
        <v>5.1219999999999999</v>
      </c>
      <c r="C959" s="38">
        <v>2.5339999999999998</v>
      </c>
      <c r="D959" s="29">
        <v>3.496</v>
      </c>
      <c r="E959" s="35">
        <v>2.847</v>
      </c>
      <c r="F959" s="27">
        <v>4.5030000000000001</v>
      </c>
      <c r="G959" s="27">
        <v>2.919</v>
      </c>
      <c r="H959" s="107" t="s">
        <v>35</v>
      </c>
    </row>
    <row r="960" spans="1:8" ht="16.5" thickBot="1">
      <c r="A960" s="90" t="s">
        <v>338</v>
      </c>
      <c r="B960" s="92">
        <v>1085.4739140624999</v>
      </c>
      <c r="C960" s="92">
        <v>382.346</v>
      </c>
      <c r="D960" s="92">
        <v>1211.427038172357</v>
      </c>
      <c r="E960" s="92">
        <v>421.673</v>
      </c>
      <c r="F960" s="92">
        <f>SUM(F938:F959)</f>
        <v>737.72800000000007</v>
      </c>
      <c r="G960" s="92">
        <f>SUM(G938:G959)</f>
        <v>355.02552800000001</v>
      </c>
      <c r="H960" s="106" t="s">
        <v>586</v>
      </c>
    </row>
    <row r="961" spans="1:8" ht="16.5" thickBot="1">
      <c r="A961" s="90" t="s">
        <v>337</v>
      </c>
      <c r="B961" s="92">
        <v>1245.087</v>
      </c>
      <c r="C961" s="92">
        <v>531.34799999999996</v>
      </c>
      <c r="D961" s="92">
        <v>1362.2922243840194</v>
      </c>
      <c r="E961" s="92">
        <v>581.36599999999999</v>
      </c>
      <c r="F961" s="92">
        <v>779.49800000000005</v>
      </c>
      <c r="G961" s="92">
        <v>507.57600000000002</v>
      </c>
      <c r="H961" s="113" t="s">
        <v>339</v>
      </c>
    </row>
    <row r="962" spans="1:8">
      <c r="B962" s="57"/>
    </row>
    <row r="963" spans="1:8">
      <c r="A963" s="73" t="s">
        <v>324</v>
      </c>
      <c r="H963" s="76" t="s">
        <v>95</v>
      </c>
    </row>
    <row r="964" spans="1:8" ht="19.5" customHeight="1">
      <c r="A964" s="71" t="s">
        <v>681</v>
      </c>
      <c r="B964" s="57"/>
      <c r="H964" s="7" t="s">
        <v>383</v>
      </c>
    </row>
    <row r="965" spans="1:8" ht="16.5" customHeight="1" thickBot="1">
      <c r="A965" s="72" t="s">
        <v>813</v>
      </c>
      <c r="E965" s="2"/>
      <c r="G965" s="2" t="s">
        <v>37</v>
      </c>
      <c r="H965" s="2" t="s">
        <v>1</v>
      </c>
    </row>
    <row r="966" spans="1:8" ht="16.5" thickBot="1">
      <c r="A966" s="63" t="s">
        <v>6</v>
      </c>
      <c r="B966" s="179">
        <v>2018</v>
      </c>
      <c r="C966" s="180"/>
      <c r="D966" s="179">
        <v>2019</v>
      </c>
      <c r="E966" s="180"/>
      <c r="F966" s="179">
        <v>2020</v>
      </c>
      <c r="G966" s="180"/>
      <c r="H966" s="64" t="s">
        <v>2</v>
      </c>
    </row>
    <row r="967" spans="1:8">
      <c r="A967" s="65"/>
      <c r="B967" s="19" t="s">
        <v>40</v>
      </c>
      <c r="C967" s="105" t="s">
        <v>41</v>
      </c>
      <c r="D967" s="105" t="s">
        <v>40</v>
      </c>
      <c r="E967" s="15" t="s">
        <v>41</v>
      </c>
      <c r="F967" s="19" t="s">
        <v>40</v>
      </c>
      <c r="G967" s="9" t="s">
        <v>41</v>
      </c>
      <c r="H967" s="66"/>
    </row>
    <row r="968" spans="1:8" ht="16.5" thickBot="1">
      <c r="A968" s="67"/>
      <c r="B968" s="32" t="s">
        <v>42</v>
      </c>
      <c r="C968" s="11" t="s">
        <v>43</v>
      </c>
      <c r="D968" s="108" t="s">
        <v>42</v>
      </c>
      <c r="E968" s="34" t="s">
        <v>43</v>
      </c>
      <c r="F968" s="32" t="s">
        <v>42</v>
      </c>
      <c r="G968" s="32" t="s">
        <v>43</v>
      </c>
      <c r="H968" s="68"/>
    </row>
    <row r="969" spans="1:8" ht="17.25" thickTop="1" thickBot="1">
      <c r="A969" s="22" t="s">
        <v>11</v>
      </c>
      <c r="B969" s="29">
        <v>0.314</v>
      </c>
      <c r="C969" s="35">
        <v>0.19600000000000001</v>
      </c>
      <c r="D969" s="29">
        <v>9.2999999999999999E-2</v>
      </c>
      <c r="E969" s="35">
        <v>0.111</v>
      </c>
      <c r="F969" s="27">
        <v>2.7E-2</v>
      </c>
      <c r="G969" s="27">
        <v>1.7000000000000001E-2</v>
      </c>
      <c r="H969" s="108" t="s">
        <v>575</v>
      </c>
    </row>
    <row r="970" spans="1:8" ht="16.5" thickBot="1">
      <c r="A970" s="22" t="s">
        <v>12</v>
      </c>
      <c r="B970" s="35">
        <v>25.719000000000001</v>
      </c>
      <c r="C970" s="36">
        <v>11.131</v>
      </c>
      <c r="D970" s="29">
        <v>24.736999999999998</v>
      </c>
      <c r="E970" s="35">
        <v>15.95</v>
      </c>
      <c r="F970" s="27">
        <v>59.225000000000001</v>
      </c>
      <c r="G970" s="27">
        <v>48.354999999999997</v>
      </c>
      <c r="H970" s="108" t="s">
        <v>576</v>
      </c>
    </row>
    <row r="971" spans="1:8" ht="16.5" thickBot="1">
      <c r="A971" s="22" t="s">
        <v>13</v>
      </c>
      <c r="B971" s="35">
        <v>2.0819999999999999</v>
      </c>
      <c r="C971" s="36">
        <v>1.956</v>
      </c>
      <c r="D971" s="29">
        <v>1.7569999999999999</v>
      </c>
      <c r="E971" s="35">
        <v>1.8819999999999999</v>
      </c>
      <c r="F971" s="27">
        <v>1.9419999999999999</v>
      </c>
      <c r="G971" s="27">
        <v>2.3940000000000001</v>
      </c>
      <c r="H971" s="108" t="s">
        <v>572</v>
      </c>
    </row>
    <row r="972" spans="1:8" ht="16.5" thickBot="1">
      <c r="A972" s="22" t="s">
        <v>14</v>
      </c>
      <c r="B972" s="35">
        <v>0</v>
      </c>
      <c r="C972" s="36">
        <v>0</v>
      </c>
      <c r="D972" s="29">
        <v>0</v>
      </c>
      <c r="E972" s="35">
        <v>5.0000000000000001E-3</v>
      </c>
      <c r="F972" s="27">
        <v>0</v>
      </c>
      <c r="G972" s="27">
        <v>0</v>
      </c>
      <c r="H972" s="108" t="s">
        <v>585</v>
      </c>
    </row>
    <row r="973" spans="1:8" ht="16.5" thickBot="1">
      <c r="A973" s="22" t="s">
        <v>15</v>
      </c>
      <c r="B973" s="35">
        <v>0.3</v>
      </c>
      <c r="C973" s="36">
        <v>0.30499999999999999</v>
      </c>
      <c r="D973" s="29">
        <v>0</v>
      </c>
      <c r="E973" s="35">
        <v>0</v>
      </c>
      <c r="F973" s="35">
        <v>0</v>
      </c>
      <c r="G973" s="35">
        <v>0</v>
      </c>
      <c r="H973" s="108" t="s">
        <v>592</v>
      </c>
    </row>
    <row r="974" spans="1:8" ht="16.5" thickBot="1">
      <c r="A974" s="22" t="s">
        <v>16</v>
      </c>
      <c r="B974" s="35">
        <v>3.6999999999999998E-2</v>
      </c>
      <c r="C974" s="36">
        <v>8.9999999999999993E-3</v>
      </c>
      <c r="D974" s="29">
        <v>2.4E-2</v>
      </c>
      <c r="E974" s="35">
        <v>1.2E-2</v>
      </c>
      <c r="F974" s="27">
        <v>2.3E-2</v>
      </c>
      <c r="G974" s="27">
        <v>1.0999999999999999E-2</v>
      </c>
      <c r="H974" s="108" t="s">
        <v>573</v>
      </c>
    </row>
    <row r="975" spans="1:8" ht="16.5" thickBot="1">
      <c r="A975" s="22" t="s">
        <v>17</v>
      </c>
      <c r="B975" s="35">
        <v>0</v>
      </c>
      <c r="C975" s="36">
        <v>0</v>
      </c>
      <c r="D975" s="29">
        <v>0</v>
      </c>
      <c r="E975" s="35">
        <v>0</v>
      </c>
      <c r="F975" s="27">
        <v>0.221</v>
      </c>
      <c r="G975" s="27">
        <v>0.23300000000000001</v>
      </c>
      <c r="H975" s="108" t="s">
        <v>18</v>
      </c>
    </row>
    <row r="976" spans="1:8" ht="16.5" thickBot="1">
      <c r="A976" s="22" t="s">
        <v>19</v>
      </c>
      <c r="B976" s="35">
        <v>13.555999999999999</v>
      </c>
      <c r="C976" s="36">
        <v>11.208</v>
      </c>
      <c r="D976" s="29">
        <v>12.696</v>
      </c>
      <c r="E976" s="35">
        <v>12.528</v>
      </c>
      <c r="F976" s="27">
        <v>12.750999999999999</v>
      </c>
      <c r="G976" s="27">
        <v>14.627000000000001</v>
      </c>
      <c r="H976" s="108" t="s">
        <v>574</v>
      </c>
    </row>
    <row r="977" spans="1:8" ht="16.5" thickBot="1">
      <c r="A977" s="22" t="s">
        <v>20</v>
      </c>
      <c r="B977" s="35">
        <v>0.88</v>
      </c>
      <c r="C977" s="36">
        <v>0.35</v>
      </c>
      <c r="D977" s="29">
        <v>1.1140000000000001</v>
      </c>
      <c r="E977" s="35">
        <v>0.30299999999999999</v>
      </c>
      <c r="F977" s="27">
        <v>1.127</v>
      </c>
      <c r="G977" s="27">
        <v>0.29699999999999999</v>
      </c>
      <c r="H977" s="108" t="s">
        <v>577</v>
      </c>
    </row>
    <row r="978" spans="1:8" ht="16.5" thickBot="1">
      <c r="A978" s="22" t="s">
        <v>21</v>
      </c>
      <c r="B978" s="35">
        <v>0</v>
      </c>
      <c r="C978" s="36">
        <v>0</v>
      </c>
      <c r="D978" s="29">
        <v>0</v>
      </c>
      <c r="E978" s="35">
        <v>0</v>
      </c>
      <c r="F978" s="35">
        <v>0</v>
      </c>
      <c r="G978" s="35">
        <v>0</v>
      </c>
      <c r="H978" s="108" t="s">
        <v>587</v>
      </c>
    </row>
    <row r="979" spans="1:8" ht="16.5" thickBot="1">
      <c r="A979" s="22" t="s">
        <v>22</v>
      </c>
      <c r="B979" s="35">
        <v>1.7999999999999999E-2</v>
      </c>
      <c r="C979" s="36">
        <v>0.02</v>
      </c>
      <c r="D979" s="29">
        <v>0.186</v>
      </c>
      <c r="E979" s="35">
        <v>0.123</v>
      </c>
      <c r="F979" s="27">
        <v>5.0999999999999997E-2</v>
      </c>
      <c r="G979" s="27">
        <v>5.2999999999999999E-2</v>
      </c>
      <c r="H979" s="108" t="s">
        <v>571</v>
      </c>
    </row>
    <row r="980" spans="1:8" ht="16.5" thickBot="1">
      <c r="A980" s="22" t="s">
        <v>23</v>
      </c>
      <c r="B980" s="35">
        <v>1.7090000000000001</v>
      </c>
      <c r="C980" s="36">
        <v>1.26</v>
      </c>
      <c r="D980" s="29">
        <v>0.85799999999999998</v>
      </c>
      <c r="E980" s="35">
        <v>0.42599999999999999</v>
      </c>
      <c r="F980" s="27">
        <v>0.31900000000000001</v>
      </c>
      <c r="G980" s="27">
        <v>0.315</v>
      </c>
      <c r="H980" s="108" t="s">
        <v>24</v>
      </c>
    </row>
    <row r="981" spans="1:8" ht="16.5" thickBot="1">
      <c r="A981" s="22" t="s">
        <v>25</v>
      </c>
      <c r="B981" s="29">
        <v>3.7010000000000001</v>
      </c>
      <c r="C981" s="27">
        <v>3.452</v>
      </c>
      <c r="D981" s="29">
        <v>4.4260000000000002</v>
      </c>
      <c r="E981" s="35">
        <v>4.3520000000000003</v>
      </c>
      <c r="F981" s="27">
        <v>4.3630000000000004</v>
      </c>
      <c r="G981" s="27">
        <v>4.9720000000000004</v>
      </c>
      <c r="H981" s="108" t="s">
        <v>578</v>
      </c>
    </row>
    <row r="982" spans="1:8" ht="16.5" thickBot="1">
      <c r="A982" s="22" t="s">
        <v>26</v>
      </c>
      <c r="B982" s="35">
        <v>0</v>
      </c>
      <c r="C982" s="36">
        <v>0.122</v>
      </c>
      <c r="D982" s="29">
        <v>0</v>
      </c>
      <c r="E982" s="35">
        <v>8.1000000000000003E-2</v>
      </c>
      <c r="F982" s="27">
        <v>0.154</v>
      </c>
      <c r="G982" s="27">
        <v>0.16400000000000001</v>
      </c>
      <c r="H982" s="108" t="s">
        <v>588</v>
      </c>
    </row>
    <row r="983" spans="1:8" ht="16.5" thickBot="1">
      <c r="A983" s="22" t="s">
        <v>27</v>
      </c>
      <c r="B983" s="35">
        <v>3.6659999999999999</v>
      </c>
      <c r="C983" s="36">
        <v>2.0529999999999999</v>
      </c>
      <c r="D983" s="29">
        <v>2.4020000000000001</v>
      </c>
      <c r="E983" s="35">
        <v>1.486</v>
      </c>
      <c r="F983" s="27">
        <v>3.0750000000000002</v>
      </c>
      <c r="G983" s="27">
        <v>2.31</v>
      </c>
      <c r="H983" s="108" t="s">
        <v>579</v>
      </c>
    </row>
    <row r="984" spans="1:8" ht="16.5" thickBot="1">
      <c r="A984" s="22" t="s">
        <v>28</v>
      </c>
      <c r="B984" s="35">
        <v>4.4000000000000004</v>
      </c>
      <c r="C984" s="36">
        <v>4.3680000000000003</v>
      </c>
      <c r="D984" s="29">
        <v>3.8220000000000001</v>
      </c>
      <c r="E984" s="35">
        <v>4.4029999999999996</v>
      </c>
      <c r="F984" s="27">
        <v>5.2789999999999999</v>
      </c>
      <c r="G984" s="27">
        <v>6.5839999999999996</v>
      </c>
      <c r="H984" s="108" t="s">
        <v>580</v>
      </c>
    </row>
    <row r="985" spans="1:8" ht="16.5" thickBot="1">
      <c r="A985" s="22" t="s">
        <v>29</v>
      </c>
      <c r="B985" s="35">
        <v>0.16600000000000001</v>
      </c>
      <c r="C985" s="36">
        <v>0.28299999999999997</v>
      </c>
      <c r="D985" s="29">
        <v>0.214</v>
      </c>
      <c r="E985" s="35">
        <v>0.51800000000000002</v>
      </c>
      <c r="F985" s="27">
        <v>0.14599999999999999</v>
      </c>
      <c r="G985" s="27">
        <v>0.31</v>
      </c>
      <c r="H985" s="108" t="s">
        <v>581</v>
      </c>
    </row>
    <row r="986" spans="1:8" ht="16.5" thickBot="1">
      <c r="A986" s="22" t="s">
        <v>30</v>
      </c>
      <c r="B986" s="35">
        <v>0.57599999999999996</v>
      </c>
      <c r="C986" s="36">
        <v>0.46200000000000002</v>
      </c>
      <c r="D986" s="29">
        <v>1.2999999999999999E-2</v>
      </c>
      <c r="E986" s="35">
        <v>1.2999999999999999E-2</v>
      </c>
      <c r="F986" s="27">
        <v>9.6000000000000002E-2</v>
      </c>
      <c r="G986" s="27">
        <v>9.1999999999999998E-2</v>
      </c>
      <c r="H986" s="108" t="s">
        <v>589</v>
      </c>
    </row>
    <row r="987" spans="1:8" ht="16.5" thickBot="1">
      <c r="A987" s="22" t="s">
        <v>31</v>
      </c>
      <c r="B987" s="35">
        <v>2.6539999999999999</v>
      </c>
      <c r="C987" s="36">
        <v>0.63</v>
      </c>
      <c r="D987" s="29">
        <v>63.389000000000003</v>
      </c>
      <c r="E987" s="35">
        <v>29.15136</v>
      </c>
      <c r="F987" s="27">
        <v>48.261000000000003</v>
      </c>
      <c r="G987" s="27">
        <v>22.239871999999998</v>
      </c>
      <c r="H987" s="108" t="s">
        <v>582</v>
      </c>
    </row>
    <row r="988" spans="1:8" ht="16.5" thickBot="1">
      <c r="A988" s="22" t="s">
        <v>32</v>
      </c>
      <c r="B988" s="35">
        <v>1E-3</v>
      </c>
      <c r="C988" s="36">
        <v>3.5999999999999997E-2</v>
      </c>
      <c r="D988" s="29">
        <v>0.16300000000000001</v>
      </c>
      <c r="E988" s="35">
        <v>0.16500000000000001</v>
      </c>
      <c r="F988" s="27">
        <v>0</v>
      </c>
      <c r="G988" s="27">
        <v>1E-3</v>
      </c>
      <c r="H988" s="108" t="s">
        <v>584</v>
      </c>
    </row>
    <row r="989" spans="1:8" ht="16.5" thickBot="1">
      <c r="A989" s="22" t="s">
        <v>33</v>
      </c>
      <c r="B989" s="37">
        <v>1.4830000000000001</v>
      </c>
      <c r="C989" s="38">
        <v>0.35299999999999998</v>
      </c>
      <c r="D989" s="29">
        <v>1.599</v>
      </c>
      <c r="E989" s="35">
        <v>0.32300000000000001</v>
      </c>
      <c r="F989" s="27">
        <v>0.17699999999999999</v>
      </c>
      <c r="G989" s="27">
        <v>3.2000000000000001E-2</v>
      </c>
      <c r="H989" s="108" t="s">
        <v>583</v>
      </c>
    </row>
    <row r="990" spans="1:8" ht="16.5" thickBot="1">
      <c r="A990" s="22" t="s">
        <v>34</v>
      </c>
      <c r="B990" s="37">
        <v>0.111</v>
      </c>
      <c r="C990" s="38">
        <v>5.8999999999999997E-2</v>
      </c>
      <c r="D990" s="29">
        <v>0.217</v>
      </c>
      <c r="E990" s="35">
        <v>0.17199999999999999</v>
      </c>
      <c r="F990" s="27">
        <v>0.27400000000000002</v>
      </c>
      <c r="G990" s="27">
        <v>0.214</v>
      </c>
      <c r="H990" s="107" t="s">
        <v>35</v>
      </c>
    </row>
    <row r="991" spans="1:8" ht="16.5" thickBot="1">
      <c r="A991" s="90" t="s">
        <v>338</v>
      </c>
      <c r="B991" s="92">
        <f t="shared" ref="B991:F991" si="222">SUM(B969:B990)</f>
        <v>61.372999999999998</v>
      </c>
      <c r="C991" s="92">
        <f t="shared" si="222"/>
        <v>38.253000000000007</v>
      </c>
      <c r="D991" s="92">
        <f t="shared" si="222"/>
        <v>117.71</v>
      </c>
      <c r="E991" s="92">
        <f t="shared" si="222"/>
        <v>72.004359999999991</v>
      </c>
      <c r="F991" s="92">
        <f t="shared" si="222"/>
        <v>137.511</v>
      </c>
      <c r="G991" s="92">
        <f>SUM(G969:G990)</f>
        <v>103.220872</v>
      </c>
      <c r="H991" s="117" t="s">
        <v>586</v>
      </c>
    </row>
    <row r="992" spans="1:8" ht="16.5" thickBot="1">
      <c r="A992" s="90" t="s">
        <v>337</v>
      </c>
      <c r="B992" s="92">
        <v>297.68</v>
      </c>
      <c r="C992" s="92">
        <v>224.43199999999999</v>
      </c>
      <c r="D992" s="92">
        <v>363.79824659585086</v>
      </c>
      <c r="E992" s="92">
        <v>274.28100000000001</v>
      </c>
      <c r="F992" s="92">
        <f>D992/E992*G992</f>
        <v>341.89323661509951</v>
      </c>
      <c r="G992" s="92">
        <v>257.76600000000002</v>
      </c>
      <c r="H992" s="113" t="s">
        <v>339</v>
      </c>
    </row>
    <row r="995" spans="1:8" ht="18" customHeight="1">
      <c r="A995" s="73" t="s">
        <v>96</v>
      </c>
      <c r="F995" s="57"/>
      <c r="H995" s="76" t="s">
        <v>97</v>
      </c>
    </row>
    <row r="996" spans="1:8">
      <c r="A996" s="73" t="s">
        <v>682</v>
      </c>
      <c r="H996" s="7" t="s">
        <v>384</v>
      </c>
    </row>
    <row r="997" spans="1:8" ht="16.5" customHeight="1" thickBot="1">
      <c r="A997" s="72" t="s">
        <v>813</v>
      </c>
      <c r="E997" s="2"/>
      <c r="G997" s="2" t="s">
        <v>37</v>
      </c>
      <c r="H997" s="2" t="s">
        <v>1</v>
      </c>
    </row>
    <row r="998" spans="1:8" ht="16.5" thickBot="1">
      <c r="A998" s="63" t="s">
        <v>6</v>
      </c>
      <c r="B998" s="179">
        <v>2017</v>
      </c>
      <c r="C998" s="180"/>
      <c r="D998" s="179">
        <v>2018</v>
      </c>
      <c r="E998" s="180"/>
      <c r="F998" s="193">
        <v>2019</v>
      </c>
      <c r="G998" s="194"/>
      <c r="H998" s="128" t="s">
        <v>2</v>
      </c>
    </row>
    <row r="999" spans="1:8">
      <c r="A999" s="65"/>
      <c r="B999" s="19" t="s">
        <v>40</v>
      </c>
      <c r="C999" s="105" t="s">
        <v>41</v>
      </c>
      <c r="D999" s="105" t="s">
        <v>40</v>
      </c>
      <c r="E999" s="15" t="s">
        <v>41</v>
      </c>
      <c r="F999" s="195" t="s">
        <v>40</v>
      </c>
      <c r="G999" s="195" t="s">
        <v>41</v>
      </c>
      <c r="H999" s="191"/>
    </row>
    <row r="1000" spans="1:8" ht="16.5" thickBot="1">
      <c r="A1000" s="67"/>
      <c r="B1000" s="32" t="s">
        <v>42</v>
      </c>
      <c r="C1000" s="11" t="s">
        <v>43</v>
      </c>
      <c r="D1000" s="108" t="s">
        <v>42</v>
      </c>
      <c r="E1000" s="34" t="s">
        <v>43</v>
      </c>
      <c r="F1000" s="196" t="s">
        <v>42</v>
      </c>
      <c r="G1000" s="196" t="s">
        <v>43</v>
      </c>
      <c r="H1000" s="192"/>
    </row>
    <row r="1001" spans="1:8" ht="17.25" thickTop="1" thickBot="1">
      <c r="A1001" s="22" t="s">
        <v>11</v>
      </c>
      <c r="B1001" s="29">
        <f t="shared" ref="B1001:G1022" si="223">B1034+B1067+B1100+B1133+B1165+B1196+B1227+B1258</f>
        <v>56.108999999999995</v>
      </c>
      <c r="C1001" s="29">
        <f t="shared" si="223"/>
        <v>68.450999999999993</v>
      </c>
      <c r="D1001" s="29">
        <f t="shared" si="223"/>
        <v>60.390999999999998</v>
      </c>
      <c r="E1001" s="29">
        <f t="shared" si="223"/>
        <v>82.51</v>
      </c>
      <c r="F1001" s="29">
        <f t="shared" si="223"/>
        <v>75.374000000000009</v>
      </c>
      <c r="G1001" s="29">
        <f t="shared" si="223"/>
        <v>96.34</v>
      </c>
      <c r="H1001" s="132" t="s">
        <v>575</v>
      </c>
    </row>
    <row r="1002" spans="1:8" ht="16.5" thickBot="1">
      <c r="A1002" s="22" t="s">
        <v>12</v>
      </c>
      <c r="B1002" s="29">
        <f t="shared" si="223"/>
        <v>835.78600000000006</v>
      </c>
      <c r="C1002" s="29">
        <f t="shared" si="223"/>
        <v>435.82199999999995</v>
      </c>
      <c r="D1002" s="29">
        <f t="shared" si="223"/>
        <v>806.55500000000006</v>
      </c>
      <c r="E1002" s="29">
        <f t="shared" si="223"/>
        <v>421.42500000000001</v>
      </c>
      <c r="F1002" s="29">
        <f t="shared" ref="F1002:G1002" si="224">F1035+F1068+F1101+F1134+F1166+F1197+F1228+F1259</f>
        <v>1269.7819999999999</v>
      </c>
      <c r="G1002" s="29">
        <f t="shared" si="224"/>
        <v>613.56700000000001</v>
      </c>
      <c r="H1002" s="132" t="s">
        <v>576</v>
      </c>
    </row>
    <row r="1003" spans="1:8" ht="16.5" thickBot="1">
      <c r="A1003" s="22" t="s">
        <v>13</v>
      </c>
      <c r="B1003" s="29">
        <f t="shared" si="223"/>
        <v>2.2779999999999996</v>
      </c>
      <c r="C1003" s="29">
        <f t="shared" si="223"/>
        <v>2.6550000000000002</v>
      </c>
      <c r="D1003" s="29">
        <f t="shared" si="223"/>
        <v>2.0589999999999997</v>
      </c>
      <c r="E1003" s="29">
        <f t="shared" si="223"/>
        <v>3.3569999999999998</v>
      </c>
      <c r="F1003" s="29">
        <f t="shared" ref="F1003:G1003" si="225">F1036+F1069+F1102+F1135+F1167+F1198+F1229+F1260</f>
        <v>4.4089999999999998</v>
      </c>
      <c r="G1003" s="29">
        <f t="shared" si="225"/>
        <v>4.9320000000000004</v>
      </c>
      <c r="H1003" s="132" t="s">
        <v>572</v>
      </c>
    </row>
    <row r="1004" spans="1:8" ht="16.5" thickBot="1">
      <c r="A1004" s="22" t="s">
        <v>14</v>
      </c>
      <c r="B1004" s="29">
        <f t="shared" si="223"/>
        <v>691.88</v>
      </c>
      <c r="C1004" s="29">
        <f t="shared" si="223"/>
        <v>299.99499999999995</v>
      </c>
      <c r="D1004" s="29">
        <f t="shared" si="223"/>
        <v>692.31799999999998</v>
      </c>
      <c r="E1004" s="29">
        <f t="shared" si="223"/>
        <v>289.27699999999993</v>
      </c>
      <c r="F1004" s="29">
        <f t="shared" ref="F1004:G1004" si="226">F1037+F1070+F1103+F1136+F1168+F1199+F1230+F1261</f>
        <v>613.34399999999994</v>
      </c>
      <c r="G1004" s="29">
        <f t="shared" si="226"/>
        <v>274.61799999999999</v>
      </c>
      <c r="H1004" s="132" t="s">
        <v>585</v>
      </c>
    </row>
    <row r="1005" spans="1:8" ht="16.5" thickBot="1">
      <c r="A1005" s="22" t="s">
        <v>15</v>
      </c>
      <c r="B1005" s="29">
        <f t="shared" si="223"/>
        <v>166.26799999999997</v>
      </c>
      <c r="C1005" s="29">
        <f t="shared" si="223"/>
        <v>104.375</v>
      </c>
      <c r="D1005" s="29">
        <f t="shared" si="223"/>
        <v>202.04029884649509</v>
      </c>
      <c r="E1005" s="29">
        <f t="shared" si="223"/>
        <v>133.04400000000001</v>
      </c>
      <c r="F1005" s="29">
        <f t="shared" ref="F1005:G1005" si="227">F1038+F1071+F1104+F1137+F1169+F1200+F1231+F1262</f>
        <v>909.39427952000005</v>
      </c>
      <c r="G1005" s="29">
        <f t="shared" si="227"/>
        <v>441.36451117872502</v>
      </c>
      <c r="H1005" s="132" t="s">
        <v>591</v>
      </c>
    </row>
    <row r="1006" spans="1:8" ht="16.5" thickBot="1">
      <c r="A1006" s="22" t="s">
        <v>16</v>
      </c>
      <c r="B1006" s="29">
        <f t="shared" si="223"/>
        <v>25.015000000000001</v>
      </c>
      <c r="C1006" s="29">
        <f t="shared" si="223"/>
        <v>3.4000000000000002E-2</v>
      </c>
      <c r="D1006" s="29">
        <f t="shared" si="223"/>
        <v>3.9E-2</v>
      </c>
      <c r="E1006" s="29">
        <f t="shared" si="223"/>
        <v>2.6000000000000002E-2</v>
      </c>
      <c r="F1006" s="29">
        <f t="shared" ref="F1006:G1006" si="228">F1039+F1072+F1105+F1138+F1170+F1201+F1232+F1263</f>
        <v>3.3000000000000002E-2</v>
      </c>
      <c r="G1006" s="29">
        <f t="shared" si="228"/>
        <v>1.7999999999999999E-2</v>
      </c>
      <c r="H1006" s="132" t="s">
        <v>573</v>
      </c>
    </row>
    <row r="1007" spans="1:8" ht="16.5" thickBot="1">
      <c r="A1007" s="22" t="s">
        <v>17</v>
      </c>
      <c r="B1007" s="29">
        <f t="shared" si="223"/>
        <v>1.37</v>
      </c>
      <c r="C1007" s="29">
        <f t="shared" si="223"/>
        <v>2.1279999999999997</v>
      </c>
      <c r="D1007" s="29">
        <f t="shared" si="223"/>
        <v>0.91200000000000003</v>
      </c>
      <c r="E1007" s="29">
        <f>E1040+E1073+E1106+E1139+E1171+E1202+E1233+E1264</f>
        <v>1.5019999999999998</v>
      </c>
      <c r="F1007" s="29">
        <f t="shared" ref="F1007:G1007" si="229">F1040+F1073+F1106+F1139+F1171+F1202+F1233+F1264</f>
        <v>2.4830000000000001</v>
      </c>
      <c r="G1007" s="29">
        <f t="shared" si="229"/>
        <v>3.5629999999999997</v>
      </c>
      <c r="H1007" s="132" t="s">
        <v>18</v>
      </c>
    </row>
    <row r="1008" spans="1:8" ht="16.5" thickBot="1">
      <c r="A1008" s="22" t="s">
        <v>19</v>
      </c>
      <c r="B1008" s="29">
        <f t="shared" si="223"/>
        <v>724.28700000000003</v>
      </c>
      <c r="C1008" s="29">
        <f t="shared" si="223"/>
        <v>360.84700000000004</v>
      </c>
      <c r="D1008" s="29">
        <f t="shared" si="223"/>
        <v>905.8420000000001</v>
      </c>
      <c r="E1008" s="29">
        <f t="shared" si="223"/>
        <v>445.44099999999997</v>
      </c>
      <c r="F1008" s="29">
        <f t="shared" ref="F1008:G1008" si="230">F1041+F1074+F1107+F1140+F1172+F1203+F1234+F1265</f>
        <v>828.84800000000007</v>
      </c>
      <c r="G1008" s="29">
        <f t="shared" si="230"/>
        <v>395.89</v>
      </c>
      <c r="H1008" s="132" t="s">
        <v>574</v>
      </c>
    </row>
    <row r="1009" spans="1:8" ht="16.5" thickBot="1">
      <c r="A1009" s="22" t="s">
        <v>20</v>
      </c>
      <c r="B1009" s="29">
        <f t="shared" si="223"/>
        <v>0.745</v>
      </c>
      <c r="C1009" s="29">
        <f t="shared" si="223"/>
        <v>4.1890000000000001</v>
      </c>
      <c r="D1009" s="29">
        <f t="shared" si="223"/>
        <v>0.871</v>
      </c>
      <c r="E1009" s="29">
        <f t="shared" si="223"/>
        <v>1.488</v>
      </c>
      <c r="F1009" s="29">
        <f t="shared" ref="F1009:G1009" si="231">F1042+F1075+F1108+F1141+F1173+F1204+F1235+F1266</f>
        <v>0.81099999999999994</v>
      </c>
      <c r="G1009" s="29">
        <f t="shared" si="231"/>
        <v>3.2789999999999999</v>
      </c>
      <c r="H1009" s="132" t="s">
        <v>577</v>
      </c>
    </row>
    <row r="1010" spans="1:8" ht="16.5" thickBot="1">
      <c r="A1010" s="22" t="s">
        <v>21</v>
      </c>
      <c r="B1010" s="29">
        <f t="shared" si="223"/>
        <v>26.364668204891558</v>
      </c>
      <c r="C1010" s="29">
        <f t="shared" si="223"/>
        <v>34.741999999999997</v>
      </c>
      <c r="D1010" s="29">
        <f t="shared" si="223"/>
        <v>23.307645131518228</v>
      </c>
      <c r="E1010" s="29">
        <f t="shared" si="223"/>
        <v>36.600999999999999</v>
      </c>
      <c r="F1010" s="29">
        <f t="shared" ref="F1010:G1010" si="232">F1043+F1076+F1109+F1142+F1174+F1205+F1236+F1267</f>
        <v>17.597999999999999</v>
      </c>
      <c r="G1010" s="29">
        <f t="shared" si="232"/>
        <v>21.483999999999998</v>
      </c>
      <c r="H1010" s="132" t="s">
        <v>587</v>
      </c>
    </row>
    <row r="1011" spans="1:8" ht="16.5" thickBot="1">
      <c r="A1011" s="22" t="s">
        <v>22</v>
      </c>
      <c r="B1011" s="29">
        <f t="shared" si="223"/>
        <v>0.42000000000000004</v>
      </c>
      <c r="C1011" s="29">
        <f t="shared" si="223"/>
        <v>0.433</v>
      </c>
      <c r="D1011" s="29">
        <f t="shared" si="223"/>
        <v>1.4999999999999999E-2</v>
      </c>
      <c r="E1011" s="29">
        <f t="shared" si="223"/>
        <v>5.5E-2</v>
      </c>
      <c r="F1011" s="29">
        <f t="shared" ref="F1011:G1011" si="233">F1044+F1077+F1110+F1143+F1175+F1206+F1237+F1268</f>
        <v>4.7E-2</v>
      </c>
      <c r="G1011" s="29">
        <f t="shared" si="233"/>
        <v>0.188</v>
      </c>
      <c r="H1011" s="132" t="s">
        <v>571</v>
      </c>
    </row>
    <row r="1012" spans="1:8" ht="16.5" thickBot="1">
      <c r="A1012" s="22" t="s">
        <v>23</v>
      </c>
      <c r="B1012" s="29">
        <f t="shared" si="223"/>
        <v>80.041987792840217</v>
      </c>
      <c r="C1012" s="29">
        <f t="shared" si="223"/>
        <v>91.986999999999995</v>
      </c>
      <c r="D1012" s="29">
        <f t="shared" si="223"/>
        <v>91.4266183115339</v>
      </c>
      <c r="E1012" s="29">
        <f t="shared" si="223"/>
        <v>113.49099999999999</v>
      </c>
      <c r="F1012" s="29">
        <f t="shared" ref="F1012:G1012" si="234">F1045+F1078+F1111+F1144+F1176+F1207+F1238+F1269</f>
        <v>119.42628537455411</v>
      </c>
      <c r="G1012" s="29">
        <f t="shared" si="234"/>
        <v>138.89800000000002</v>
      </c>
      <c r="H1012" s="132" t="s">
        <v>24</v>
      </c>
    </row>
    <row r="1013" spans="1:8" ht="16.5" thickBot="1">
      <c r="A1013" s="22" t="s">
        <v>25</v>
      </c>
      <c r="B1013" s="29">
        <f t="shared" si="223"/>
        <v>4.3330000000000002</v>
      </c>
      <c r="C1013" s="29">
        <f t="shared" si="223"/>
        <v>5.9960000000000004</v>
      </c>
      <c r="D1013" s="29">
        <f t="shared" si="223"/>
        <v>8.5889999999999969</v>
      </c>
      <c r="E1013" s="29">
        <f t="shared" si="223"/>
        <v>6.5760000000000005</v>
      </c>
      <c r="F1013" s="29">
        <f t="shared" ref="F1013:G1013" si="235">F1046+F1079+F1112+F1145+F1177+F1208+F1239+F1270</f>
        <v>8.3974220000000006</v>
      </c>
      <c r="G1013" s="29">
        <f t="shared" si="235"/>
        <v>9.3083322000000024</v>
      </c>
      <c r="H1013" s="132" t="s">
        <v>578</v>
      </c>
    </row>
    <row r="1014" spans="1:8" ht="16.5" thickBot="1">
      <c r="A1014" s="22" t="s">
        <v>26</v>
      </c>
      <c r="B1014" s="29">
        <f t="shared" si="223"/>
        <v>38.950654622441895</v>
      </c>
      <c r="C1014" s="29">
        <f t="shared" si="223"/>
        <v>71.725000000000023</v>
      </c>
      <c r="D1014" s="29">
        <f t="shared" si="223"/>
        <v>13.396649536874834</v>
      </c>
      <c r="E1014" s="29">
        <f t="shared" si="223"/>
        <v>32.734999999999999</v>
      </c>
      <c r="F1014" s="29">
        <f t="shared" ref="F1014:G1014" si="236">F1047+F1080+F1113+F1146+F1178+F1209+F1240+F1271</f>
        <v>12.548</v>
      </c>
      <c r="G1014" s="29">
        <f t="shared" si="236"/>
        <v>22.353000000000002</v>
      </c>
      <c r="H1014" s="132" t="s">
        <v>588</v>
      </c>
    </row>
    <row r="1015" spans="1:8" ht="16.5" thickBot="1">
      <c r="A1015" s="22" t="s">
        <v>27</v>
      </c>
      <c r="B1015" s="29">
        <f t="shared" si="223"/>
        <v>4.1164530744336565</v>
      </c>
      <c r="C1015" s="29">
        <f t="shared" si="223"/>
        <v>3.5470000000000002</v>
      </c>
      <c r="D1015" s="29">
        <f t="shared" si="223"/>
        <v>8.2669999999999977</v>
      </c>
      <c r="E1015" s="29">
        <f t="shared" si="223"/>
        <v>4.2489999999999997</v>
      </c>
      <c r="F1015" s="29">
        <f t="shared" ref="F1015:G1015" si="237">F1048+F1081+F1114+F1147+F1179+F1210+F1241+F1272</f>
        <v>8.140199894235856</v>
      </c>
      <c r="G1015" s="29">
        <f t="shared" si="237"/>
        <v>5.0149999999999997</v>
      </c>
      <c r="H1015" s="132" t="s">
        <v>579</v>
      </c>
    </row>
    <row r="1016" spans="1:8" ht="16.5" thickBot="1">
      <c r="A1016" s="22" t="s">
        <v>28</v>
      </c>
      <c r="B1016" s="29">
        <f t="shared" si="223"/>
        <v>8.14</v>
      </c>
      <c r="C1016" s="29">
        <f t="shared" si="223"/>
        <v>11.820999999999998</v>
      </c>
      <c r="D1016" s="29">
        <f t="shared" si="223"/>
        <v>8.6210000000000004</v>
      </c>
      <c r="E1016" s="29">
        <f t="shared" si="223"/>
        <v>12.914000000000001</v>
      </c>
      <c r="F1016" s="29">
        <f t="shared" ref="F1016:G1016" si="238">F1049+F1082+F1115+F1148+F1180+F1211+F1242+F1273</f>
        <v>9.9029999999999987</v>
      </c>
      <c r="G1016" s="29">
        <f t="shared" si="238"/>
        <v>14.007</v>
      </c>
      <c r="H1016" s="132" t="s">
        <v>580</v>
      </c>
    </row>
    <row r="1017" spans="1:8" ht="16.5" thickBot="1">
      <c r="A1017" s="22" t="s">
        <v>29</v>
      </c>
      <c r="B1017" s="29">
        <f t="shared" si="223"/>
        <v>177.93500000000003</v>
      </c>
      <c r="C1017" s="29">
        <f t="shared" si="223"/>
        <v>137.08199999999997</v>
      </c>
      <c r="D1017" s="29">
        <f t="shared" si="223"/>
        <v>191.51600000000002</v>
      </c>
      <c r="E1017" s="29">
        <f t="shared" si="223"/>
        <v>137.929</v>
      </c>
      <c r="F1017" s="29">
        <f t="shared" ref="F1017:G1017" si="239">F1050+F1083+F1116+F1149+F1181+F1212+F1243+F1274</f>
        <v>168.37</v>
      </c>
      <c r="G1017" s="29">
        <f t="shared" si="239"/>
        <v>121.54199999999999</v>
      </c>
      <c r="H1017" s="132" t="s">
        <v>581</v>
      </c>
    </row>
    <row r="1018" spans="1:8" ht="16.5" thickBot="1">
      <c r="A1018" s="22" t="s">
        <v>30</v>
      </c>
      <c r="B1018" s="29">
        <f t="shared" si="223"/>
        <v>9.7970000000000006</v>
      </c>
      <c r="C1018" s="29">
        <f t="shared" si="223"/>
        <v>11.327</v>
      </c>
      <c r="D1018" s="29">
        <f t="shared" si="223"/>
        <v>12.796000000000001</v>
      </c>
      <c r="E1018" s="29">
        <f t="shared" si="223"/>
        <v>13.638999999999999</v>
      </c>
      <c r="F1018" s="29">
        <f t="shared" ref="F1018:G1018" si="240">F1051+F1084+F1117+F1150+F1182+F1213+F1244+F1275</f>
        <v>11.32887518755968</v>
      </c>
      <c r="G1018" s="29">
        <f t="shared" si="240"/>
        <v>14.98</v>
      </c>
      <c r="H1018" s="132" t="s">
        <v>589</v>
      </c>
    </row>
    <row r="1019" spans="1:8" ht="16.5" thickBot="1">
      <c r="A1019" s="22" t="s">
        <v>31</v>
      </c>
      <c r="B1019" s="29">
        <f t="shared" si="223"/>
        <v>3629.4861701424902</v>
      </c>
      <c r="C1019" s="29">
        <f t="shared" si="223"/>
        <v>1586.9400239999998</v>
      </c>
      <c r="D1019" s="29">
        <f t="shared" si="223"/>
        <v>4574.2669039812654</v>
      </c>
      <c r="E1019" s="29">
        <f t="shared" si="223"/>
        <v>1979.4761360000002</v>
      </c>
      <c r="F1019" s="29">
        <f>F1052+F1085+F1118+F1151+F1183+F1214+F1245+F1276</f>
        <v>4839.2830000000004</v>
      </c>
      <c r="G1019" s="29">
        <f t="shared" ref="G1019" si="241">G1052+G1085+G1118+G1151+G1183+G1214+G1245+G1276</f>
        <v>2222.6186400000001</v>
      </c>
      <c r="H1019" s="132" t="s">
        <v>582</v>
      </c>
    </row>
    <row r="1020" spans="1:8" ht="16.5" thickBot="1">
      <c r="A1020" s="22" t="s">
        <v>32</v>
      </c>
      <c r="B1020" s="29">
        <f t="shared" si="223"/>
        <v>57.774999999999999</v>
      </c>
      <c r="C1020" s="29">
        <f t="shared" si="223"/>
        <v>51.082000000000001</v>
      </c>
      <c r="D1020" s="29">
        <f t="shared" si="223"/>
        <v>55.058000000000014</v>
      </c>
      <c r="E1020" s="29">
        <f t="shared" si="223"/>
        <v>50.510000000000005</v>
      </c>
      <c r="F1020" s="29">
        <f t="shared" ref="F1020:G1020" si="242">F1053+F1086+F1119+F1152+F1184+F1215+F1246+F1277</f>
        <v>166.54900000000001</v>
      </c>
      <c r="G1020" s="29">
        <f t="shared" si="242"/>
        <v>102.303</v>
      </c>
      <c r="H1020" s="132" t="s">
        <v>584</v>
      </c>
    </row>
    <row r="1021" spans="1:8" ht="16.5" thickBot="1">
      <c r="A1021" s="22" t="s">
        <v>33</v>
      </c>
      <c r="B1021" s="29">
        <f t="shared" si="223"/>
        <v>0.35899999999999999</v>
      </c>
      <c r="C1021" s="29">
        <f t="shared" si="223"/>
        <v>0.14700000000000002</v>
      </c>
      <c r="D1021" s="29">
        <f t="shared" si="223"/>
        <v>0.39600000000000002</v>
      </c>
      <c r="E1021" s="29">
        <f t="shared" si="223"/>
        <v>0.16700000000000001</v>
      </c>
      <c r="F1021" s="29">
        <f t="shared" ref="F1021:G1021" si="243">F1054+F1087+F1120+F1153+F1185+F1216+F1247+F1278</f>
        <v>0.49</v>
      </c>
      <c r="G1021" s="29">
        <f t="shared" si="243"/>
        <v>9.2999999999999999E-2</v>
      </c>
      <c r="H1021" s="132" t="s">
        <v>583</v>
      </c>
    </row>
    <row r="1022" spans="1:8" ht="16.5" thickBot="1">
      <c r="A1022" s="22" t="s">
        <v>34</v>
      </c>
      <c r="B1022" s="29">
        <f t="shared" si="223"/>
        <v>16.002000000000002</v>
      </c>
      <c r="C1022" s="29">
        <f t="shared" si="223"/>
        <v>16.808999999999997</v>
      </c>
      <c r="D1022" s="29">
        <f t="shared" si="223"/>
        <v>13.036000000000001</v>
      </c>
      <c r="E1022" s="29">
        <f t="shared" si="223"/>
        <v>15.776</v>
      </c>
      <c r="F1022" s="29">
        <f t="shared" ref="F1022:G1022" si="244">F1055+F1088+F1121+F1154+F1186+F1217+F1248+F1279</f>
        <v>12.331</v>
      </c>
      <c r="G1022" s="29">
        <f t="shared" si="244"/>
        <v>14.127999999999998</v>
      </c>
      <c r="H1022" s="141" t="s">
        <v>35</v>
      </c>
    </row>
    <row r="1023" spans="1:8" ht="16.5" thickBot="1">
      <c r="A1023" s="90" t="s">
        <v>338</v>
      </c>
      <c r="B1023" s="92">
        <f t="shared" ref="B1023" si="245">SUM(B1001:B1022)</f>
        <v>6557.4589338370988</v>
      </c>
      <c r="C1023" s="92">
        <f t="shared" ref="C1023" si="246">SUM(C1001:C1022)</f>
        <v>3302.1340239999995</v>
      </c>
      <c r="D1023" s="92">
        <f t="shared" ref="D1023" si="247">SUM(D1001:D1022)</f>
        <v>7671.7191158076866</v>
      </c>
      <c r="E1023" s="92">
        <f t="shared" ref="E1023" si="248">SUM(E1001:E1022)</f>
        <v>3782.1881360000002</v>
      </c>
      <c r="F1023" s="139">
        <f t="shared" ref="F1023" si="249">F1056+F1089+F1122+F1155+F1187+F1218+F1249+F1280</f>
        <v>9078.8900619763499</v>
      </c>
      <c r="G1023" s="139">
        <f>G1056+G1089+G1122+G1155+G1187+G1218+G1249+G1280</f>
        <v>4520.4894833787257</v>
      </c>
      <c r="H1023" s="134" t="s">
        <v>586</v>
      </c>
    </row>
    <row r="1024" spans="1:8" ht="16.5" thickBot="1">
      <c r="A1024" s="90" t="s">
        <v>337</v>
      </c>
      <c r="B1024" s="92">
        <f>B1057+B1090+B1123+B1156+B1188+B1219+B1281</f>
        <v>190716.40243338153</v>
      </c>
      <c r="C1024" s="92">
        <f>C1057+C1090+C1123+C1156+C1188+C1219+C1281</f>
        <v>89753.806999999986</v>
      </c>
      <c r="D1024" s="92">
        <f>D1057+D1090+D1123+D1156+D1188+D1219+D1281</f>
        <v>176795.32369855186</v>
      </c>
      <c r="E1024" s="92">
        <f>E1057+E1090+E1123+E1156+E1188+E1219+E1281</f>
        <v>84581.532000000007</v>
      </c>
      <c r="F1024" s="139">
        <f t="shared" ref="F1024:G1024" si="250">F1057+F1090+F1123+F1156+F1188+F1219+F1250+F1281</f>
        <v>197952.0511748422</v>
      </c>
      <c r="G1024" s="139">
        <f t="shared" si="250"/>
        <v>95144.459000000032</v>
      </c>
      <c r="H1024" s="135" t="s">
        <v>339</v>
      </c>
    </row>
    <row r="1026" spans="1:8">
      <c r="D1026" s="57"/>
      <c r="E1026" s="57"/>
    </row>
    <row r="1028" spans="1:8" ht="18" customHeight="1">
      <c r="A1028" s="73" t="s">
        <v>644</v>
      </c>
      <c r="H1028" s="76" t="s">
        <v>98</v>
      </c>
    </row>
    <row r="1029" spans="1:8" ht="16.5" customHeight="1">
      <c r="A1029" s="71" t="s">
        <v>817</v>
      </c>
      <c r="H1029" s="7" t="s">
        <v>593</v>
      </c>
    </row>
    <row r="1030" spans="1:8" ht="16.5" customHeight="1" thickBot="1">
      <c r="A1030" s="72" t="s">
        <v>813</v>
      </c>
      <c r="E1030" s="2"/>
      <c r="G1030" s="2" t="s">
        <v>37</v>
      </c>
      <c r="H1030" s="2" t="s">
        <v>1</v>
      </c>
    </row>
    <row r="1031" spans="1:8" ht="16.5" thickBot="1">
      <c r="A1031" s="63" t="s">
        <v>6</v>
      </c>
      <c r="B1031" s="179">
        <v>2018</v>
      </c>
      <c r="C1031" s="180"/>
      <c r="D1031" s="179">
        <v>2019</v>
      </c>
      <c r="E1031" s="180"/>
      <c r="F1031" s="179">
        <v>2020</v>
      </c>
      <c r="G1031" s="180"/>
      <c r="H1031" s="64" t="s">
        <v>2</v>
      </c>
    </row>
    <row r="1032" spans="1:8">
      <c r="A1032" s="65"/>
      <c r="B1032" s="19" t="s">
        <v>40</v>
      </c>
      <c r="C1032" s="105" t="s">
        <v>41</v>
      </c>
      <c r="D1032" s="105" t="s">
        <v>40</v>
      </c>
      <c r="E1032" s="15" t="s">
        <v>41</v>
      </c>
      <c r="F1032" s="19" t="s">
        <v>40</v>
      </c>
      <c r="G1032" s="9" t="s">
        <v>41</v>
      </c>
      <c r="H1032" s="66"/>
    </row>
    <row r="1033" spans="1:8" ht="16.5" thickBot="1">
      <c r="A1033" s="67"/>
      <c r="B1033" s="32" t="s">
        <v>42</v>
      </c>
      <c r="C1033" s="11" t="s">
        <v>43</v>
      </c>
      <c r="D1033" s="108" t="s">
        <v>42</v>
      </c>
      <c r="E1033" s="34" t="s">
        <v>43</v>
      </c>
      <c r="F1033" s="32" t="s">
        <v>42</v>
      </c>
      <c r="G1033" s="32" t="s">
        <v>43</v>
      </c>
      <c r="H1033" s="68"/>
    </row>
    <row r="1034" spans="1:8" ht="17.25" thickTop="1" thickBot="1">
      <c r="A1034" s="22" t="s">
        <v>11</v>
      </c>
      <c r="B1034" s="33">
        <v>11.148999999999999</v>
      </c>
      <c r="C1034" s="36">
        <v>14.285</v>
      </c>
      <c r="D1034" s="29">
        <v>9.8989999999999991</v>
      </c>
      <c r="E1034" s="35">
        <v>12.981999999999999</v>
      </c>
      <c r="F1034" s="29">
        <v>10.912000000000001</v>
      </c>
      <c r="G1034" s="29">
        <v>17.629000000000001</v>
      </c>
      <c r="H1034" s="108" t="s">
        <v>575</v>
      </c>
    </row>
    <row r="1035" spans="1:8" ht="16.5" thickBot="1">
      <c r="A1035" s="22" t="s">
        <v>12</v>
      </c>
      <c r="B1035" s="35">
        <v>15.042999999999999</v>
      </c>
      <c r="C1035" s="36">
        <v>15.215</v>
      </c>
      <c r="D1035" s="29">
        <v>18.018999999999998</v>
      </c>
      <c r="E1035" s="35">
        <v>18.942</v>
      </c>
      <c r="F1035" s="29">
        <v>18.068999999999999</v>
      </c>
      <c r="G1035" s="29">
        <v>20.440999999999999</v>
      </c>
      <c r="H1035" s="108" t="s">
        <v>576</v>
      </c>
    </row>
    <row r="1036" spans="1:8" ht="16.5" thickBot="1">
      <c r="A1036" s="22" t="s">
        <v>13</v>
      </c>
      <c r="B1036" s="35">
        <v>0.59299999999999997</v>
      </c>
      <c r="C1036" s="36">
        <v>0.754</v>
      </c>
      <c r="D1036" s="29">
        <v>0.67700000000000005</v>
      </c>
      <c r="E1036" s="35">
        <v>0.87</v>
      </c>
      <c r="F1036" s="29">
        <v>0.71799999999999997</v>
      </c>
      <c r="G1036" s="29">
        <v>1.06</v>
      </c>
      <c r="H1036" s="108" t="s">
        <v>572</v>
      </c>
    </row>
    <row r="1037" spans="1:8" ht="16.5" thickBot="1">
      <c r="A1037" s="22" t="s">
        <v>14</v>
      </c>
      <c r="B1037" s="35">
        <v>7.048</v>
      </c>
      <c r="C1037" s="36">
        <v>5.4039999999999999</v>
      </c>
      <c r="D1037" s="29">
        <v>6.6</v>
      </c>
      <c r="E1037" s="35">
        <v>4.8239999999999998</v>
      </c>
      <c r="F1037" s="29">
        <v>7.5309999999999997</v>
      </c>
      <c r="G1037" s="29">
        <v>5.7309999999999999</v>
      </c>
      <c r="H1037" s="108" t="s">
        <v>585</v>
      </c>
    </row>
    <row r="1038" spans="1:8" ht="16.5" thickBot="1">
      <c r="A1038" s="22" t="s">
        <v>15</v>
      </c>
      <c r="B1038" s="35">
        <v>58.381999999999998</v>
      </c>
      <c r="C1038" s="36">
        <v>61.984999999999999</v>
      </c>
      <c r="D1038" s="29">
        <v>51.150298846495119</v>
      </c>
      <c r="E1038" s="35">
        <v>54.307000000000002</v>
      </c>
      <c r="F1038" s="29">
        <v>59.613</v>
      </c>
      <c r="G1038" s="29">
        <v>70.736000000000004</v>
      </c>
      <c r="H1038" s="108" t="s">
        <v>591</v>
      </c>
    </row>
    <row r="1039" spans="1:8" ht="16.5" thickBot="1">
      <c r="A1039" s="22" t="s">
        <v>16</v>
      </c>
      <c r="B1039" s="35">
        <v>24.12</v>
      </c>
      <c r="C1039" s="36">
        <v>8.9999999999999993E-3</v>
      </c>
      <c r="D1039" s="29">
        <v>3.7999999999999999E-2</v>
      </c>
      <c r="E1039" s="35">
        <v>0.02</v>
      </c>
      <c r="F1039" s="29">
        <v>3.3000000000000002E-2</v>
      </c>
      <c r="G1039" s="29">
        <v>1.7999999999999999E-2</v>
      </c>
      <c r="H1039" s="108" t="s">
        <v>573</v>
      </c>
    </row>
    <row r="1040" spans="1:8" ht="16.5" thickBot="1">
      <c r="A1040" s="22" t="s">
        <v>17</v>
      </c>
      <c r="B1040" s="35">
        <v>7.2999999999999995E-2</v>
      </c>
      <c r="C1040" s="36">
        <v>7.3999999999999996E-2</v>
      </c>
      <c r="D1040" s="29">
        <v>3.3000000000000002E-2</v>
      </c>
      <c r="E1040" s="35">
        <v>3.5000000000000003E-2</v>
      </c>
      <c r="F1040" s="29">
        <v>4.3999999999999997E-2</v>
      </c>
      <c r="G1040" s="29">
        <v>4.5999999999999999E-2</v>
      </c>
      <c r="H1040" s="108" t="s">
        <v>18</v>
      </c>
    </row>
    <row r="1041" spans="1:8" ht="16.5" thickBot="1">
      <c r="A1041" s="22" t="s">
        <v>19</v>
      </c>
      <c r="B1041" s="35">
        <v>8.3010000000000002</v>
      </c>
      <c r="C1041" s="36">
        <v>9.7110000000000003</v>
      </c>
      <c r="D1041" s="29">
        <v>7.8179999999999996</v>
      </c>
      <c r="E1041" s="35">
        <v>9.9309999999999992</v>
      </c>
      <c r="F1041" s="29">
        <v>6.32</v>
      </c>
      <c r="G1041" s="29">
        <v>9.1379999999999999</v>
      </c>
      <c r="H1041" s="108" t="s">
        <v>574</v>
      </c>
    </row>
    <row r="1042" spans="1:8" ht="16.5" thickBot="1">
      <c r="A1042" s="22" t="s">
        <v>20</v>
      </c>
      <c r="B1042" s="35">
        <v>1E-3</v>
      </c>
      <c r="C1042" s="36">
        <v>1E-3</v>
      </c>
      <c r="D1042" s="29">
        <v>0.14799999999999999</v>
      </c>
      <c r="E1042" s="35">
        <v>0.16300000000000001</v>
      </c>
      <c r="F1042" s="29">
        <v>3.5999999999999997E-2</v>
      </c>
      <c r="G1042" s="29">
        <v>2.9000000000000001E-2</v>
      </c>
      <c r="H1042" s="108" t="s">
        <v>577</v>
      </c>
    </row>
    <row r="1043" spans="1:8" ht="16.5" thickBot="1">
      <c r="A1043" s="22" t="s">
        <v>21</v>
      </c>
      <c r="B1043" s="35">
        <v>5.5616682048915553</v>
      </c>
      <c r="C1043" s="36">
        <v>7.4349999999999996</v>
      </c>
      <c r="D1043" s="29">
        <v>4.8076451315182283</v>
      </c>
      <c r="E1043" s="35">
        <v>6.4269999999999996</v>
      </c>
      <c r="F1043" s="29">
        <v>2.6589999999999998</v>
      </c>
      <c r="G1043" s="29">
        <v>3.5470000000000002</v>
      </c>
      <c r="H1043" s="108" t="s">
        <v>587</v>
      </c>
    </row>
    <row r="1044" spans="1:8" ht="16.5" thickBot="1">
      <c r="A1044" s="22" t="s">
        <v>22</v>
      </c>
      <c r="B1044" s="35">
        <v>1E-3</v>
      </c>
      <c r="C1044" s="36">
        <v>2E-3</v>
      </c>
      <c r="D1044" s="29">
        <v>1E-3</v>
      </c>
      <c r="E1044" s="35">
        <v>2E-3</v>
      </c>
      <c r="F1044" s="29">
        <v>7.0000000000000001E-3</v>
      </c>
      <c r="G1044" s="29">
        <v>3.2000000000000001E-2</v>
      </c>
      <c r="H1044" s="108" t="s">
        <v>571</v>
      </c>
    </row>
    <row r="1045" spans="1:8" ht="16.5" thickBot="1">
      <c r="A1045" s="22" t="s">
        <v>23</v>
      </c>
      <c r="B1045" s="35">
        <v>5.8885517241379306</v>
      </c>
      <c r="C1045" s="36">
        <v>6.032</v>
      </c>
      <c r="D1045" s="29">
        <v>7.3636183115338882</v>
      </c>
      <c r="E1045" s="35">
        <v>7.5430000000000001</v>
      </c>
      <c r="F1045" s="29">
        <f>D1045/E1045*G1045</f>
        <v>9.8402853745541012</v>
      </c>
      <c r="G1045" s="29">
        <v>10.08</v>
      </c>
      <c r="H1045" s="108" t="s">
        <v>24</v>
      </c>
    </row>
    <row r="1046" spans="1:8" ht="16.5" thickBot="1">
      <c r="A1046" s="22" t="s">
        <v>25</v>
      </c>
      <c r="B1046" s="29">
        <v>0.76600000000000001</v>
      </c>
      <c r="C1046" s="27">
        <v>0.749</v>
      </c>
      <c r="D1046" s="29">
        <v>1.42</v>
      </c>
      <c r="E1046" s="35">
        <v>1.716</v>
      </c>
      <c r="F1046" s="29">
        <v>0.84375099999999992</v>
      </c>
      <c r="G1046" s="29">
        <v>1.1300895200000001</v>
      </c>
      <c r="H1046" s="108" t="s">
        <v>578</v>
      </c>
    </row>
    <row r="1047" spans="1:8" ht="16.5" thickBot="1">
      <c r="A1047" s="22" t="s">
        <v>26</v>
      </c>
      <c r="B1047" s="35">
        <v>5.0451713395638628E-2</v>
      </c>
      <c r="C1047" s="36">
        <v>3.2389999999999999</v>
      </c>
      <c r="D1047" s="29">
        <v>6.722741433021806E-2</v>
      </c>
      <c r="E1047" s="35">
        <v>4.3159999999999998</v>
      </c>
      <c r="F1047" s="29">
        <v>1.524</v>
      </c>
      <c r="G1047" s="29">
        <v>2.2829999999999999</v>
      </c>
      <c r="H1047" s="108" t="s">
        <v>588</v>
      </c>
    </row>
    <row r="1048" spans="1:8" ht="16.5" thickBot="1">
      <c r="A1048" s="22" t="s">
        <v>27</v>
      </c>
      <c r="B1048" s="35">
        <v>0.67645307443365688</v>
      </c>
      <c r="C1048" s="36">
        <v>0.73599999999999999</v>
      </c>
      <c r="D1048" s="29">
        <v>0.82099999999999995</v>
      </c>
      <c r="E1048" s="35">
        <v>0.871</v>
      </c>
      <c r="F1048" s="29">
        <v>0.73899999999999999</v>
      </c>
      <c r="G1048" s="29">
        <v>0.80200000000000005</v>
      </c>
      <c r="H1048" s="108" t="s">
        <v>579</v>
      </c>
    </row>
    <row r="1049" spans="1:8" ht="16.5" thickBot="1">
      <c r="A1049" s="22" t="s">
        <v>28</v>
      </c>
      <c r="B1049" s="35">
        <v>1.4530000000000001</v>
      </c>
      <c r="C1049" s="36">
        <v>2.1920000000000002</v>
      </c>
      <c r="D1049" s="29">
        <v>1.7230000000000001</v>
      </c>
      <c r="E1049" s="35">
        <v>2.4670000000000001</v>
      </c>
      <c r="F1049" s="29">
        <v>2.1139999999999999</v>
      </c>
      <c r="G1049" s="29">
        <v>3.3279999999999998</v>
      </c>
      <c r="H1049" s="108" t="s">
        <v>580</v>
      </c>
    </row>
    <row r="1050" spans="1:8" ht="16.5" thickBot="1">
      <c r="A1050" s="22" t="s">
        <v>29</v>
      </c>
      <c r="B1050" s="35">
        <v>10.814</v>
      </c>
      <c r="C1050" s="36">
        <v>20.039000000000001</v>
      </c>
      <c r="D1050" s="29">
        <v>9.3539999999999992</v>
      </c>
      <c r="E1050" s="35">
        <v>15.941000000000001</v>
      </c>
      <c r="F1050" s="29">
        <v>6.2</v>
      </c>
      <c r="G1050" s="29">
        <v>11.71</v>
      </c>
      <c r="H1050" s="108" t="s">
        <v>581</v>
      </c>
    </row>
    <row r="1051" spans="1:8" ht="16.5" thickBot="1">
      <c r="A1051" s="22" t="s">
        <v>30</v>
      </c>
      <c r="B1051" s="35">
        <v>4.0030000000000001</v>
      </c>
      <c r="C1051" s="36">
        <v>4.734</v>
      </c>
      <c r="D1051" s="29">
        <v>6.1710000000000003</v>
      </c>
      <c r="E1051" s="35">
        <v>7.3310000000000004</v>
      </c>
      <c r="F1051" s="29">
        <f>D1051/E1051*G1051</f>
        <v>5.8258751875596788</v>
      </c>
      <c r="G1051" s="29">
        <v>6.9210000000000003</v>
      </c>
      <c r="H1051" s="108" t="s">
        <v>589</v>
      </c>
    </row>
    <row r="1052" spans="1:8" ht="16.5" thickBot="1">
      <c r="A1052" s="22" t="s">
        <v>31</v>
      </c>
      <c r="B1052" s="35">
        <v>0.58799999999999997</v>
      </c>
      <c r="C1052" s="36">
        <v>0.9</v>
      </c>
      <c r="D1052" s="29">
        <v>0.73399999999999999</v>
      </c>
      <c r="E1052" s="35">
        <v>1.03552</v>
      </c>
      <c r="F1052" s="29">
        <v>2.5019999999999998</v>
      </c>
      <c r="G1052" s="29">
        <v>4.3926400000000001</v>
      </c>
      <c r="H1052" s="108" t="s">
        <v>582</v>
      </c>
    </row>
    <row r="1053" spans="1:8" ht="16.5" thickBot="1">
      <c r="A1053" s="22" t="s">
        <v>32</v>
      </c>
      <c r="B1053" s="35">
        <v>2.17</v>
      </c>
      <c r="C1053" s="36">
        <v>2.7509999999999999</v>
      </c>
      <c r="D1053" s="29">
        <v>5.0339999999999998</v>
      </c>
      <c r="E1053" s="35">
        <v>5.0780000000000003</v>
      </c>
      <c r="F1053" s="29">
        <v>3.802</v>
      </c>
      <c r="G1053" s="29">
        <v>4.4790000000000001</v>
      </c>
      <c r="H1053" s="108" t="s">
        <v>584</v>
      </c>
    </row>
    <row r="1054" spans="1:8" ht="16.5" thickBot="1">
      <c r="A1054" s="22" t="s">
        <v>33</v>
      </c>
      <c r="B1054" s="37">
        <v>0.308</v>
      </c>
      <c r="C1054" s="38">
        <v>0.13600000000000001</v>
      </c>
      <c r="D1054" s="29">
        <v>0.378</v>
      </c>
      <c r="E1054" s="35">
        <v>0.157</v>
      </c>
      <c r="F1054" s="29">
        <v>0.42799999999999999</v>
      </c>
      <c r="G1054" s="29">
        <v>6.9000000000000006E-2</v>
      </c>
      <c r="H1054" s="108" t="s">
        <v>583</v>
      </c>
    </row>
    <row r="1055" spans="1:8" ht="16.5" thickBot="1">
      <c r="A1055" s="22" t="s">
        <v>34</v>
      </c>
      <c r="B1055" s="37">
        <v>8.1150000000000002</v>
      </c>
      <c r="C1055" s="38">
        <v>6.9009999999999998</v>
      </c>
      <c r="D1055" s="29">
        <v>5.4180000000000001</v>
      </c>
      <c r="E1055" s="35">
        <v>4.5339999999999998</v>
      </c>
      <c r="F1055" s="29">
        <v>6.1660000000000004</v>
      </c>
      <c r="G1055" s="29">
        <v>5.2380000000000004</v>
      </c>
      <c r="H1055" s="107" t="s">
        <v>35</v>
      </c>
    </row>
    <row r="1056" spans="1:8" ht="16.5" thickBot="1">
      <c r="A1056" s="90" t="s">
        <v>338</v>
      </c>
      <c r="B1056" s="92">
        <v>165.10512471685877</v>
      </c>
      <c r="C1056" s="92">
        <v>163.28400000000005</v>
      </c>
      <c r="D1056" s="92">
        <v>137.60065637054413</v>
      </c>
      <c r="E1056" s="92">
        <v>159.46699999999996</v>
      </c>
      <c r="F1056" s="92">
        <f>SUM(F1034:F1055)</f>
        <v>145.92691156211382</v>
      </c>
      <c r="G1056" s="92">
        <f>SUM(G1034:G1055)</f>
        <v>178.83972952000005</v>
      </c>
      <c r="H1056" s="106" t="s">
        <v>586</v>
      </c>
    </row>
    <row r="1057" spans="1:8" ht="16.5" thickBot="1">
      <c r="A1057" s="90" t="s">
        <v>337</v>
      </c>
      <c r="B1057" s="92">
        <v>2117.1301853251812</v>
      </c>
      <c r="C1057" s="92">
        <v>3141.078</v>
      </c>
      <c r="D1057" s="92">
        <v>2250.479788354929</v>
      </c>
      <c r="E1057" s="92">
        <v>3338.922</v>
      </c>
      <c r="F1057" s="92">
        <f>D1057/E1057*G1057</f>
        <v>2801.1343039532667</v>
      </c>
      <c r="G1057" s="92">
        <v>4155.8999999999996</v>
      </c>
      <c r="H1057" s="113" t="s">
        <v>339</v>
      </c>
    </row>
    <row r="1061" spans="1:8" ht="17.25" customHeight="1">
      <c r="A1061" s="73" t="s">
        <v>99</v>
      </c>
      <c r="H1061" s="75" t="s">
        <v>100</v>
      </c>
    </row>
    <row r="1062" spans="1:8">
      <c r="A1062" s="73" t="s">
        <v>683</v>
      </c>
      <c r="H1062" s="7" t="s">
        <v>385</v>
      </c>
    </row>
    <row r="1063" spans="1:8" ht="20.25" customHeight="1" thickBot="1">
      <c r="A1063" s="72" t="s">
        <v>813</v>
      </c>
      <c r="E1063" s="2"/>
      <c r="G1063" s="2" t="s">
        <v>37</v>
      </c>
      <c r="H1063" s="2" t="s">
        <v>1</v>
      </c>
    </row>
    <row r="1064" spans="1:8" ht="16.5" thickBot="1">
      <c r="A1064" s="63" t="s">
        <v>6</v>
      </c>
      <c r="B1064" s="179">
        <v>2018</v>
      </c>
      <c r="C1064" s="180"/>
      <c r="D1064" s="179">
        <v>2019</v>
      </c>
      <c r="E1064" s="180"/>
      <c r="F1064" s="179">
        <v>2020</v>
      </c>
      <c r="G1064" s="180"/>
      <c r="H1064" s="64" t="s">
        <v>2</v>
      </c>
    </row>
    <row r="1065" spans="1:8">
      <c r="A1065" s="65"/>
      <c r="B1065" s="19" t="s">
        <v>40</v>
      </c>
      <c r="C1065" s="105" t="s">
        <v>41</v>
      </c>
      <c r="D1065" s="105" t="s">
        <v>40</v>
      </c>
      <c r="E1065" s="15" t="s">
        <v>41</v>
      </c>
      <c r="F1065" s="19" t="s">
        <v>40</v>
      </c>
      <c r="G1065" s="9" t="s">
        <v>41</v>
      </c>
      <c r="H1065" s="66"/>
    </row>
    <row r="1066" spans="1:8" ht="16.5" thickBot="1">
      <c r="A1066" s="67"/>
      <c r="B1066" s="32" t="s">
        <v>42</v>
      </c>
      <c r="C1066" s="11" t="s">
        <v>43</v>
      </c>
      <c r="D1066" s="108" t="s">
        <v>42</v>
      </c>
      <c r="E1066" s="34" t="s">
        <v>43</v>
      </c>
      <c r="F1066" s="32" t="s">
        <v>42</v>
      </c>
      <c r="G1066" s="32" t="s">
        <v>43</v>
      </c>
      <c r="H1066" s="68"/>
    </row>
    <row r="1067" spans="1:8" ht="17.25" thickTop="1" thickBot="1">
      <c r="A1067" s="22" t="s">
        <v>11</v>
      </c>
      <c r="B1067" s="33">
        <v>28.135999999999999</v>
      </c>
      <c r="C1067" s="36">
        <v>40.479999999999997</v>
      </c>
      <c r="D1067" s="29">
        <v>32.74</v>
      </c>
      <c r="E1067" s="35">
        <v>53.526000000000003</v>
      </c>
      <c r="F1067" s="29">
        <v>36.978000000000002</v>
      </c>
      <c r="G1067" s="29">
        <v>54.988999999999997</v>
      </c>
      <c r="H1067" s="108" t="s">
        <v>575</v>
      </c>
    </row>
    <row r="1068" spans="1:8" ht="16.5" thickBot="1">
      <c r="A1068" s="22" t="s">
        <v>12</v>
      </c>
      <c r="B1068" s="35">
        <v>16.571999999999999</v>
      </c>
      <c r="C1068" s="36">
        <v>21.187999999999999</v>
      </c>
      <c r="D1068" s="29">
        <v>21.785</v>
      </c>
      <c r="E1068" s="35">
        <v>32.264000000000003</v>
      </c>
      <c r="F1068" s="29">
        <v>46.396999999999998</v>
      </c>
      <c r="G1068" s="29">
        <v>60.18</v>
      </c>
      <c r="H1068" s="108" t="s">
        <v>576</v>
      </c>
    </row>
    <row r="1069" spans="1:8" ht="16.5" thickBot="1">
      <c r="A1069" s="22" t="s">
        <v>13</v>
      </c>
      <c r="B1069" s="35">
        <v>0.46899999999999997</v>
      </c>
      <c r="C1069" s="36">
        <v>0.755</v>
      </c>
      <c r="D1069" s="29">
        <v>0.36499999999999999</v>
      </c>
      <c r="E1069" s="35">
        <v>0.66700000000000004</v>
      </c>
      <c r="F1069" s="29">
        <v>0.65</v>
      </c>
      <c r="G1069" s="29">
        <v>0.98599999999999999</v>
      </c>
      <c r="H1069" s="108" t="s">
        <v>572</v>
      </c>
    </row>
    <row r="1070" spans="1:8" ht="16.5" thickBot="1">
      <c r="A1070" s="22" t="s">
        <v>14</v>
      </c>
      <c r="B1070" s="35">
        <v>12.45</v>
      </c>
      <c r="C1070" s="36">
        <v>14.817</v>
      </c>
      <c r="D1070" s="29">
        <v>13.705</v>
      </c>
      <c r="E1070" s="35">
        <v>20.332999999999998</v>
      </c>
      <c r="F1070" s="29">
        <v>15.368</v>
      </c>
      <c r="G1070" s="29">
        <v>20.231000000000002</v>
      </c>
      <c r="H1070" s="108" t="s">
        <v>585</v>
      </c>
    </row>
    <row r="1071" spans="1:8" ht="16.5" thickBot="1">
      <c r="A1071" s="22" t="s">
        <v>15</v>
      </c>
      <c r="B1071" s="35">
        <v>7.694</v>
      </c>
      <c r="C1071" s="36">
        <v>12.317</v>
      </c>
      <c r="D1071" s="29">
        <v>6.024</v>
      </c>
      <c r="E1071" s="35">
        <v>10.891999999999999</v>
      </c>
      <c r="F1071" s="29">
        <v>12.071</v>
      </c>
      <c r="G1071" s="29">
        <v>20.14</v>
      </c>
      <c r="H1071" s="108" t="s">
        <v>591</v>
      </c>
    </row>
    <row r="1072" spans="1:8" ht="16.5" thickBot="1">
      <c r="A1072" s="22" t="s">
        <v>16</v>
      </c>
      <c r="B1072" s="29">
        <v>0</v>
      </c>
      <c r="C1072" s="29">
        <v>0</v>
      </c>
      <c r="D1072" s="29">
        <v>0</v>
      </c>
      <c r="E1072" s="29">
        <v>0</v>
      </c>
      <c r="F1072" s="29">
        <v>0</v>
      </c>
      <c r="G1072" s="29">
        <v>0</v>
      </c>
      <c r="H1072" s="108" t="s">
        <v>573</v>
      </c>
    </row>
    <row r="1073" spans="1:8" ht="16.5" thickBot="1">
      <c r="A1073" s="22" t="s">
        <v>17</v>
      </c>
      <c r="B1073" s="35">
        <v>1.179</v>
      </c>
      <c r="C1073" s="36">
        <v>1.99</v>
      </c>
      <c r="D1073" s="29">
        <v>0.86099999999999999</v>
      </c>
      <c r="E1073" s="35">
        <v>1.4379999999999999</v>
      </c>
      <c r="F1073" s="29">
        <v>2.3679999999999999</v>
      </c>
      <c r="G1073" s="29">
        <v>3.3610000000000002</v>
      </c>
      <c r="H1073" s="108" t="s">
        <v>18</v>
      </c>
    </row>
    <row r="1074" spans="1:8" ht="16.5" thickBot="1">
      <c r="A1074" s="22" t="s">
        <v>19</v>
      </c>
      <c r="B1074" s="35">
        <v>50.960999999999999</v>
      </c>
      <c r="C1074" s="36">
        <v>70.629000000000005</v>
      </c>
      <c r="D1074" s="29">
        <v>73.200999999999993</v>
      </c>
      <c r="E1074" s="35">
        <v>108.569</v>
      </c>
      <c r="F1074" s="29">
        <v>49.612000000000002</v>
      </c>
      <c r="G1074" s="29">
        <v>70.494</v>
      </c>
      <c r="H1074" s="108" t="s">
        <v>574</v>
      </c>
    </row>
    <row r="1075" spans="1:8" ht="16.5" thickBot="1">
      <c r="A1075" s="22" t="s">
        <v>20</v>
      </c>
      <c r="B1075" s="35">
        <v>0</v>
      </c>
      <c r="C1075" s="36">
        <v>0</v>
      </c>
      <c r="D1075" s="29">
        <v>0.246</v>
      </c>
      <c r="E1075" s="35">
        <v>0.32300000000000001</v>
      </c>
      <c r="F1075" s="29">
        <v>0.45</v>
      </c>
      <c r="G1075" s="29">
        <v>0.64400000000000002</v>
      </c>
      <c r="H1075" s="108" t="s">
        <v>577</v>
      </c>
    </row>
    <row r="1076" spans="1:8" ht="16.5" thickBot="1">
      <c r="A1076" s="22" t="s">
        <v>21</v>
      </c>
      <c r="B1076" s="35">
        <v>16.285</v>
      </c>
      <c r="C1076" s="36">
        <v>22.05</v>
      </c>
      <c r="D1076" s="29">
        <v>10.023</v>
      </c>
      <c r="E1076" s="35">
        <v>16.489999999999998</v>
      </c>
      <c r="F1076" s="29">
        <v>6.867</v>
      </c>
      <c r="G1076" s="29">
        <v>9.673</v>
      </c>
      <c r="H1076" s="108" t="s">
        <v>587</v>
      </c>
    </row>
    <row r="1077" spans="1:8" ht="16.5" thickBot="1">
      <c r="A1077" s="22" t="s">
        <v>22</v>
      </c>
      <c r="B1077" s="35">
        <v>0.27500000000000002</v>
      </c>
      <c r="C1077" s="36">
        <v>0.38700000000000001</v>
      </c>
      <c r="D1077" s="29">
        <v>3.0000000000000001E-3</v>
      </c>
      <c r="E1077" s="35">
        <v>6.0000000000000001E-3</v>
      </c>
      <c r="F1077" s="29">
        <v>8.0000000000000002E-3</v>
      </c>
      <c r="G1077" s="29">
        <v>2.5999999999999999E-2</v>
      </c>
      <c r="H1077" s="108" t="s">
        <v>571</v>
      </c>
    </row>
    <row r="1078" spans="1:8" ht="16.5" thickBot="1">
      <c r="A1078" s="22" t="s">
        <v>23</v>
      </c>
      <c r="B1078" s="35">
        <v>15.605</v>
      </c>
      <c r="C1078" s="36">
        <v>22.295999999999999</v>
      </c>
      <c r="D1078" s="29">
        <v>21.074999999999999</v>
      </c>
      <c r="E1078" s="35">
        <v>35.683999999999997</v>
      </c>
      <c r="F1078" s="29">
        <v>16.541</v>
      </c>
      <c r="G1078" s="29">
        <v>25.302</v>
      </c>
      <c r="H1078" s="108" t="s">
        <v>24</v>
      </c>
    </row>
    <row r="1079" spans="1:8" ht="16.5" thickBot="1">
      <c r="A1079" s="22" t="s">
        <v>25</v>
      </c>
      <c r="B1079" s="29">
        <v>0.80400000000000005</v>
      </c>
      <c r="C1079" s="27">
        <v>1.004</v>
      </c>
      <c r="D1079" s="29">
        <v>0.68300000000000005</v>
      </c>
      <c r="E1079" s="35">
        <v>1.044</v>
      </c>
      <c r="F1079" s="29">
        <v>1.0435529999999997</v>
      </c>
      <c r="G1079" s="29">
        <v>1.7207493800000002</v>
      </c>
      <c r="H1079" s="108" t="s">
        <v>578</v>
      </c>
    </row>
    <row r="1080" spans="1:8" ht="16.5" thickBot="1">
      <c r="A1080" s="22" t="s">
        <v>26</v>
      </c>
      <c r="B1080" s="35">
        <v>38.580794158553552</v>
      </c>
      <c r="C1080" s="36">
        <v>64.361000000000004</v>
      </c>
      <c r="D1080" s="29">
        <v>12.765752433936022</v>
      </c>
      <c r="E1080" s="35">
        <v>21.295999999999999</v>
      </c>
      <c r="F1080" s="29">
        <v>7.1719999999999997</v>
      </c>
      <c r="G1080" s="29">
        <v>13.771000000000001</v>
      </c>
      <c r="H1080" s="108" t="s">
        <v>588</v>
      </c>
    </row>
    <row r="1081" spans="1:8" ht="16.5" thickBot="1">
      <c r="A1081" s="22" t="s">
        <v>27</v>
      </c>
      <c r="B1081" s="35">
        <v>0.31900000000000001</v>
      </c>
      <c r="C1081" s="36">
        <v>0.40200000000000002</v>
      </c>
      <c r="D1081" s="29">
        <v>0.25</v>
      </c>
      <c r="E1081" s="35">
        <v>0.36299999999999999</v>
      </c>
      <c r="F1081" s="29">
        <v>0.38700000000000001</v>
      </c>
      <c r="G1081" s="29">
        <v>0.58899999999999997</v>
      </c>
      <c r="H1081" s="108" t="s">
        <v>579</v>
      </c>
    </row>
    <row r="1082" spans="1:8" ht="16.5" thickBot="1">
      <c r="A1082" s="22" t="s">
        <v>28</v>
      </c>
      <c r="B1082" s="35">
        <v>2.952</v>
      </c>
      <c r="C1082" s="36">
        <v>4.8099999999999996</v>
      </c>
      <c r="D1082" s="29">
        <v>3.121</v>
      </c>
      <c r="E1082" s="35">
        <v>5.42</v>
      </c>
      <c r="F1082" s="29">
        <v>3.5539999999999998</v>
      </c>
      <c r="G1082" s="29">
        <v>5.3029999999999999</v>
      </c>
      <c r="H1082" s="108" t="s">
        <v>580</v>
      </c>
    </row>
    <row r="1083" spans="1:8" ht="16.5" thickBot="1">
      <c r="A1083" s="22" t="s">
        <v>29</v>
      </c>
      <c r="B1083" s="35">
        <v>31.908000000000001</v>
      </c>
      <c r="C1083" s="36">
        <v>48.851999999999997</v>
      </c>
      <c r="D1083" s="29">
        <v>26.61</v>
      </c>
      <c r="E1083" s="35">
        <v>46.662999999999997</v>
      </c>
      <c r="F1083" s="29">
        <v>30.550999999999998</v>
      </c>
      <c r="G1083" s="29">
        <v>47.006</v>
      </c>
      <c r="H1083" s="108" t="s">
        <v>581</v>
      </c>
    </row>
    <row r="1084" spans="1:8" ht="16.5" thickBot="1">
      <c r="A1084" s="22" t="s">
        <v>30</v>
      </c>
      <c r="B1084" s="35">
        <v>0.35499999999999998</v>
      </c>
      <c r="C1084" s="36">
        <v>0.59299999999999997</v>
      </c>
      <c r="D1084" s="29">
        <v>1.444</v>
      </c>
      <c r="E1084" s="35">
        <v>1.8</v>
      </c>
      <c r="F1084" s="29">
        <v>0.73199999999999998</v>
      </c>
      <c r="G1084" s="29">
        <v>1.302</v>
      </c>
      <c r="H1084" s="108" t="s">
        <v>589</v>
      </c>
    </row>
    <row r="1085" spans="1:8" ht="16.5" thickBot="1">
      <c r="A1085" s="22" t="s">
        <v>31</v>
      </c>
      <c r="B1085" s="35">
        <v>16.824000000000002</v>
      </c>
      <c r="C1085" s="36">
        <v>36.980888</v>
      </c>
      <c r="D1085" s="29">
        <v>20.77</v>
      </c>
      <c r="E1085" s="35">
        <v>40.170624000000004</v>
      </c>
      <c r="F1085" s="29">
        <v>142.98099999999999</v>
      </c>
      <c r="G1085" s="29">
        <v>89.95008</v>
      </c>
      <c r="H1085" s="108" t="s">
        <v>582</v>
      </c>
    </row>
    <row r="1086" spans="1:8" ht="16.5" thickBot="1">
      <c r="A1086" s="22" t="s">
        <v>32</v>
      </c>
      <c r="B1086" s="35">
        <v>7.6029999999999998</v>
      </c>
      <c r="C1086" s="36">
        <v>12.6</v>
      </c>
      <c r="D1086" s="29">
        <v>8.5009999999999994</v>
      </c>
      <c r="E1086" s="35">
        <v>16.152000000000001</v>
      </c>
      <c r="F1086" s="29">
        <v>13.138</v>
      </c>
      <c r="G1086" s="29">
        <v>23.475000000000001</v>
      </c>
      <c r="H1086" s="108" t="s">
        <v>584</v>
      </c>
    </row>
    <row r="1087" spans="1:8" ht="16.5" thickBot="1">
      <c r="A1087" s="22" t="s">
        <v>33</v>
      </c>
      <c r="B1087" s="29">
        <v>5.0999999999999997E-2</v>
      </c>
      <c r="C1087" s="29">
        <v>1.0999999999999999E-2</v>
      </c>
      <c r="D1087" s="29">
        <v>0</v>
      </c>
      <c r="E1087" s="29">
        <v>0</v>
      </c>
      <c r="F1087" s="29">
        <v>1.6E-2</v>
      </c>
      <c r="G1087" s="29">
        <v>8.9999999999999993E-3</v>
      </c>
      <c r="H1087" s="108" t="s">
        <v>583</v>
      </c>
    </row>
    <row r="1088" spans="1:8" ht="16.5" thickBot="1">
      <c r="A1088" s="22" t="s">
        <v>34</v>
      </c>
      <c r="B1088" s="37">
        <v>6.367</v>
      </c>
      <c r="C1088" s="38">
        <v>7.7960000000000003</v>
      </c>
      <c r="D1088" s="29">
        <v>5.4260000000000002</v>
      </c>
      <c r="E1088" s="35">
        <v>7.8949999999999996</v>
      </c>
      <c r="F1088" s="29">
        <v>4.234</v>
      </c>
      <c r="G1088" s="29">
        <v>5.9560000000000004</v>
      </c>
      <c r="H1088" s="107" t="s">
        <v>35</v>
      </c>
    </row>
    <row r="1089" spans="1:8" ht="16.5" thickBot="1">
      <c r="A1089" s="90" t="s">
        <v>338</v>
      </c>
      <c r="B1089" s="92">
        <f t="shared" ref="B1089:F1089" si="251">SUM(B1067:B1088)</f>
        <v>255.38979415855351</v>
      </c>
      <c r="C1089" s="92">
        <f t="shared" si="251"/>
        <v>384.31888800000002</v>
      </c>
      <c r="D1089" s="92">
        <f t="shared" si="251"/>
        <v>259.59875243393606</v>
      </c>
      <c r="E1089" s="92">
        <f t="shared" si="251"/>
        <v>420.99562399999996</v>
      </c>
      <c r="F1089" s="92">
        <f t="shared" si="251"/>
        <v>391.11855299999996</v>
      </c>
      <c r="G1089" s="92">
        <f>SUM(G1067:G1088)</f>
        <v>455.10782938000006</v>
      </c>
      <c r="H1089" s="106" t="s">
        <v>586</v>
      </c>
    </row>
    <row r="1090" spans="1:8" ht="16.5" thickBot="1">
      <c r="A1090" s="90" t="s">
        <v>337</v>
      </c>
      <c r="B1090" s="92">
        <v>2395.3502861546722</v>
      </c>
      <c r="C1090" s="92">
        <v>2998.4279999999999</v>
      </c>
      <c r="D1090" s="92">
        <v>2865.6315094672468</v>
      </c>
      <c r="E1090" s="92">
        <v>3587.1120000000001</v>
      </c>
      <c r="F1090" s="92">
        <f>D1090/E1090*G1090</f>
        <v>2894.1918644533648</v>
      </c>
      <c r="G1090" s="92">
        <v>3622.8629999999998</v>
      </c>
      <c r="H1090" s="113" t="s">
        <v>339</v>
      </c>
    </row>
    <row r="1094" spans="1:8" ht="20.25" customHeight="1">
      <c r="A1094" s="73" t="s">
        <v>101</v>
      </c>
      <c r="H1094" s="75" t="s">
        <v>645</v>
      </c>
    </row>
    <row r="1095" spans="1:8">
      <c r="A1095" s="73" t="s">
        <v>684</v>
      </c>
      <c r="H1095" s="7" t="s">
        <v>386</v>
      </c>
    </row>
    <row r="1096" spans="1:8" ht="16.5" customHeight="1" thickBot="1">
      <c r="A1096" s="72" t="s">
        <v>813</v>
      </c>
      <c r="E1096" s="2"/>
      <c r="G1096" s="2" t="s">
        <v>37</v>
      </c>
      <c r="H1096" s="2" t="s">
        <v>1</v>
      </c>
    </row>
    <row r="1097" spans="1:8" ht="16.5" thickBot="1">
      <c r="A1097" s="63" t="s">
        <v>6</v>
      </c>
      <c r="B1097" s="179">
        <v>2018</v>
      </c>
      <c r="C1097" s="180"/>
      <c r="D1097" s="179">
        <v>2019</v>
      </c>
      <c r="E1097" s="180"/>
      <c r="F1097" s="179">
        <v>2020</v>
      </c>
      <c r="G1097" s="180"/>
      <c r="H1097" s="64" t="s">
        <v>2</v>
      </c>
    </row>
    <row r="1098" spans="1:8">
      <c r="A1098" s="65"/>
      <c r="B1098" s="19" t="s">
        <v>40</v>
      </c>
      <c r="C1098" s="105" t="s">
        <v>41</v>
      </c>
      <c r="D1098" s="105" t="s">
        <v>40</v>
      </c>
      <c r="E1098" s="15" t="s">
        <v>41</v>
      </c>
      <c r="F1098" s="19" t="s">
        <v>40</v>
      </c>
      <c r="G1098" s="9" t="s">
        <v>41</v>
      </c>
      <c r="H1098" s="66"/>
    </row>
    <row r="1099" spans="1:8" ht="16.5" thickBot="1">
      <c r="A1099" s="67"/>
      <c r="B1099" s="32" t="s">
        <v>42</v>
      </c>
      <c r="C1099" s="11" t="s">
        <v>43</v>
      </c>
      <c r="D1099" s="108" t="s">
        <v>42</v>
      </c>
      <c r="E1099" s="34" t="s">
        <v>43</v>
      </c>
      <c r="F1099" s="32" t="s">
        <v>42</v>
      </c>
      <c r="G1099" s="32" t="s">
        <v>43</v>
      </c>
      <c r="H1099" s="68"/>
    </row>
    <row r="1100" spans="1:8" ht="17.25" thickTop="1" thickBot="1">
      <c r="A1100" s="22" t="s">
        <v>11</v>
      </c>
      <c r="B1100" s="33">
        <v>2.8000000000000001E-2</v>
      </c>
      <c r="C1100" s="36">
        <v>5.8000000000000003E-2</v>
      </c>
      <c r="D1100" s="29">
        <v>1.0309999999999999</v>
      </c>
      <c r="E1100" s="35">
        <v>0.44900000000000001</v>
      </c>
      <c r="F1100" s="29">
        <v>10.794</v>
      </c>
      <c r="G1100" s="29">
        <v>4.444</v>
      </c>
      <c r="H1100" s="108" t="s">
        <v>575</v>
      </c>
    </row>
    <row r="1101" spans="1:8" ht="16.5" thickBot="1">
      <c r="A1101" s="22" t="s">
        <v>12</v>
      </c>
      <c r="B1101" s="35">
        <v>45.024999999999999</v>
      </c>
      <c r="C1101" s="36">
        <v>19.821000000000002</v>
      </c>
      <c r="D1101" s="29">
        <v>0.996</v>
      </c>
      <c r="E1101" s="35">
        <v>0.63200000000000001</v>
      </c>
      <c r="F1101" s="29">
        <v>1.198</v>
      </c>
      <c r="G1101" s="29">
        <v>0.92800000000000005</v>
      </c>
      <c r="H1101" s="108" t="s">
        <v>576</v>
      </c>
    </row>
    <row r="1102" spans="1:8" ht="16.5" thickBot="1">
      <c r="A1102" s="22" t="s">
        <v>13</v>
      </c>
      <c r="B1102" s="35">
        <v>4.5999999999999999E-2</v>
      </c>
      <c r="C1102" s="36">
        <v>5.1999999999999998E-2</v>
      </c>
      <c r="D1102" s="29">
        <v>2.1999999999999999E-2</v>
      </c>
      <c r="E1102" s="35">
        <v>1.7999999999999999E-2</v>
      </c>
      <c r="F1102" s="29">
        <v>1.2370000000000001</v>
      </c>
      <c r="G1102" s="29">
        <v>0.56299999999999994</v>
      </c>
      <c r="H1102" s="108" t="s">
        <v>572</v>
      </c>
    </row>
    <row r="1103" spans="1:8" ht="16.5" thickBot="1">
      <c r="A1103" s="22" t="s">
        <v>14</v>
      </c>
      <c r="B1103" s="35">
        <v>669.21799999999996</v>
      </c>
      <c r="C1103" s="36">
        <v>277.68099999999998</v>
      </c>
      <c r="D1103" s="29">
        <v>668.83199999999999</v>
      </c>
      <c r="E1103" s="35">
        <v>261.21499999999997</v>
      </c>
      <c r="F1103" s="29">
        <v>586.40499999999997</v>
      </c>
      <c r="G1103" s="29">
        <v>243.917</v>
      </c>
      <c r="H1103" s="108" t="s">
        <v>585</v>
      </c>
    </row>
    <row r="1104" spans="1:8" ht="16.5" thickBot="1">
      <c r="A1104" s="22" t="s">
        <v>15</v>
      </c>
      <c r="B1104" s="35">
        <v>33.229999999999997</v>
      </c>
      <c r="C1104" s="36">
        <v>9.44</v>
      </c>
      <c r="D1104" s="29">
        <v>133.26</v>
      </c>
      <c r="E1104" s="29">
        <v>44.45</v>
      </c>
      <c r="F1104" s="29">
        <v>821.65027952000003</v>
      </c>
      <c r="G1104" s="29">
        <v>323.09451117872499</v>
      </c>
      <c r="H1104" s="108" t="s">
        <v>591</v>
      </c>
    </row>
    <row r="1105" spans="1:8" ht="16.5" thickBot="1">
      <c r="A1105" s="22" t="s">
        <v>16</v>
      </c>
      <c r="B1105" s="29">
        <v>0.89300000000000002</v>
      </c>
      <c r="C1105" s="29">
        <v>2.1000000000000001E-2</v>
      </c>
      <c r="D1105" s="29">
        <v>0</v>
      </c>
      <c r="E1105" s="29">
        <v>1E-3</v>
      </c>
      <c r="F1105" s="29">
        <v>0</v>
      </c>
      <c r="G1105" s="29">
        <v>0</v>
      </c>
      <c r="H1105" s="108" t="s">
        <v>573</v>
      </c>
    </row>
    <row r="1106" spans="1:8" ht="16.5" thickBot="1">
      <c r="A1106" s="22" t="s">
        <v>17</v>
      </c>
      <c r="B1106" s="29">
        <v>0.11</v>
      </c>
      <c r="C1106" s="29">
        <v>5.3999999999999999E-2</v>
      </c>
      <c r="D1106" s="29">
        <v>0</v>
      </c>
      <c r="E1106" s="29">
        <v>0</v>
      </c>
      <c r="F1106" s="29">
        <v>0</v>
      </c>
      <c r="G1106" s="29">
        <v>0</v>
      </c>
      <c r="H1106" s="108" t="s">
        <v>18</v>
      </c>
    </row>
    <row r="1107" spans="1:8" ht="16.5" thickBot="1">
      <c r="A1107" s="22" t="s">
        <v>19</v>
      </c>
      <c r="B1107" s="35">
        <v>539.63</v>
      </c>
      <c r="C1107" s="36">
        <v>222.77099999999999</v>
      </c>
      <c r="D1107" s="29">
        <v>680.96900000000005</v>
      </c>
      <c r="E1107" s="29">
        <v>261.65600000000001</v>
      </c>
      <c r="F1107" s="29">
        <v>652.28499999999997</v>
      </c>
      <c r="G1107" s="29">
        <v>259.60399999999998</v>
      </c>
      <c r="H1107" s="108" t="s">
        <v>574</v>
      </c>
    </row>
    <row r="1108" spans="1:8" ht="16.5" thickBot="1">
      <c r="A1108" s="22" t="s">
        <v>20</v>
      </c>
      <c r="B1108" s="35">
        <v>2E-3</v>
      </c>
      <c r="C1108" s="36">
        <v>1E-3</v>
      </c>
      <c r="D1108" s="29">
        <v>0</v>
      </c>
      <c r="E1108" s="35">
        <v>4.0000000000000001E-3</v>
      </c>
      <c r="F1108" s="29">
        <v>6.0000000000000001E-3</v>
      </c>
      <c r="G1108" s="29">
        <v>0.02</v>
      </c>
      <c r="H1108" s="108" t="s">
        <v>577</v>
      </c>
    </row>
    <row r="1109" spans="1:8" ht="16.5" thickBot="1">
      <c r="A1109" s="22" t="s">
        <v>21</v>
      </c>
      <c r="B1109" s="35">
        <v>2.2360000000000002</v>
      </c>
      <c r="C1109" s="36">
        <v>1.054</v>
      </c>
      <c r="D1109" s="29">
        <v>4.2560000000000002</v>
      </c>
      <c r="E1109" s="35">
        <v>1.7490000000000001</v>
      </c>
      <c r="F1109" s="29">
        <v>1.536</v>
      </c>
      <c r="G1109" s="29">
        <v>0.621</v>
      </c>
      <c r="H1109" s="108" t="s">
        <v>587</v>
      </c>
    </row>
    <row r="1110" spans="1:8" ht="16.5" thickBot="1">
      <c r="A1110" s="22" t="s">
        <v>22</v>
      </c>
      <c r="B1110" s="29">
        <v>0</v>
      </c>
      <c r="C1110" s="29">
        <v>0</v>
      </c>
      <c r="D1110" s="29">
        <v>3.0000000000000001E-3</v>
      </c>
      <c r="E1110" s="35">
        <v>8.0000000000000002E-3</v>
      </c>
      <c r="F1110" s="29">
        <v>0</v>
      </c>
      <c r="G1110" s="29">
        <v>0</v>
      </c>
      <c r="H1110" s="108" t="s">
        <v>571</v>
      </c>
    </row>
    <row r="1111" spans="1:8" ht="16.5" thickBot="1">
      <c r="A1111" s="22" t="s">
        <v>23</v>
      </c>
      <c r="B1111" s="35">
        <v>1.2999999999999999E-2</v>
      </c>
      <c r="C1111" s="36">
        <v>2.7E-2</v>
      </c>
      <c r="D1111" s="29">
        <v>1.7999999999999999E-2</v>
      </c>
      <c r="E1111" s="35">
        <v>1.6E-2</v>
      </c>
      <c r="F1111" s="29">
        <v>0.106</v>
      </c>
      <c r="G1111" s="29">
        <v>0.20799999999999999</v>
      </c>
      <c r="H1111" s="108" t="s">
        <v>24</v>
      </c>
    </row>
    <row r="1112" spans="1:8" ht="16.5" thickBot="1">
      <c r="A1112" s="22" t="s">
        <v>25</v>
      </c>
      <c r="B1112" s="29">
        <v>6.2E-2</v>
      </c>
      <c r="C1112" s="27">
        <v>0.18</v>
      </c>
      <c r="D1112" s="29">
        <v>9.8000000000000004E-2</v>
      </c>
      <c r="E1112" s="35">
        <v>5.2999999999999999E-2</v>
      </c>
      <c r="F1112" s="29">
        <v>2.6226000000000003E-2</v>
      </c>
      <c r="G1112" s="29">
        <v>3.6860879999999999E-2</v>
      </c>
      <c r="H1112" s="108" t="s">
        <v>578</v>
      </c>
    </row>
    <row r="1113" spans="1:8" ht="16.5" thickBot="1">
      <c r="A1113" s="22" t="s">
        <v>26</v>
      </c>
      <c r="B1113" s="35">
        <v>0</v>
      </c>
      <c r="C1113" s="36">
        <v>1E-3</v>
      </c>
      <c r="D1113" s="29">
        <v>0</v>
      </c>
      <c r="E1113" s="29">
        <v>5.0000000000000001E-3</v>
      </c>
      <c r="F1113" s="29">
        <v>0</v>
      </c>
      <c r="G1113" s="29">
        <v>0</v>
      </c>
      <c r="H1113" s="108" t="s">
        <v>588</v>
      </c>
    </row>
    <row r="1114" spans="1:8" ht="16.5" thickBot="1">
      <c r="A1114" s="22" t="s">
        <v>27</v>
      </c>
      <c r="B1114" s="35">
        <v>1.2689999999999999</v>
      </c>
      <c r="C1114" s="36">
        <v>0.65600000000000003</v>
      </c>
      <c r="D1114" s="29">
        <v>0</v>
      </c>
      <c r="E1114" s="29">
        <v>0</v>
      </c>
      <c r="F1114" s="29">
        <v>0.121</v>
      </c>
      <c r="G1114" s="29">
        <v>0.13600000000000001</v>
      </c>
      <c r="H1114" s="108" t="s">
        <v>579</v>
      </c>
    </row>
    <row r="1115" spans="1:8" ht="16.5" thickBot="1">
      <c r="A1115" s="22" t="s">
        <v>28</v>
      </c>
      <c r="B1115" s="35">
        <v>0.34100000000000003</v>
      </c>
      <c r="C1115" s="36">
        <v>0.27600000000000002</v>
      </c>
      <c r="D1115" s="29">
        <v>0.57099999999999995</v>
      </c>
      <c r="E1115" s="35">
        <v>0.39500000000000002</v>
      </c>
      <c r="F1115" s="29">
        <v>0.55000000000000004</v>
      </c>
      <c r="G1115" s="29">
        <v>0.253</v>
      </c>
      <c r="H1115" s="108" t="s">
        <v>580</v>
      </c>
    </row>
    <row r="1116" spans="1:8" ht="16.5" thickBot="1">
      <c r="A1116" s="22" t="s">
        <v>29</v>
      </c>
      <c r="B1116" s="35">
        <v>119.127</v>
      </c>
      <c r="C1116" s="36">
        <v>50.969000000000001</v>
      </c>
      <c r="D1116" s="29">
        <v>137.56100000000001</v>
      </c>
      <c r="E1116" s="35">
        <v>57.271000000000001</v>
      </c>
      <c r="F1116" s="29">
        <v>116.822</v>
      </c>
      <c r="G1116" s="29">
        <v>47.741999999999997</v>
      </c>
      <c r="H1116" s="108" t="s">
        <v>581</v>
      </c>
    </row>
    <row r="1117" spans="1:8" ht="16.5" thickBot="1">
      <c r="A1117" s="22" t="s">
        <v>30</v>
      </c>
      <c r="B1117" s="35">
        <v>0.13100000000000001</v>
      </c>
      <c r="C1117" s="36">
        <v>6.8000000000000005E-2</v>
      </c>
      <c r="D1117" s="29">
        <v>0</v>
      </c>
      <c r="E1117" s="35">
        <v>0</v>
      </c>
      <c r="F1117" s="29">
        <v>0.183</v>
      </c>
      <c r="G1117" s="29">
        <v>8.7999999999999995E-2</v>
      </c>
      <c r="H1117" s="108" t="s">
        <v>589</v>
      </c>
    </row>
    <row r="1118" spans="1:8" ht="16.5" thickBot="1">
      <c r="A1118" s="22" t="s">
        <v>31</v>
      </c>
      <c r="B1118" s="35">
        <f>+D1118/E1118*C1118</f>
        <v>3507.5537574533168</v>
      </c>
      <c r="C1118" s="36">
        <v>1407.45472</v>
      </c>
      <c r="D1118" s="29">
        <v>4436.0020000000004</v>
      </c>
      <c r="E1118" s="35">
        <v>1780.0074880000002</v>
      </c>
      <c r="F1118" s="29">
        <v>4560.1419999999998</v>
      </c>
      <c r="G1118" s="29">
        <v>1996.639488</v>
      </c>
      <c r="H1118" s="108" t="s">
        <v>582</v>
      </c>
    </row>
    <row r="1119" spans="1:8" ht="16.5" thickBot="1">
      <c r="A1119" s="22" t="s">
        <v>32</v>
      </c>
      <c r="B1119" s="35">
        <v>35.042000000000002</v>
      </c>
      <c r="C1119" s="36">
        <v>14.241</v>
      </c>
      <c r="D1119" s="29">
        <v>24.917999999999999</v>
      </c>
      <c r="E1119" s="35">
        <v>9.5820000000000007</v>
      </c>
      <c r="F1119" s="29">
        <v>88.299000000000007</v>
      </c>
      <c r="G1119" s="29">
        <v>34.313000000000002</v>
      </c>
      <c r="H1119" s="108" t="s">
        <v>584</v>
      </c>
    </row>
    <row r="1120" spans="1:8" ht="16.5" thickBot="1">
      <c r="A1120" s="22" t="s">
        <v>33</v>
      </c>
      <c r="B1120" s="37">
        <v>0</v>
      </c>
      <c r="C1120" s="38">
        <v>0</v>
      </c>
      <c r="D1120" s="29">
        <v>0</v>
      </c>
      <c r="E1120" s="35">
        <v>0</v>
      </c>
      <c r="F1120" s="29">
        <v>0</v>
      </c>
      <c r="G1120" s="29">
        <v>0</v>
      </c>
      <c r="H1120" s="108" t="s">
        <v>583</v>
      </c>
    </row>
    <row r="1121" spans="1:8" ht="16.5" thickBot="1">
      <c r="A1121" s="22" t="s">
        <v>34</v>
      </c>
      <c r="B1121" s="37">
        <v>3.0000000000000001E-3</v>
      </c>
      <c r="C1121" s="38">
        <v>8.0000000000000002E-3</v>
      </c>
      <c r="D1121" s="29">
        <v>0.02</v>
      </c>
      <c r="E1121" s="35">
        <v>0.01</v>
      </c>
      <c r="F1121" s="29">
        <v>6.0000000000000001E-3</v>
      </c>
      <c r="G1121" s="29">
        <v>4.0000000000000001E-3</v>
      </c>
      <c r="H1121" s="107" t="s">
        <v>35</v>
      </c>
    </row>
    <row r="1122" spans="1:8" ht="16.5" thickBot="1">
      <c r="A1122" s="90" t="s">
        <v>338</v>
      </c>
      <c r="B1122" s="92">
        <f t="shared" ref="B1122:F1122" si="252">SUM(B1100:B1121)</f>
        <v>4953.9597574533163</v>
      </c>
      <c r="C1122" s="92">
        <f t="shared" si="252"/>
        <v>2004.8337199999999</v>
      </c>
      <c r="D1122" s="92">
        <f t="shared" si="252"/>
        <v>6088.5570000000007</v>
      </c>
      <c r="E1122" s="92">
        <f t="shared" si="252"/>
        <v>2417.5214880000003</v>
      </c>
      <c r="F1122" s="92">
        <f t="shared" si="252"/>
        <v>6841.3665055199999</v>
      </c>
      <c r="G1122" s="92">
        <f>SUM(G1100:G1121)</f>
        <v>2912.6118600587247</v>
      </c>
      <c r="H1122" s="106" t="s">
        <v>586</v>
      </c>
    </row>
    <row r="1123" spans="1:8" ht="16.5" thickBot="1">
      <c r="A1123" s="90" t="s">
        <v>337</v>
      </c>
      <c r="B1123" s="92">
        <v>152913.55096190167</v>
      </c>
      <c r="C1123" s="92">
        <v>65588.534</v>
      </c>
      <c r="D1123" s="92">
        <v>141567.2844007297</v>
      </c>
      <c r="E1123" s="92">
        <v>60721.83</v>
      </c>
      <c r="F1123" s="92">
        <f>D1123/E1123*G1123</f>
        <v>158588.54004226151</v>
      </c>
      <c r="G1123" s="92">
        <v>68022.682000000001</v>
      </c>
      <c r="H1123" s="113" t="s">
        <v>339</v>
      </c>
    </row>
    <row r="1127" spans="1:8" ht="25.5" customHeight="1">
      <c r="A1127" s="73" t="s">
        <v>102</v>
      </c>
      <c r="H1127" s="75" t="s">
        <v>103</v>
      </c>
    </row>
    <row r="1128" spans="1:8">
      <c r="A1128" s="73" t="s">
        <v>685</v>
      </c>
      <c r="H1128" s="7" t="s">
        <v>387</v>
      </c>
    </row>
    <row r="1129" spans="1:8" ht="20.25" customHeight="1" thickBot="1">
      <c r="A1129" s="72" t="s">
        <v>813</v>
      </c>
      <c r="E1129" s="2"/>
      <c r="G1129" s="2" t="s">
        <v>37</v>
      </c>
      <c r="H1129" s="2" t="s">
        <v>1</v>
      </c>
    </row>
    <row r="1130" spans="1:8" ht="16.5" thickBot="1">
      <c r="A1130" s="63" t="s">
        <v>6</v>
      </c>
      <c r="B1130" s="179">
        <v>2018</v>
      </c>
      <c r="C1130" s="180"/>
      <c r="D1130" s="179">
        <v>2019</v>
      </c>
      <c r="E1130" s="180"/>
      <c r="F1130" s="179">
        <v>2020</v>
      </c>
      <c r="G1130" s="180"/>
      <c r="H1130" s="64" t="s">
        <v>2</v>
      </c>
    </row>
    <row r="1131" spans="1:8">
      <c r="A1131" s="65"/>
      <c r="B1131" s="19" t="s">
        <v>40</v>
      </c>
      <c r="C1131" s="105" t="s">
        <v>41</v>
      </c>
      <c r="D1131" s="105" t="s">
        <v>40</v>
      </c>
      <c r="E1131" s="15" t="s">
        <v>41</v>
      </c>
      <c r="F1131" s="19" t="s">
        <v>40</v>
      </c>
      <c r="G1131" s="9" t="s">
        <v>41</v>
      </c>
      <c r="H1131" s="66"/>
    </row>
    <row r="1132" spans="1:8" ht="16.5" thickBot="1">
      <c r="A1132" s="67"/>
      <c r="B1132" s="32" t="s">
        <v>42</v>
      </c>
      <c r="C1132" s="11" t="s">
        <v>43</v>
      </c>
      <c r="D1132" s="108" t="s">
        <v>42</v>
      </c>
      <c r="E1132" s="34" t="s">
        <v>43</v>
      </c>
      <c r="F1132" s="32" t="s">
        <v>42</v>
      </c>
      <c r="G1132" s="32" t="s">
        <v>43</v>
      </c>
      <c r="H1132" s="68"/>
    </row>
    <row r="1133" spans="1:8" ht="17.25" thickTop="1" thickBot="1">
      <c r="A1133" s="22" t="s">
        <v>11</v>
      </c>
      <c r="B1133" s="33">
        <v>9.6809999999999992</v>
      </c>
      <c r="C1133" s="36">
        <v>7.8339999999999996</v>
      </c>
      <c r="D1133" s="29">
        <v>9.6809999999999992</v>
      </c>
      <c r="E1133" s="35">
        <v>10.641999999999999</v>
      </c>
      <c r="F1133" s="29">
        <v>11.891</v>
      </c>
      <c r="G1133" s="29">
        <v>14.65</v>
      </c>
      <c r="H1133" s="108" t="s">
        <v>575</v>
      </c>
    </row>
    <row r="1134" spans="1:8" ht="16.5" thickBot="1">
      <c r="A1134" s="22" t="s">
        <v>12</v>
      </c>
      <c r="B1134" s="35">
        <v>8.8970000000000002</v>
      </c>
      <c r="C1134" s="36">
        <v>10.387</v>
      </c>
      <c r="D1134" s="29">
        <v>8.8970000000000002</v>
      </c>
      <c r="E1134" s="35">
        <v>44.851999999999997</v>
      </c>
      <c r="F1134" s="29">
        <v>22.422999999999998</v>
      </c>
      <c r="G1134" s="29">
        <v>23.123000000000001</v>
      </c>
      <c r="H1134" s="108" t="s">
        <v>576</v>
      </c>
    </row>
    <row r="1135" spans="1:8" ht="16.5" thickBot="1">
      <c r="A1135" s="22" t="s">
        <v>13</v>
      </c>
      <c r="B1135" s="35">
        <v>0.44</v>
      </c>
      <c r="C1135" s="36">
        <v>0.56200000000000006</v>
      </c>
      <c r="D1135" s="29">
        <v>0.44</v>
      </c>
      <c r="E1135" s="35">
        <v>1.33</v>
      </c>
      <c r="F1135" s="29">
        <v>1.2030000000000001</v>
      </c>
      <c r="G1135" s="29">
        <v>1.657</v>
      </c>
      <c r="H1135" s="108" t="s">
        <v>572</v>
      </c>
    </row>
    <row r="1136" spans="1:8" ht="16.5" thickBot="1">
      <c r="A1136" s="22" t="s">
        <v>14</v>
      </c>
      <c r="B1136" s="35">
        <v>2.5920000000000001</v>
      </c>
      <c r="C1136" s="36">
        <v>1.2649999999999999</v>
      </c>
      <c r="D1136" s="29">
        <v>2.5920000000000001</v>
      </c>
      <c r="E1136" s="35">
        <v>1.3939999999999999</v>
      </c>
      <c r="F1136" s="29">
        <v>3.1259999999999999</v>
      </c>
      <c r="G1136" s="29">
        <v>1.6180000000000001</v>
      </c>
      <c r="H1136" s="108" t="s">
        <v>585</v>
      </c>
    </row>
    <row r="1137" spans="1:8" ht="16.5" thickBot="1">
      <c r="A1137" s="22" t="s">
        <v>15</v>
      </c>
      <c r="B1137" s="35">
        <v>63</v>
      </c>
      <c r="C1137" s="36">
        <v>9.4830000000000005</v>
      </c>
      <c r="D1137" s="29">
        <v>7.7430000000000003</v>
      </c>
      <c r="E1137" s="35">
        <v>11.932</v>
      </c>
      <c r="F1137" s="29">
        <v>11.071999999999999</v>
      </c>
      <c r="G1137" s="29">
        <v>15.738</v>
      </c>
      <c r="H1137" s="108" t="s">
        <v>591</v>
      </c>
    </row>
    <row r="1138" spans="1:8" ht="16.5" thickBot="1">
      <c r="A1138" s="22" t="s">
        <v>16</v>
      </c>
      <c r="B1138" s="35">
        <v>0</v>
      </c>
      <c r="C1138" s="36">
        <v>0</v>
      </c>
      <c r="D1138" s="29">
        <v>0</v>
      </c>
      <c r="E1138" s="35">
        <v>0</v>
      </c>
      <c r="F1138" s="35">
        <v>0</v>
      </c>
      <c r="G1138" s="35">
        <v>0</v>
      </c>
      <c r="H1138" s="108" t="s">
        <v>573</v>
      </c>
    </row>
    <row r="1139" spans="1:8" ht="16.5" thickBot="1">
      <c r="A1139" s="22" t="s">
        <v>17</v>
      </c>
      <c r="B1139" s="35">
        <v>0</v>
      </c>
      <c r="C1139" s="36">
        <v>0</v>
      </c>
      <c r="D1139" s="29">
        <v>0</v>
      </c>
      <c r="E1139" s="35">
        <v>0</v>
      </c>
      <c r="F1139" s="29">
        <v>0</v>
      </c>
      <c r="G1139" s="29">
        <v>0</v>
      </c>
      <c r="H1139" s="108" t="s">
        <v>18</v>
      </c>
    </row>
    <row r="1140" spans="1:8" ht="16.5" thickBot="1">
      <c r="A1140" s="22" t="s">
        <v>19</v>
      </c>
      <c r="B1140" s="35">
        <v>19.481000000000002</v>
      </c>
      <c r="C1140" s="36">
        <v>22.305</v>
      </c>
      <c r="D1140" s="29">
        <v>19.481000000000002</v>
      </c>
      <c r="E1140" s="35">
        <v>22.193999999999999</v>
      </c>
      <c r="F1140" s="29">
        <v>15.018000000000001</v>
      </c>
      <c r="G1140" s="29">
        <v>22.079000000000001</v>
      </c>
      <c r="H1140" s="108" t="s">
        <v>574</v>
      </c>
    </row>
    <row r="1141" spans="1:8" ht="16.5" thickBot="1">
      <c r="A1141" s="22" t="s">
        <v>20</v>
      </c>
      <c r="B1141" s="35">
        <v>0.39200000000000002</v>
      </c>
      <c r="C1141" s="36">
        <v>3.331</v>
      </c>
      <c r="D1141" s="29">
        <v>0.39200000000000002</v>
      </c>
      <c r="E1141" s="35">
        <v>0.436</v>
      </c>
      <c r="F1141" s="29">
        <v>0.23599999999999999</v>
      </c>
      <c r="G1141" s="29">
        <v>1.1020000000000001</v>
      </c>
      <c r="H1141" s="108" t="s">
        <v>577</v>
      </c>
    </row>
    <row r="1142" spans="1:8" ht="16.5" thickBot="1">
      <c r="A1142" s="22" t="s">
        <v>21</v>
      </c>
      <c r="B1142" s="35">
        <v>1.6419999999999999</v>
      </c>
      <c r="C1142" s="36">
        <v>1.4650000000000001</v>
      </c>
      <c r="D1142" s="29">
        <v>1.6419999999999999</v>
      </c>
      <c r="E1142" s="35">
        <v>9.0120000000000005</v>
      </c>
      <c r="F1142" s="29">
        <v>4.8209999999999997</v>
      </c>
      <c r="G1142" s="29">
        <v>5.944</v>
      </c>
      <c r="H1142" s="108" t="s">
        <v>587</v>
      </c>
    </row>
    <row r="1143" spans="1:8" ht="16.5" thickBot="1">
      <c r="A1143" s="22" t="s">
        <v>22</v>
      </c>
      <c r="B1143" s="35">
        <v>0</v>
      </c>
      <c r="C1143" s="36">
        <v>0</v>
      </c>
      <c r="D1143" s="29">
        <v>0</v>
      </c>
      <c r="E1143" s="35">
        <v>0</v>
      </c>
      <c r="F1143" s="29">
        <v>5.0000000000000001E-3</v>
      </c>
      <c r="G1143" s="29">
        <v>1.7000000000000001E-2</v>
      </c>
      <c r="H1143" s="108" t="s">
        <v>571</v>
      </c>
    </row>
    <row r="1144" spans="1:8" ht="16.5" thickBot="1">
      <c r="A1144" s="22" t="s">
        <v>23</v>
      </c>
      <c r="B1144" s="35">
        <v>53.112000000000002</v>
      </c>
      <c r="C1144" s="36">
        <v>58.795999999999999</v>
      </c>
      <c r="D1144" s="29">
        <v>53.112000000000002</v>
      </c>
      <c r="E1144" s="35">
        <v>59.689</v>
      </c>
      <c r="F1144" s="29">
        <v>81.587000000000003</v>
      </c>
      <c r="G1144" s="29">
        <v>91.953000000000003</v>
      </c>
      <c r="H1144" s="108" t="s">
        <v>24</v>
      </c>
    </row>
    <row r="1145" spans="1:8" ht="16.5" thickBot="1">
      <c r="A1145" s="22" t="s">
        <v>25</v>
      </c>
      <c r="B1145" s="29">
        <v>0.76800000000000002</v>
      </c>
      <c r="C1145" s="27">
        <v>2.2970000000000002</v>
      </c>
      <c r="D1145" s="29">
        <v>0.76800000000000002</v>
      </c>
      <c r="E1145" s="35">
        <v>1.5</v>
      </c>
      <c r="F1145" s="29">
        <v>1.1178920000000001</v>
      </c>
      <c r="G1145" s="29">
        <v>4.2026324200000014</v>
      </c>
      <c r="H1145" s="108" t="s">
        <v>578</v>
      </c>
    </row>
    <row r="1146" spans="1:8" ht="16.5" thickBot="1">
      <c r="A1146" s="22" t="s">
        <v>26</v>
      </c>
      <c r="B1146" s="35">
        <v>0</v>
      </c>
      <c r="C1146" s="36">
        <v>1.482</v>
      </c>
      <c r="D1146" s="29">
        <v>0</v>
      </c>
      <c r="E1146" s="35">
        <v>2.4929999999999999</v>
      </c>
      <c r="F1146" s="29">
        <v>3.484</v>
      </c>
      <c r="G1146" s="29">
        <v>3.7210000000000001</v>
      </c>
      <c r="H1146" s="108" t="s">
        <v>588</v>
      </c>
    </row>
    <row r="1147" spans="1:8" ht="16.5" thickBot="1">
      <c r="A1147" s="22" t="s">
        <v>27</v>
      </c>
      <c r="B1147" s="35">
        <v>0.626</v>
      </c>
      <c r="C1147" s="36">
        <v>1.1140000000000001</v>
      </c>
      <c r="D1147" s="29">
        <v>0.626</v>
      </c>
      <c r="E1147" s="35">
        <v>0.94699999999999995</v>
      </c>
      <c r="F1147" s="29">
        <v>0.92200000000000004</v>
      </c>
      <c r="G1147" s="29">
        <v>1.323</v>
      </c>
      <c r="H1147" s="108" t="s">
        <v>579</v>
      </c>
    </row>
    <row r="1148" spans="1:8" ht="16.5" thickBot="1">
      <c r="A1148" s="22" t="s">
        <v>28</v>
      </c>
      <c r="B1148" s="35">
        <v>2.5030000000000001</v>
      </c>
      <c r="C1148" s="36">
        <v>3.157</v>
      </c>
      <c r="D1148" s="29">
        <v>2.5030000000000001</v>
      </c>
      <c r="E1148" s="35">
        <v>3.4220000000000002</v>
      </c>
      <c r="F1148" s="29">
        <v>2.8010000000000002</v>
      </c>
      <c r="G1148" s="29">
        <v>3.665</v>
      </c>
      <c r="H1148" s="108" t="s">
        <v>580</v>
      </c>
    </row>
    <row r="1149" spans="1:8" ht="16.5" thickBot="1">
      <c r="A1149" s="22" t="s">
        <v>29</v>
      </c>
      <c r="B1149" s="35">
        <v>14.711</v>
      </c>
      <c r="C1149" s="36">
        <v>16.279</v>
      </c>
      <c r="D1149" s="29">
        <v>14.711</v>
      </c>
      <c r="E1149" s="35">
        <v>16.742999999999999</v>
      </c>
      <c r="F1149" s="29">
        <v>14.005000000000001</v>
      </c>
      <c r="G1149" s="29">
        <v>14.558999999999999</v>
      </c>
      <c r="H1149" s="108" t="s">
        <v>581</v>
      </c>
    </row>
    <row r="1150" spans="1:8" ht="16.5" thickBot="1">
      <c r="A1150" s="22" t="s">
        <v>30</v>
      </c>
      <c r="B1150" s="35">
        <v>4.8890000000000002</v>
      </c>
      <c r="C1150" s="36">
        <v>4.452</v>
      </c>
      <c r="D1150" s="29">
        <v>4.8890000000000002</v>
      </c>
      <c r="E1150" s="35">
        <v>4.0599999999999996</v>
      </c>
      <c r="F1150" s="29">
        <v>4.4969999999999999</v>
      </c>
      <c r="G1150" s="29">
        <v>5.1479999999999997</v>
      </c>
      <c r="H1150" s="108" t="s">
        <v>589</v>
      </c>
    </row>
    <row r="1151" spans="1:8" ht="16.5" thickBot="1">
      <c r="A1151" s="22" t="s">
        <v>31</v>
      </c>
      <c r="B1151" s="35">
        <v>88.085999999999999</v>
      </c>
      <c r="C1151" s="36">
        <v>122.95141599999999</v>
      </c>
      <c r="D1151" s="29">
        <v>91.76</v>
      </c>
      <c r="E1151" s="35">
        <v>135.9152</v>
      </c>
      <c r="F1151" s="29">
        <v>98.944000000000003</v>
      </c>
      <c r="G1151" s="29">
        <v>102.98</v>
      </c>
      <c r="H1151" s="108" t="s">
        <v>582</v>
      </c>
    </row>
    <row r="1152" spans="1:8" ht="16.5" thickBot="1">
      <c r="A1152" s="22" t="s">
        <v>32</v>
      </c>
      <c r="B1152" s="35">
        <v>2.512</v>
      </c>
      <c r="C1152" s="36">
        <v>2.6789999999999998</v>
      </c>
      <c r="D1152" s="29">
        <v>2.512</v>
      </c>
      <c r="E1152" s="35">
        <v>1.923</v>
      </c>
      <c r="F1152" s="29">
        <v>48.829000000000001</v>
      </c>
      <c r="G1152" s="29">
        <v>20.027999999999999</v>
      </c>
      <c r="H1152" s="108" t="s">
        <v>584</v>
      </c>
    </row>
    <row r="1153" spans="1:8" ht="16.5" thickBot="1">
      <c r="A1153" s="22" t="s">
        <v>33</v>
      </c>
      <c r="B1153" s="37">
        <v>0</v>
      </c>
      <c r="C1153" s="38">
        <v>0</v>
      </c>
      <c r="D1153" s="29">
        <v>0</v>
      </c>
      <c r="E1153" s="35">
        <v>0</v>
      </c>
      <c r="F1153" s="35">
        <v>0</v>
      </c>
      <c r="G1153" s="35">
        <v>0</v>
      </c>
      <c r="H1153" s="108" t="s">
        <v>583</v>
      </c>
    </row>
    <row r="1154" spans="1:8" ht="16.5" thickBot="1">
      <c r="A1154" s="22" t="s">
        <v>34</v>
      </c>
      <c r="B1154" s="37">
        <v>0.23899999999999999</v>
      </c>
      <c r="C1154" s="38">
        <v>0.222</v>
      </c>
      <c r="D1154" s="29">
        <v>0.23899999999999999</v>
      </c>
      <c r="E1154" s="35">
        <v>0.186</v>
      </c>
      <c r="F1154" s="29">
        <v>0.18099999999999999</v>
      </c>
      <c r="G1154" s="29">
        <v>0.18</v>
      </c>
      <c r="H1154" s="107" t="s">
        <v>35</v>
      </c>
    </row>
    <row r="1155" spans="1:8" ht="16.5" thickBot="1">
      <c r="A1155" s="90" t="s">
        <v>338</v>
      </c>
      <c r="B1155" s="92">
        <v>273.57100000000003</v>
      </c>
      <c r="C1155" s="92">
        <v>270.06141599999995</v>
      </c>
      <c r="D1155" s="92">
        <v>221.15900000000002</v>
      </c>
      <c r="E1155" s="92">
        <v>342.44699999999995</v>
      </c>
      <c r="F1155" s="92">
        <f>SUM(F1133:F1154)</f>
        <v>326.162892</v>
      </c>
      <c r="G1155" s="92">
        <f>SUM(G1133:G1154)</f>
        <v>333.68763242000006</v>
      </c>
      <c r="H1155" s="106" t="s">
        <v>586</v>
      </c>
    </row>
    <row r="1156" spans="1:8" ht="16.5" thickBot="1">
      <c r="A1156" s="90" t="s">
        <v>337</v>
      </c>
      <c r="B1156" s="92">
        <v>6053.0349999999999</v>
      </c>
      <c r="C1156" s="92">
        <v>4116.28</v>
      </c>
      <c r="D1156" s="92">
        <v>6037.4219999999996</v>
      </c>
      <c r="E1156" s="92">
        <v>4513.6850000000004</v>
      </c>
      <c r="F1156" s="92">
        <f>D1156/E1156*G1156</f>
        <v>6639.1999614217639</v>
      </c>
      <c r="G1156" s="92">
        <v>4963.585</v>
      </c>
      <c r="H1156" s="113" t="s">
        <v>339</v>
      </c>
    </row>
    <row r="1158" spans="1:8">
      <c r="F1158" s="57"/>
    </row>
    <row r="1159" spans="1:8" ht="25.5" customHeight="1">
      <c r="A1159" s="73" t="s">
        <v>104</v>
      </c>
      <c r="H1159" s="75" t="s">
        <v>105</v>
      </c>
    </row>
    <row r="1160" spans="1:8">
      <c r="A1160" s="73" t="s">
        <v>686</v>
      </c>
      <c r="H1160" s="7" t="s">
        <v>388</v>
      </c>
    </row>
    <row r="1161" spans="1:8" ht="20.25" customHeight="1" thickBot="1">
      <c r="A1161" s="72" t="s">
        <v>813</v>
      </c>
      <c r="E1161" s="2"/>
      <c r="G1161" s="2" t="s">
        <v>37</v>
      </c>
      <c r="H1161" s="2" t="s">
        <v>1</v>
      </c>
    </row>
    <row r="1162" spans="1:8" ht="16.5" thickBot="1">
      <c r="A1162" s="63" t="s">
        <v>6</v>
      </c>
      <c r="B1162" s="179">
        <v>2018</v>
      </c>
      <c r="C1162" s="180"/>
      <c r="D1162" s="179">
        <v>2019</v>
      </c>
      <c r="E1162" s="180"/>
      <c r="F1162" s="179">
        <v>2020</v>
      </c>
      <c r="G1162" s="180"/>
      <c r="H1162" s="155" t="s">
        <v>2</v>
      </c>
    </row>
    <row r="1163" spans="1:8">
      <c r="A1163" s="65"/>
      <c r="B1163" s="19" t="s">
        <v>40</v>
      </c>
      <c r="C1163" s="105" t="s">
        <v>41</v>
      </c>
      <c r="D1163" s="105" t="s">
        <v>40</v>
      </c>
      <c r="E1163" s="15" t="s">
        <v>41</v>
      </c>
      <c r="F1163" s="156" t="s">
        <v>40</v>
      </c>
      <c r="G1163" s="157" t="s">
        <v>41</v>
      </c>
      <c r="H1163" s="158"/>
    </row>
    <row r="1164" spans="1:8" ht="16.5" thickBot="1">
      <c r="A1164" s="67"/>
      <c r="B1164" s="32" t="s">
        <v>42</v>
      </c>
      <c r="C1164" s="11" t="s">
        <v>43</v>
      </c>
      <c r="D1164" s="108" t="s">
        <v>42</v>
      </c>
      <c r="E1164" s="34" t="s">
        <v>43</v>
      </c>
      <c r="F1164" s="159" t="s">
        <v>42</v>
      </c>
      <c r="G1164" s="159" t="s">
        <v>43</v>
      </c>
      <c r="H1164" s="160"/>
    </row>
    <row r="1165" spans="1:8" ht="17.25" thickTop="1" thickBot="1">
      <c r="A1165" s="22" t="s">
        <v>11</v>
      </c>
      <c r="B1165" s="29">
        <v>1.012</v>
      </c>
      <c r="C1165" s="29">
        <v>0.28999999999999998</v>
      </c>
      <c r="D1165" s="29">
        <v>2.4369999999999998</v>
      </c>
      <c r="E1165" s="29">
        <v>0.69199999999999995</v>
      </c>
      <c r="F1165" s="167">
        <v>1.42</v>
      </c>
      <c r="G1165" s="167">
        <v>0.40400000000000003</v>
      </c>
      <c r="H1165" s="162" t="s">
        <v>575</v>
      </c>
    </row>
    <row r="1166" spans="1:8" ht="16.5" thickBot="1">
      <c r="A1166" s="22" t="s">
        <v>12</v>
      </c>
      <c r="B1166" s="29">
        <v>10.182</v>
      </c>
      <c r="C1166" s="29">
        <v>2.8319999999999999</v>
      </c>
      <c r="D1166" s="29">
        <v>9.218</v>
      </c>
      <c r="E1166" s="29">
        <v>2.536</v>
      </c>
      <c r="F1166" s="167">
        <v>9.2289999999999992</v>
      </c>
      <c r="G1166" s="167">
        <v>2.39</v>
      </c>
      <c r="H1166" s="162" t="s">
        <v>576</v>
      </c>
    </row>
    <row r="1167" spans="1:8" ht="16.5" thickBot="1">
      <c r="A1167" s="22" t="s">
        <v>13</v>
      </c>
      <c r="B1167" s="29">
        <v>4.0000000000000001E-3</v>
      </c>
      <c r="C1167" s="29">
        <v>1.9E-2</v>
      </c>
      <c r="D1167" s="29">
        <v>2.3E-2</v>
      </c>
      <c r="E1167" s="29">
        <v>4.1000000000000002E-2</v>
      </c>
      <c r="F1167" s="167">
        <v>1.6E-2</v>
      </c>
      <c r="G1167" s="167">
        <v>3.3000000000000002E-2</v>
      </c>
      <c r="H1167" s="162" t="s">
        <v>572</v>
      </c>
    </row>
    <row r="1168" spans="1:8" ht="16.5" thickBot="1">
      <c r="A1168" s="22" t="s">
        <v>14</v>
      </c>
      <c r="B1168" s="29">
        <v>0</v>
      </c>
      <c r="C1168" s="29">
        <v>1E-3</v>
      </c>
      <c r="D1168" s="29">
        <v>0</v>
      </c>
      <c r="E1168" s="29">
        <v>0</v>
      </c>
      <c r="F1168" s="167">
        <v>0</v>
      </c>
      <c r="G1168" s="167">
        <v>0</v>
      </c>
      <c r="H1168" s="162" t="s">
        <v>585</v>
      </c>
    </row>
    <row r="1169" spans="1:8" ht="16.5" thickBot="1">
      <c r="A1169" s="22" t="s">
        <v>15</v>
      </c>
      <c r="B1169" s="29">
        <v>0.129</v>
      </c>
      <c r="C1169" s="29">
        <v>4.4999999999999998E-2</v>
      </c>
      <c r="D1169" s="29">
        <v>0.27400000000000002</v>
      </c>
      <c r="E1169" s="29">
        <v>7.8E-2</v>
      </c>
      <c r="F1169" s="167">
        <v>0.27200000000000002</v>
      </c>
      <c r="G1169" s="167">
        <v>5.5E-2</v>
      </c>
      <c r="H1169" s="162" t="s">
        <v>591</v>
      </c>
    </row>
    <row r="1170" spans="1:8" ht="16.5" thickBot="1">
      <c r="A1170" s="22" t="s">
        <v>16</v>
      </c>
      <c r="B1170" s="29">
        <v>0</v>
      </c>
      <c r="C1170" s="29">
        <v>0</v>
      </c>
      <c r="D1170" s="29">
        <v>0</v>
      </c>
      <c r="E1170" s="29">
        <v>4.0000000000000001E-3</v>
      </c>
      <c r="F1170" s="167">
        <v>0</v>
      </c>
      <c r="G1170" s="167">
        <v>0</v>
      </c>
      <c r="H1170" s="162" t="s">
        <v>573</v>
      </c>
    </row>
    <row r="1171" spans="1:8" ht="16.5" thickBot="1">
      <c r="A1171" s="22" t="s">
        <v>17</v>
      </c>
      <c r="B1171" s="29">
        <v>0</v>
      </c>
      <c r="C1171" s="29">
        <v>0</v>
      </c>
      <c r="D1171" s="29">
        <v>0</v>
      </c>
      <c r="E1171" s="29">
        <v>0</v>
      </c>
      <c r="F1171" s="29">
        <v>0</v>
      </c>
      <c r="G1171" s="29">
        <v>0</v>
      </c>
      <c r="H1171" s="162" t="s">
        <v>18</v>
      </c>
    </row>
    <row r="1172" spans="1:8" ht="16.5" thickBot="1">
      <c r="A1172" s="22" t="s">
        <v>19</v>
      </c>
      <c r="B1172" s="29">
        <v>104.491</v>
      </c>
      <c r="C1172" s="29">
        <v>33.179000000000002</v>
      </c>
      <c r="D1172" s="29">
        <v>122.39700000000001</v>
      </c>
      <c r="E1172" s="29">
        <v>40.255000000000003</v>
      </c>
      <c r="F1172" s="167">
        <v>103.587</v>
      </c>
      <c r="G1172" s="167">
        <v>31.437000000000001</v>
      </c>
      <c r="H1172" s="162" t="s">
        <v>574</v>
      </c>
    </row>
    <row r="1173" spans="1:8" ht="16.5" thickBot="1">
      <c r="A1173" s="22" t="s">
        <v>20</v>
      </c>
      <c r="B1173" s="29">
        <v>0.14399999999999999</v>
      </c>
      <c r="C1173" s="29">
        <v>0.23499999999999999</v>
      </c>
      <c r="D1173" s="29">
        <v>1E-3</v>
      </c>
      <c r="E1173" s="29">
        <v>2E-3</v>
      </c>
      <c r="F1173" s="167">
        <v>0.02</v>
      </c>
      <c r="G1173" s="167">
        <v>0.375</v>
      </c>
      <c r="H1173" s="162" t="s">
        <v>577</v>
      </c>
    </row>
    <row r="1174" spans="1:8" ht="16.5" thickBot="1">
      <c r="A1174" s="22" t="s">
        <v>21</v>
      </c>
      <c r="B1174" s="29">
        <v>0.498</v>
      </c>
      <c r="C1174" s="29">
        <v>0.78600000000000003</v>
      </c>
      <c r="D1174" s="29">
        <v>6.9000000000000006E-2</v>
      </c>
      <c r="E1174" s="29">
        <v>8.9999999999999993E-3</v>
      </c>
      <c r="F1174" s="167">
        <v>0</v>
      </c>
      <c r="G1174" s="167">
        <v>0</v>
      </c>
      <c r="H1174" s="162" t="s">
        <v>587</v>
      </c>
    </row>
    <row r="1175" spans="1:8" ht="16.5" thickBot="1">
      <c r="A1175" s="22" t="s">
        <v>22</v>
      </c>
      <c r="B1175" s="29">
        <v>0</v>
      </c>
      <c r="C1175" s="29">
        <v>0</v>
      </c>
      <c r="D1175" s="29">
        <v>0</v>
      </c>
      <c r="E1175" s="29">
        <v>0</v>
      </c>
      <c r="F1175" s="29">
        <v>0</v>
      </c>
      <c r="G1175" s="29">
        <v>0</v>
      </c>
      <c r="H1175" s="162" t="s">
        <v>571</v>
      </c>
    </row>
    <row r="1176" spans="1:8" ht="16.5" thickBot="1">
      <c r="A1176" s="22" t="s">
        <v>23</v>
      </c>
      <c r="B1176" s="29">
        <v>0.98199999999999998</v>
      </c>
      <c r="C1176" s="29">
        <v>0.104</v>
      </c>
      <c r="D1176" s="29">
        <v>0</v>
      </c>
      <c r="E1176" s="29">
        <v>0</v>
      </c>
      <c r="F1176" s="167">
        <v>0</v>
      </c>
      <c r="G1176" s="167">
        <v>1E-3</v>
      </c>
      <c r="H1176" s="162" t="s">
        <v>24</v>
      </c>
    </row>
    <row r="1177" spans="1:8" ht="16.5" thickBot="1">
      <c r="A1177" s="22" t="s">
        <v>25</v>
      </c>
      <c r="B1177" s="29">
        <v>0.754</v>
      </c>
      <c r="C1177" s="29">
        <v>0.2</v>
      </c>
      <c r="D1177" s="29">
        <v>5.1109999999999998</v>
      </c>
      <c r="E1177" s="29">
        <v>1.1359999999999999</v>
      </c>
      <c r="F1177" s="167">
        <v>4.9450000000000003</v>
      </c>
      <c r="G1177" s="167">
        <v>0.91600000000000004</v>
      </c>
      <c r="H1177" s="162" t="s">
        <v>578</v>
      </c>
    </row>
    <row r="1178" spans="1:8" ht="16.5" thickBot="1">
      <c r="A1178" s="22" t="s">
        <v>26</v>
      </c>
      <c r="B1178" s="29">
        <v>0</v>
      </c>
      <c r="C1178" s="29">
        <v>0</v>
      </c>
      <c r="D1178" s="29">
        <v>0</v>
      </c>
      <c r="E1178" s="29">
        <v>0</v>
      </c>
      <c r="F1178" s="29">
        <v>0</v>
      </c>
      <c r="G1178" s="29">
        <v>0</v>
      </c>
      <c r="H1178" s="162" t="s">
        <v>588</v>
      </c>
    </row>
    <row r="1179" spans="1:8" ht="16.5" thickBot="1">
      <c r="A1179" s="22" t="s">
        <v>27</v>
      </c>
      <c r="B1179" s="29">
        <v>0.92900000000000005</v>
      </c>
      <c r="C1179" s="29">
        <v>0.27100000000000002</v>
      </c>
      <c r="D1179" s="29">
        <v>6.4740000000000002</v>
      </c>
      <c r="E1179" s="29">
        <v>1.891</v>
      </c>
      <c r="F1179" s="167">
        <f>D1179/E1179*G1179</f>
        <v>5.7481998942358548</v>
      </c>
      <c r="G1179" s="167">
        <v>1.679</v>
      </c>
      <c r="H1179" s="162" t="s">
        <v>579</v>
      </c>
    </row>
    <row r="1180" spans="1:8" ht="16.5" thickBot="1">
      <c r="A1180" s="22" t="s">
        <v>28</v>
      </c>
      <c r="B1180" s="29">
        <v>8.9999999999999993E-3</v>
      </c>
      <c r="C1180" s="29">
        <v>8.9999999999999993E-3</v>
      </c>
      <c r="D1180" s="29">
        <v>0</v>
      </c>
      <c r="E1180" s="29">
        <v>0</v>
      </c>
      <c r="F1180" s="167">
        <v>3.4000000000000002E-2</v>
      </c>
      <c r="G1180" s="167">
        <v>3.5000000000000003E-2</v>
      </c>
      <c r="H1180" s="162" t="s">
        <v>580</v>
      </c>
    </row>
    <row r="1181" spans="1:8" ht="16.5" thickBot="1">
      <c r="A1181" s="22" t="s">
        <v>29</v>
      </c>
      <c r="B1181" s="29">
        <v>0.84699999999999998</v>
      </c>
      <c r="C1181" s="29">
        <v>0.25600000000000001</v>
      </c>
      <c r="D1181" s="29">
        <v>2.5270000000000001</v>
      </c>
      <c r="E1181" s="29">
        <v>0.18</v>
      </c>
      <c r="F1181" s="167">
        <v>0.48</v>
      </c>
      <c r="G1181" s="167">
        <v>0.13300000000000001</v>
      </c>
      <c r="H1181" s="162" t="s">
        <v>581</v>
      </c>
    </row>
    <row r="1182" spans="1:8" ht="16.5" thickBot="1">
      <c r="A1182" s="22" t="s">
        <v>30</v>
      </c>
      <c r="B1182" s="29">
        <v>0</v>
      </c>
      <c r="C1182" s="29">
        <v>0</v>
      </c>
      <c r="D1182" s="29">
        <v>0</v>
      </c>
      <c r="E1182" s="29">
        <v>0</v>
      </c>
      <c r="F1182" s="29">
        <v>0</v>
      </c>
      <c r="G1182" s="29">
        <v>0</v>
      </c>
      <c r="H1182" s="162" t="s">
        <v>589</v>
      </c>
    </row>
    <row r="1183" spans="1:8" ht="16.5" thickBot="1">
      <c r="A1183" s="22" t="s">
        <v>31</v>
      </c>
      <c r="B1183" s="29">
        <v>0</v>
      </c>
      <c r="C1183" s="29">
        <v>0</v>
      </c>
      <c r="D1183" s="29">
        <v>0</v>
      </c>
      <c r="E1183" s="29">
        <v>0</v>
      </c>
      <c r="F1183" s="29">
        <v>0</v>
      </c>
      <c r="G1183" s="29">
        <v>0</v>
      </c>
      <c r="H1183" s="162" t="s">
        <v>582</v>
      </c>
    </row>
    <row r="1184" spans="1:8" ht="16.5" thickBot="1">
      <c r="A1184" s="22" t="s">
        <v>32</v>
      </c>
      <c r="B1184" s="29">
        <v>7.4489999999999998</v>
      </c>
      <c r="C1184" s="29">
        <v>2.1840000000000002</v>
      </c>
      <c r="D1184" s="29">
        <v>12.005000000000001</v>
      </c>
      <c r="E1184" s="29">
        <v>3.694</v>
      </c>
      <c r="F1184" s="167">
        <v>9.1050000000000004</v>
      </c>
      <c r="G1184" s="167">
        <v>2.7719999999999998</v>
      </c>
      <c r="H1184" s="162" t="s">
        <v>584</v>
      </c>
    </row>
    <row r="1185" spans="1:8" ht="16.5" thickBot="1">
      <c r="A1185" s="22" t="s">
        <v>33</v>
      </c>
      <c r="B1185" s="29">
        <v>0</v>
      </c>
      <c r="C1185" s="29">
        <v>0</v>
      </c>
      <c r="D1185" s="29">
        <v>1E-3</v>
      </c>
      <c r="E1185" s="29">
        <v>4.0000000000000001E-3</v>
      </c>
      <c r="F1185" s="167">
        <v>0</v>
      </c>
      <c r="G1185" s="167">
        <v>2E-3</v>
      </c>
      <c r="H1185" s="162" t="s">
        <v>583</v>
      </c>
    </row>
    <row r="1186" spans="1:8" ht="16.5" thickBot="1">
      <c r="A1186" s="22" t="s">
        <v>34</v>
      </c>
      <c r="B1186" s="29">
        <v>0.502</v>
      </c>
      <c r="C1186" s="29">
        <v>0.69499999999999995</v>
      </c>
      <c r="D1186" s="29">
        <v>0.93</v>
      </c>
      <c r="E1186" s="29">
        <v>1.359</v>
      </c>
      <c r="F1186" s="167">
        <v>0.97599999999999998</v>
      </c>
      <c r="G1186" s="167">
        <v>1.389</v>
      </c>
      <c r="H1186" s="163" t="s">
        <v>35</v>
      </c>
    </row>
    <row r="1187" spans="1:8" ht="16.5" thickBot="1">
      <c r="A1187" s="90" t="s">
        <v>338</v>
      </c>
      <c r="B1187" s="139">
        <v>127.932</v>
      </c>
      <c r="C1187" s="139">
        <v>41.106000000000002</v>
      </c>
      <c r="D1187" s="139">
        <v>161.46699999999996</v>
      </c>
      <c r="E1187" s="139">
        <v>51.881000000000007</v>
      </c>
      <c r="F1187" s="139">
        <f>SUM(F1165:F1186)</f>
        <v>135.83219989423586</v>
      </c>
      <c r="G1187" s="139">
        <f>SUM(G1165:G1186)</f>
        <v>41.621000000000002</v>
      </c>
      <c r="H1187" s="164" t="s">
        <v>586</v>
      </c>
    </row>
    <row r="1188" spans="1:8" ht="16.5" thickBot="1">
      <c r="A1188" s="90" t="s">
        <v>337</v>
      </c>
      <c r="B1188" s="139">
        <v>1078.317</v>
      </c>
      <c r="C1188" s="139">
        <v>282.59300000000002</v>
      </c>
      <c r="D1188" s="139">
        <v>853.34799999999996</v>
      </c>
      <c r="E1188" s="139">
        <v>192.88900000000001</v>
      </c>
      <c r="F1188" s="139">
        <f>D1188/E1188*G1188</f>
        <v>964.32938270196826</v>
      </c>
      <c r="G1188" s="139">
        <v>217.97499999999999</v>
      </c>
      <c r="H1188" s="154" t="s">
        <v>339</v>
      </c>
    </row>
    <row r="1190" spans="1:8" s="7" customFormat="1">
      <c r="A1190" s="109" t="s">
        <v>106</v>
      </c>
      <c r="H1190" s="95" t="s">
        <v>107</v>
      </c>
    </row>
    <row r="1191" spans="1:8" s="7" customFormat="1" ht="30.75">
      <c r="A1191" s="109" t="s">
        <v>687</v>
      </c>
      <c r="H1191" s="95" t="s">
        <v>389</v>
      </c>
    </row>
    <row r="1192" spans="1:8" s="7" customFormat="1" ht="16.5" customHeight="1" thickBot="1">
      <c r="A1192" s="99" t="s">
        <v>813</v>
      </c>
      <c r="B1192" s="99"/>
      <c r="C1192" s="99"/>
      <c r="E1192" s="96"/>
      <c r="G1192" s="96" t="s">
        <v>37</v>
      </c>
      <c r="H1192" s="96" t="s">
        <v>1</v>
      </c>
    </row>
    <row r="1193" spans="1:8" s="7" customFormat="1" ht="16.5" thickBot="1">
      <c r="A1193" s="63" t="s">
        <v>6</v>
      </c>
      <c r="B1193" s="179">
        <v>2018</v>
      </c>
      <c r="C1193" s="180"/>
      <c r="D1193" s="179">
        <v>2019</v>
      </c>
      <c r="E1193" s="180"/>
      <c r="F1193" s="179">
        <v>2020</v>
      </c>
      <c r="G1193" s="180"/>
      <c r="H1193" s="64" t="s">
        <v>2</v>
      </c>
    </row>
    <row r="1194" spans="1:8" s="7" customFormat="1">
      <c r="A1194" s="65"/>
      <c r="B1194" s="19" t="s">
        <v>40</v>
      </c>
      <c r="C1194" s="105" t="s">
        <v>41</v>
      </c>
      <c r="D1194" s="105" t="s">
        <v>40</v>
      </c>
      <c r="E1194" s="31" t="s">
        <v>41</v>
      </c>
      <c r="F1194" s="105" t="s">
        <v>40</v>
      </c>
      <c r="G1194" s="31" t="s">
        <v>41</v>
      </c>
      <c r="H1194" s="66"/>
    </row>
    <row r="1195" spans="1:8" s="7" customFormat="1" ht="16.5" thickBot="1">
      <c r="A1195" s="67"/>
      <c r="B1195" s="32" t="s">
        <v>42</v>
      </c>
      <c r="C1195" s="11" t="s">
        <v>43</v>
      </c>
      <c r="D1195" s="108" t="s">
        <v>42</v>
      </c>
      <c r="E1195" s="5" t="s">
        <v>43</v>
      </c>
      <c r="F1195" s="108" t="s">
        <v>42</v>
      </c>
      <c r="G1195" s="5" t="s">
        <v>43</v>
      </c>
      <c r="H1195" s="68"/>
    </row>
    <row r="1196" spans="1:8" s="7" customFormat="1" ht="17.25" thickTop="1" thickBot="1">
      <c r="A1196" s="22" t="s">
        <v>11</v>
      </c>
      <c r="B1196" s="97">
        <v>8.5999999999999993E-2</v>
      </c>
      <c r="C1196" s="98">
        <v>0.06</v>
      </c>
      <c r="D1196" s="97">
        <v>0.11600000000000001</v>
      </c>
      <c r="E1196" s="98">
        <v>9.9000000000000005E-2</v>
      </c>
      <c r="F1196" s="35">
        <v>7.4999999999999997E-2</v>
      </c>
      <c r="G1196" s="35">
        <v>6.5000000000000002E-2</v>
      </c>
      <c r="H1196" s="62" t="s">
        <v>575</v>
      </c>
    </row>
    <row r="1197" spans="1:8" s="7" customFormat="1" ht="16.5" thickBot="1">
      <c r="A1197" s="22" t="s">
        <v>12</v>
      </c>
      <c r="B1197" s="97">
        <v>0.5</v>
      </c>
      <c r="C1197" s="98">
        <v>0.58499999999999996</v>
      </c>
      <c r="D1197" s="97">
        <v>0.61899999999999999</v>
      </c>
      <c r="E1197" s="98">
        <v>0.52700000000000002</v>
      </c>
      <c r="F1197" s="35">
        <v>0.72</v>
      </c>
      <c r="G1197" s="35">
        <v>0.74399999999999999</v>
      </c>
      <c r="H1197" s="62" t="s">
        <v>576</v>
      </c>
    </row>
    <row r="1198" spans="1:8" s="7" customFormat="1" ht="16.5" thickBot="1">
      <c r="A1198" s="22" t="s">
        <v>13</v>
      </c>
      <c r="B1198" s="97">
        <v>2.5000000000000001E-2</v>
      </c>
      <c r="C1198" s="98">
        <v>6.2E-2</v>
      </c>
      <c r="D1198" s="98">
        <v>1.2E-2</v>
      </c>
      <c r="E1198" s="98">
        <v>3.9E-2</v>
      </c>
      <c r="F1198" s="35">
        <v>2.3E-2</v>
      </c>
      <c r="G1198" s="35">
        <v>5.0999999999999997E-2</v>
      </c>
      <c r="H1198" s="62" t="s">
        <v>572</v>
      </c>
    </row>
    <row r="1199" spans="1:8" s="7" customFormat="1" ht="16.5" thickBot="1">
      <c r="A1199" s="22" t="s">
        <v>14</v>
      </c>
      <c r="B1199" s="97">
        <v>0.33300000000000002</v>
      </c>
      <c r="C1199" s="98">
        <v>0.13800000000000001</v>
      </c>
      <c r="D1199" s="98">
        <v>0.41799999999999998</v>
      </c>
      <c r="E1199" s="98">
        <v>0.17599999999999999</v>
      </c>
      <c r="F1199" s="35">
        <v>0.502</v>
      </c>
      <c r="G1199" s="35">
        <v>0.20499999999999999</v>
      </c>
      <c r="H1199" s="62" t="s">
        <v>585</v>
      </c>
    </row>
    <row r="1200" spans="1:8" s="7" customFormat="1" ht="16.5" thickBot="1">
      <c r="A1200" s="22" t="s">
        <v>15</v>
      </c>
      <c r="B1200" s="97">
        <v>0.78700000000000003</v>
      </c>
      <c r="C1200" s="97">
        <v>0.39300000000000002</v>
      </c>
      <c r="D1200" s="98">
        <v>0</v>
      </c>
      <c r="E1200" s="98">
        <v>0</v>
      </c>
      <c r="F1200" s="35">
        <v>0.99</v>
      </c>
      <c r="G1200" s="35">
        <v>0.61399999999999999</v>
      </c>
      <c r="H1200" s="62" t="s">
        <v>591</v>
      </c>
    </row>
    <row r="1201" spans="1:8" s="7" customFormat="1" ht="16.5" thickBot="1">
      <c r="A1201" s="22" t="s">
        <v>16</v>
      </c>
      <c r="B1201" s="97">
        <v>0</v>
      </c>
      <c r="C1201" s="97">
        <v>0</v>
      </c>
      <c r="D1201" s="97">
        <v>0</v>
      </c>
      <c r="E1201" s="97">
        <v>0</v>
      </c>
      <c r="F1201" s="97">
        <v>0</v>
      </c>
      <c r="G1201" s="97">
        <v>0</v>
      </c>
      <c r="H1201" s="62" t="s">
        <v>573</v>
      </c>
    </row>
    <row r="1202" spans="1:8" s="7" customFormat="1" ht="16.5" thickBot="1">
      <c r="A1202" s="22" t="s">
        <v>17</v>
      </c>
      <c r="B1202" s="97">
        <v>6.0000000000000001E-3</v>
      </c>
      <c r="C1202" s="97">
        <v>4.0000000000000001E-3</v>
      </c>
      <c r="D1202" s="98">
        <v>2E-3</v>
      </c>
      <c r="E1202" s="98">
        <v>1E-3</v>
      </c>
      <c r="F1202" s="35">
        <v>3.0000000000000001E-3</v>
      </c>
      <c r="G1202" s="35">
        <v>2E-3</v>
      </c>
      <c r="H1202" s="62" t="s">
        <v>18</v>
      </c>
    </row>
    <row r="1203" spans="1:8" s="7" customFormat="1" ht="16.5" thickBot="1">
      <c r="A1203" s="22" t="s">
        <v>19</v>
      </c>
      <c r="B1203" s="97">
        <v>0.42399999999999999</v>
      </c>
      <c r="C1203" s="97">
        <v>0.37</v>
      </c>
      <c r="D1203" s="97">
        <v>0.26200000000000001</v>
      </c>
      <c r="E1203" s="98">
        <v>0.25</v>
      </c>
      <c r="F1203" s="35">
        <v>0.30299999999999999</v>
      </c>
      <c r="G1203" s="35">
        <v>0.32500000000000001</v>
      </c>
      <c r="H1203" s="62" t="s">
        <v>574</v>
      </c>
    </row>
    <row r="1204" spans="1:8" s="7" customFormat="1" ht="16.5" thickBot="1">
      <c r="A1204" s="22" t="s">
        <v>20</v>
      </c>
      <c r="B1204" s="97">
        <v>0</v>
      </c>
      <c r="C1204" s="97">
        <v>0</v>
      </c>
      <c r="D1204" s="98">
        <v>0</v>
      </c>
      <c r="E1204" s="98">
        <v>0</v>
      </c>
      <c r="F1204" s="35">
        <v>2E-3</v>
      </c>
      <c r="G1204" s="35">
        <v>1.0999999999999999E-2</v>
      </c>
      <c r="H1204" s="62" t="s">
        <v>577</v>
      </c>
    </row>
    <row r="1205" spans="1:8" s="7" customFormat="1" ht="16.5" thickBot="1">
      <c r="A1205" s="22" t="s">
        <v>21</v>
      </c>
      <c r="B1205" s="97">
        <v>0</v>
      </c>
      <c r="C1205" s="98">
        <v>0</v>
      </c>
      <c r="D1205" s="98">
        <v>0.115</v>
      </c>
      <c r="E1205" s="98">
        <v>9.8000000000000004E-2</v>
      </c>
      <c r="F1205" s="35">
        <v>3.1E-2</v>
      </c>
      <c r="G1205" s="35">
        <v>1.0999999999999999E-2</v>
      </c>
      <c r="H1205" s="62" t="s">
        <v>587</v>
      </c>
    </row>
    <row r="1206" spans="1:8" s="7" customFormat="1" ht="16.5" thickBot="1">
      <c r="A1206" s="22" t="s">
        <v>22</v>
      </c>
      <c r="B1206" s="97">
        <v>0</v>
      </c>
      <c r="C1206" s="98">
        <v>0</v>
      </c>
      <c r="D1206" s="98">
        <v>1E-3</v>
      </c>
      <c r="E1206" s="98">
        <v>1E-3</v>
      </c>
      <c r="F1206" s="35">
        <v>2.1000000000000001E-2</v>
      </c>
      <c r="G1206" s="35">
        <v>1.9E-2</v>
      </c>
      <c r="H1206" s="62" t="s">
        <v>571</v>
      </c>
    </row>
    <row r="1207" spans="1:8" s="7" customFormat="1" ht="16.5" thickBot="1">
      <c r="A1207" s="22" t="s">
        <v>23</v>
      </c>
      <c r="B1207" s="97">
        <v>0.113</v>
      </c>
      <c r="C1207" s="97">
        <v>6.5000000000000002E-2</v>
      </c>
      <c r="D1207" s="98">
        <v>9.9000000000000005E-2</v>
      </c>
      <c r="E1207" s="98">
        <v>7.3999999999999996E-2</v>
      </c>
      <c r="F1207" s="35">
        <v>0.114</v>
      </c>
      <c r="G1207" s="35">
        <v>8.2000000000000003E-2</v>
      </c>
      <c r="H1207" s="62" t="s">
        <v>24</v>
      </c>
    </row>
    <row r="1208" spans="1:8" s="7" customFormat="1" ht="16.5" thickBot="1">
      <c r="A1208" s="22" t="s">
        <v>25</v>
      </c>
      <c r="B1208" s="97">
        <v>2.5999999999999999E-2</v>
      </c>
      <c r="C1208" s="97">
        <v>9.9000000000000005E-2</v>
      </c>
      <c r="D1208" s="97">
        <v>8.4000000000000005E-2</v>
      </c>
      <c r="E1208" s="98">
        <v>5.7000000000000002E-2</v>
      </c>
      <c r="F1208" s="35">
        <v>4.7E-2</v>
      </c>
      <c r="G1208" s="35">
        <v>5.2999999999999999E-2</v>
      </c>
      <c r="H1208" s="62" t="s">
        <v>578</v>
      </c>
    </row>
    <row r="1209" spans="1:8" s="7" customFormat="1" ht="16.5" thickBot="1">
      <c r="A1209" s="22" t="s">
        <v>26</v>
      </c>
      <c r="B1209" s="97">
        <v>0</v>
      </c>
      <c r="C1209" s="98">
        <v>3.0000000000000001E-3</v>
      </c>
      <c r="D1209" s="98">
        <v>0</v>
      </c>
      <c r="E1209" s="98">
        <v>8.9999999999999993E-3</v>
      </c>
      <c r="F1209" s="35">
        <v>5.8000000000000003E-2</v>
      </c>
      <c r="G1209" s="35">
        <v>4.1000000000000002E-2</v>
      </c>
      <c r="H1209" s="62" t="s">
        <v>588</v>
      </c>
    </row>
    <row r="1210" spans="1:8" s="7" customFormat="1" ht="16.5" thickBot="1">
      <c r="A1210" s="22" t="s">
        <v>27</v>
      </c>
      <c r="B1210" s="97">
        <v>1E-3</v>
      </c>
      <c r="C1210" s="97">
        <v>1.6E-2</v>
      </c>
      <c r="D1210" s="98">
        <v>0</v>
      </c>
      <c r="E1210" s="98">
        <v>0</v>
      </c>
      <c r="F1210" s="35">
        <v>0</v>
      </c>
      <c r="G1210" s="35">
        <v>0</v>
      </c>
      <c r="H1210" s="62" t="s">
        <v>579</v>
      </c>
    </row>
    <row r="1211" spans="1:8" s="7" customFormat="1" ht="16.5" thickBot="1">
      <c r="A1211" s="22" t="s">
        <v>28</v>
      </c>
      <c r="B1211" s="97">
        <v>0.17899999999999999</v>
      </c>
      <c r="C1211" s="98">
        <v>0.34599999999999997</v>
      </c>
      <c r="D1211" s="98">
        <v>0.20100000000000001</v>
      </c>
      <c r="E1211" s="98">
        <v>0.30099999999999999</v>
      </c>
      <c r="F1211" s="35">
        <v>0.19600000000000001</v>
      </c>
      <c r="G1211" s="35">
        <v>0.27600000000000002</v>
      </c>
      <c r="H1211" s="62" t="s">
        <v>580</v>
      </c>
    </row>
    <row r="1212" spans="1:8" s="7" customFormat="1" ht="16.5" thickBot="1">
      <c r="A1212" s="22" t="s">
        <v>29</v>
      </c>
      <c r="B1212" s="97">
        <v>7.9000000000000001E-2</v>
      </c>
      <c r="C1212" s="98">
        <v>0.108</v>
      </c>
      <c r="D1212" s="97">
        <v>0.29199999999999998</v>
      </c>
      <c r="E1212" s="98">
        <v>0.24</v>
      </c>
      <c r="F1212" s="35">
        <v>6.6000000000000003E-2</v>
      </c>
      <c r="G1212" s="35">
        <v>6.5000000000000002E-2</v>
      </c>
      <c r="H1212" s="62" t="s">
        <v>581</v>
      </c>
    </row>
    <row r="1213" spans="1:8" s="7" customFormat="1" ht="16.5" thickBot="1">
      <c r="A1213" s="22" t="s">
        <v>30</v>
      </c>
      <c r="B1213" s="97">
        <v>0</v>
      </c>
      <c r="C1213" s="97">
        <v>0</v>
      </c>
      <c r="D1213" s="98">
        <v>6.7000000000000004E-2</v>
      </c>
      <c r="E1213" s="98">
        <v>2.8000000000000001E-2</v>
      </c>
      <c r="F1213" s="35">
        <v>2.1999999999999999E-2</v>
      </c>
      <c r="G1213" s="35">
        <v>8.9999999999999993E-3</v>
      </c>
      <c r="H1213" s="62" t="s">
        <v>589</v>
      </c>
    </row>
    <row r="1214" spans="1:8" s="7" customFormat="1" ht="16.5" thickBot="1">
      <c r="A1214" s="22" t="s">
        <v>31</v>
      </c>
      <c r="B1214" s="97">
        <v>12.86</v>
      </c>
      <c r="C1214" s="98">
        <v>6.4050000000000002</v>
      </c>
      <c r="D1214" s="97">
        <v>13.606903981264637</v>
      </c>
      <c r="E1214" s="98">
        <v>6.7770000000000001</v>
      </c>
      <c r="F1214" s="35">
        <v>8.2309999999999999</v>
      </c>
      <c r="G1214" s="35">
        <v>5.8780000000000001</v>
      </c>
      <c r="H1214" s="62" t="s">
        <v>582</v>
      </c>
    </row>
    <row r="1215" spans="1:8" s="7" customFormat="1" ht="16.5" thickBot="1">
      <c r="A1215" s="22" t="s">
        <v>32</v>
      </c>
      <c r="B1215" s="97">
        <v>1.5680000000000001</v>
      </c>
      <c r="C1215" s="98">
        <v>0.97199999999999998</v>
      </c>
      <c r="D1215" s="98">
        <v>0.63</v>
      </c>
      <c r="E1215" s="97">
        <v>0.432</v>
      </c>
      <c r="F1215" s="35">
        <v>1.329</v>
      </c>
      <c r="G1215" s="35">
        <v>0.96699999999999997</v>
      </c>
      <c r="H1215" s="62" t="s">
        <v>584</v>
      </c>
    </row>
    <row r="1216" spans="1:8" s="7" customFormat="1" ht="16.5" thickBot="1">
      <c r="A1216" s="22" t="s">
        <v>33</v>
      </c>
      <c r="B1216" s="97">
        <v>0</v>
      </c>
      <c r="C1216" s="97">
        <v>0</v>
      </c>
      <c r="D1216" s="97">
        <v>0</v>
      </c>
      <c r="E1216" s="97">
        <v>0</v>
      </c>
      <c r="F1216" s="97">
        <v>0</v>
      </c>
      <c r="G1216" s="97">
        <v>0</v>
      </c>
      <c r="H1216" s="62" t="s">
        <v>583</v>
      </c>
    </row>
    <row r="1217" spans="1:8" s="7" customFormat="1" ht="16.5" thickBot="1">
      <c r="A1217" s="19" t="s">
        <v>34</v>
      </c>
      <c r="B1217" s="97">
        <v>2.5000000000000001E-2</v>
      </c>
      <c r="C1217" s="97">
        <v>1.0999999999999999E-2</v>
      </c>
      <c r="D1217" s="98">
        <v>0.06</v>
      </c>
      <c r="E1217" s="98">
        <v>3.1E-2</v>
      </c>
      <c r="F1217" s="35">
        <v>0.16700000000000001</v>
      </c>
      <c r="G1217" s="35">
        <v>8.6999999999999994E-2</v>
      </c>
      <c r="H1217" s="61" t="s">
        <v>35</v>
      </c>
    </row>
    <row r="1218" spans="1:8" s="7" customFormat="1" ht="16.5" thickBot="1">
      <c r="A1218" s="90" t="s">
        <v>338</v>
      </c>
      <c r="B1218" s="92">
        <v>17.011999999999997</v>
      </c>
      <c r="C1218" s="92">
        <v>9.6369999999999987</v>
      </c>
      <c r="D1218" s="92">
        <v>16.584903981264635</v>
      </c>
      <c r="E1218" s="92">
        <v>9.14</v>
      </c>
      <c r="F1218" s="92">
        <f>SUM(F1196:F1217)</f>
        <v>12.9</v>
      </c>
      <c r="G1218" s="92">
        <f>SUM(G1196:G1217)</f>
        <v>9.5050000000000008</v>
      </c>
      <c r="H1218" s="106" t="s">
        <v>586</v>
      </c>
    </row>
    <row r="1219" spans="1:8" s="7" customFormat="1" ht="16.5" thickBot="1">
      <c r="A1219" s="90" t="s">
        <v>337</v>
      </c>
      <c r="B1219" s="92">
        <v>1676.779</v>
      </c>
      <c r="C1219" s="92">
        <v>835.94299999999998</v>
      </c>
      <c r="D1219" s="92">
        <v>1712.825</v>
      </c>
      <c r="E1219" s="92">
        <v>850.78899999999999</v>
      </c>
      <c r="F1219" s="92">
        <f>D1219/E1219*G1219</f>
        <v>1895.2126200503296</v>
      </c>
      <c r="G1219" s="92">
        <v>941.38400000000001</v>
      </c>
      <c r="H1219" s="113" t="s">
        <v>339</v>
      </c>
    </row>
    <row r="1221" spans="1:8">
      <c r="A1221" s="73" t="s">
        <v>108</v>
      </c>
      <c r="H1221" s="75" t="s">
        <v>109</v>
      </c>
    </row>
    <row r="1222" spans="1:8" ht="23.25" customHeight="1">
      <c r="A1222" s="71" t="s">
        <v>688</v>
      </c>
      <c r="H1222" s="7" t="s">
        <v>152</v>
      </c>
    </row>
    <row r="1223" spans="1:8" ht="22.5" customHeight="1" thickBot="1">
      <c r="A1223" s="72" t="s">
        <v>813</v>
      </c>
      <c r="E1223" s="2"/>
      <c r="G1223" s="2" t="s">
        <v>37</v>
      </c>
      <c r="H1223" s="2" t="s">
        <v>1</v>
      </c>
    </row>
    <row r="1224" spans="1:8" ht="16.5" thickBot="1">
      <c r="A1224" s="63" t="s">
        <v>6</v>
      </c>
      <c r="B1224" s="179">
        <v>2018</v>
      </c>
      <c r="C1224" s="180"/>
      <c r="D1224" s="179">
        <v>2019</v>
      </c>
      <c r="E1224" s="180"/>
      <c r="F1224" s="179">
        <v>2020</v>
      </c>
      <c r="G1224" s="180"/>
      <c r="H1224" s="64" t="s">
        <v>2</v>
      </c>
    </row>
    <row r="1225" spans="1:8">
      <c r="A1225" s="65"/>
      <c r="B1225" s="19" t="s">
        <v>40</v>
      </c>
      <c r="C1225" s="105" t="s">
        <v>41</v>
      </c>
      <c r="D1225" s="105" t="s">
        <v>40</v>
      </c>
      <c r="E1225" s="15" t="s">
        <v>41</v>
      </c>
      <c r="F1225" s="19" t="s">
        <v>40</v>
      </c>
      <c r="G1225" s="9" t="s">
        <v>41</v>
      </c>
      <c r="H1225" s="66"/>
    </row>
    <row r="1226" spans="1:8" ht="16.5" thickBot="1">
      <c r="A1226" s="67"/>
      <c r="B1226" s="32" t="s">
        <v>42</v>
      </c>
      <c r="C1226" s="11" t="s">
        <v>43</v>
      </c>
      <c r="D1226" s="108" t="s">
        <v>42</v>
      </c>
      <c r="E1226" s="34" t="s">
        <v>43</v>
      </c>
      <c r="F1226" s="32" t="s">
        <v>42</v>
      </c>
      <c r="G1226" s="32" t="s">
        <v>43</v>
      </c>
      <c r="H1226" s="68"/>
    </row>
    <row r="1227" spans="1:8" ht="17.25" thickTop="1" thickBot="1">
      <c r="A1227" s="22" t="s">
        <v>11</v>
      </c>
      <c r="B1227" s="33">
        <v>0</v>
      </c>
      <c r="C1227" s="36">
        <v>0</v>
      </c>
      <c r="D1227" s="98">
        <v>0</v>
      </c>
      <c r="E1227" s="35">
        <v>0</v>
      </c>
      <c r="F1227" s="167">
        <v>0</v>
      </c>
      <c r="G1227" s="167">
        <v>0</v>
      </c>
      <c r="H1227" s="108" t="s">
        <v>575</v>
      </c>
    </row>
    <row r="1228" spans="1:8" ht="16.5" thickBot="1">
      <c r="A1228" s="22" t="s">
        <v>12</v>
      </c>
      <c r="B1228" s="35">
        <v>0.60099999999999998</v>
      </c>
      <c r="C1228" s="35">
        <v>0.53800000000000003</v>
      </c>
      <c r="D1228" s="98">
        <v>0.307</v>
      </c>
      <c r="E1228" s="35">
        <v>0.42499999999999999</v>
      </c>
      <c r="F1228" s="167">
        <v>0.503</v>
      </c>
      <c r="G1228" s="167">
        <v>0.56299999999999994</v>
      </c>
      <c r="H1228" s="108" t="s">
        <v>576</v>
      </c>
    </row>
    <row r="1229" spans="1:8" ht="16.5" thickBot="1">
      <c r="A1229" s="22" t="s">
        <v>13</v>
      </c>
      <c r="B1229" s="35">
        <v>5.0000000000000001E-3</v>
      </c>
      <c r="C1229" s="36">
        <v>4.0000000000000001E-3</v>
      </c>
      <c r="D1229" s="98">
        <v>8.9999999999999993E-3</v>
      </c>
      <c r="E1229" s="36">
        <v>1.6E-2</v>
      </c>
      <c r="F1229" s="167">
        <v>5.2999999999999999E-2</v>
      </c>
      <c r="G1229" s="167">
        <v>2.7E-2</v>
      </c>
      <c r="H1229" s="108" t="s">
        <v>572</v>
      </c>
    </row>
    <row r="1230" spans="1:8" ht="16.5" thickBot="1">
      <c r="A1230" s="22" t="s">
        <v>14</v>
      </c>
      <c r="B1230" s="35">
        <v>0</v>
      </c>
      <c r="C1230" s="35">
        <v>0</v>
      </c>
      <c r="D1230" s="98">
        <v>0</v>
      </c>
      <c r="E1230" s="35">
        <v>0</v>
      </c>
      <c r="F1230" s="167">
        <v>0</v>
      </c>
      <c r="G1230" s="167">
        <v>0</v>
      </c>
      <c r="H1230" s="108" t="s">
        <v>585</v>
      </c>
    </row>
    <row r="1231" spans="1:8" ht="16.5" thickBot="1">
      <c r="A1231" s="22" t="s">
        <v>15</v>
      </c>
      <c r="B1231" s="35">
        <v>0</v>
      </c>
      <c r="C1231" s="35">
        <v>0</v>
      </c>
      <c r="D1231" s="98">
        <v>0</v>
      </c>
      <c r="E1231" s="35">
        <v>0</v>
      </c>
      <c r="F1231" s="167">
        <v>0</v>
      </c>
      <c r="G1231" s="167">
        <v>0</v>
      </c>
      <c r="H1231" s="108" t="s">
        <v>591</v>
      </c>
    </row>
    <row r="1232" spans="1:8" ht="16.5" thickBot="1">
      <c r="A1232" s="22" t="s">
        <v>16</v>
      </c>
      <c r="B1232" s="35">
        <v>0</v>
      </c>
      <c r="C1232" s="35">
        <v>0</v>
      </c>
      <c r="D1232" s="98">
        <v>0</v>
      </c>
      <c r="E1232" s="35">
        <v>0</v>
      </c>
      <c r="F1232" s="167">
        <v>0</v>
      </c>
      <c r="G1232" s="167">
        <v>0</v>
      </c>
      <c r="H1232" s="108" t="s">
        <v>573</v>
      </c>
    </row>
    <row r="1233" spans="1:8" ht="16.5" thickBot="1">
      <c r="A1233" s="22" t="s">
        <v>17</v>
      </c>
      <c r="B1233" s="35">
        <v>2E-3</v>
      </c>
      <c r="C1233" s="35">
        <v>5.0000000000000001E-3</v>
      </c>
      <c r="D1233" s="98">
        <v>0</v>
      </c>
      <c r="E1233" s="35">
        <v>0</v>
      </c>
      <c r="F1233" s="167">
        <v>8.0000000000000002E-3</v>
      </c>
      <c r="G1233" s="167">
        <v>8.9999999999999993E-3</v>
      </c>
      <c r="H1233" s="108" t="s">
        <v>18</v>
      </c>
    </row>
    <row r="1234" spans="1:8" ht="16.5" thickBot="1">
      <c r="A1234" s="22" t="s">
        <v>19</v>
      </c>
      <c r="B1234" s="29">
        <v>0.11600000000000001</v>
      </c>
      <c r="C1234" s="33">
        <v>0.17399999999999999</v>
      </c>
      <c r="D1234" s="98">
        <v>7.1999999999999995E-2</v>
      </c>
      <c r="E1234" s="33">
        <v>4.9000000000000002E-2</v>
      </c>
      <c r="F1234" s="167">
        <v>0.248</v>
      </c>
      <c r="G1234" s="167">
        <v>0.14199999999999999</v>
      </c>
      <c r="H1234" s="108" t="s">
        <v>574</v>
      </c>
    </row>
    <row r="1235" spans="1:8" ht="16.5" thickBot="1">
      <c r="A1235" s="22" t="s">
        <v>20</v>
      </c>
      <c r="B1235" s="35">
        <v>0.104</v>
      </c>
      <c r="C1235" s="35">
        <v>0.13300000000000001</v>
      </c>
      <c r="D1235" s="98">
        <v>0</v>
      </c>
      <c r="E1235" s="35">
        <v>0</v>
      </c>
      <c r="F1235" s="167">
        <v>0</v>
      </c>
      <c r="G1235" s="167">
        <v>0</v>
      </c>
      <c r="H1235" s="108" t="s">
        <v>577</v>
      </c>
    </row>
    <row r="1236" spans="1:8" ht="16.5" thickBot="1">
      <c r="A1236" s="22" t="s">
        <v>21</v>
      </c>
      <c r="B1236" s="35">
        <v>0</v>
      </c>
      <c r="C1236" s="35">
        <v>0</v>
      </c>
      <c r="D1236" s="98">
        <v>1E-3</v>
      </c>
      <c r="E1236" s="35">
        <v>3.0000000000000001E-3</v>
      </c>
      <c r="F1236" s="167">
        <v>0</v>
      </c>
      <c r="G1236" s="167">
        <v>0</v>
      </c>
      <c r="H1236" s="108" t="s">
        <v>587</v>
      </c>
    </row>
    <row r="1237" spans="1:8" ht="16.5" thickBot="1">
      <c r="A1237" s="22" t="s">
        <v>22</v>
      </c>
      <c r="B1237" s="35">
        <v>0</v>
      </c>
      <c r="C1237" s="35">
        <v>0</v>
      </c>
      <c r="D1237" s="98">
        <v>0</v>
      </c>
      <c r="E1237" s="35">
        <v>1E-3</v>
      </c>
      <c r="F1237" s="167">
        <v>0</v>
      </c>
      <c r="G1237" s="167">
        <v>0</v>
      </c>
      <c r="H1237" s="108" t="s">
        <v>571</v>
      </c>
    </row>
    <row r="1238" spans="1:8" ht="16.5" thickBot="1">
      <c r="A1238" s="22" t="s">
        <v>23</v>
      </c>
      <c r="B1238" s="35">
        <v>1E-3</v>
      </c>
      <c r="C1238" s="35">
        <v>6.0000000000000001E-3</v>
      </c>
      <c r="D1238" s="98">
        <v>2.9000000000000001E-2</v>
      </c>
      <c r="E1238" s="35">
        <v>5.0000000000000001E-3</v>
      </c>
      <c r="F1238" s="167">
        <v>2.5999999999999999E-2</v>
      </c>
      <c r="G1238" s="167">
        <v>2.8000000000000001E-2</v>
      </c>
      <c r="H1238" s="108" t="s">
        <v>24</v>
      </c>
    </row>
    <row r="1239" spans="1:8" ht="16.5" thickBot="1">
      <c r="A1239" s="22" t="s">
        <v>25</v>
      </c>
      <c r="B1239" s="29">
        <v>3.7999999999999999E-2</v>
      </c>
      <c r="C1239" s="27">
        <v>0.121</v>
      </c>
      <c r="D1239" s="98">
        <v>3.3000000000000002E-2</v>
      </c>
      <c r="E1239" s="35">
        <v>8.0000000000000002E-3</v>
      </c>
      <c r="F1239" s="167">
        <v>3.0000000000000001E-3</v>
      </c>
      <c r="G1239" s="167">
        <v>8.9999999999999993E-3</v>
      </c>
      <c r="H1239" s="108" t="s">
        <v>578</v>
      </c>
    </row>
    <row r="1240" spans="1:8" ht="16.5" thickBot="1">
      <c r="A1240" s="22" t="s">
        <v>26</v>
      </c>
      <c r="B1240" s="35">
        <v>0</v>
      </c>
      <c r="C1240" s="36">
        <v>2.5000000000000001E-2</v>
      </c>
      <c r="D1240" s="98">
        <v>0</v>
      </c>
      <c r="E1240" s="36">
        <v>3.0000000000000001E-3</v>
      </c>
      <c r="F1240" s="167">
        <v>0</v>
      </c>
      <c r="G1240" s="167">
        <v>0</v>
      </c>
      <c r="H1240" s="108" t="s">
        <v>588</v>
      </c>
    </row>
    <row r="1241" spans="1:8" ht="16.5" thickBot="1">
      <c r="A1241" s="22" t="s">
        <v>27</v>
      </c>
      <c r="B1241" s="35">
        <v>2.3E-2</v>
      </c>
      <c r="C1241" s="35">
        <v>0.105</v>
      </c>
      <c r="D1241" s="98">
        <v>8.0000000000000002E-3</v>
      </c>
      <c r="E1241" s="35">
        <v>1.6E-2</v>
      </c>
      <c r="F1241" s="167">
        <v>0.13400000000000001</v>
      </c>
      <c r="G1241" s="167">
        <v>0.22800000000000001</v>
      </c>
      <c r="H1241" s="108" t="s">
        <v>579</v>
      </c>
    </row>
    <row r="1242" spans="1:8" ht="16.5" thickBot="1">
      <c r="A1242" s="22" t="s">
        <v>28</v>
      </c>
      <c r="B1242" s="35">
        <v>0.28799999999999998</v>
      </c>
      <c r="C1242" s="35">
        <v>0.43</v>
      </c>
      <c r="D1242" s="98">
        <v>0.127</v>
      </c>
      <c r="E1242" s="35">
        <v>0.27100000000000002</v>
      </c>
      <c r="F1242" s="167">
        <v>7.0000000000000007E-2</v>
      </c>
      <c r="G1242" s="167">
        <v>0.109</v>
      </c>
      <c r="H1242" s="108" t="s">
        <v>580</v>
      </c>
    </row>
    <row r="1243" spans="1:8" ht="16.5" thickBot="1">
      <c r="A1243" s="22" t="s">
        <v>29</v>
      </c>
      <c r="B1243" s="35">
        <v>0</v>
      </c>
      <c r="C1243" s="36">
        <v>3.0000000000000001E-3</v>
      </c>
      <c r="D1243" s="98">
        <v>0</v>
      </c>
      <c r="E1243" s="35">
        <v>3.0000000000000001E-3</v>
      </c>
      <c r="F1243" s="167">
        <v>1E-3</v>
      </c>
      <c r="G1243" s="167">
        <v>1E-3</v>
      </c>
      <c r="H1243" s="108" t="s">
        <v>581</v>
      </c>
    </row>
    <row r="1244" spans="1:8" ht="16.5" thickBot="1">
      <c r="A1244" s="22" t="s">
        <v>30</v>
      </c>
      <c r="B1244" s="35">
        <v>0</v>
      </c>
      <c r="C1244" s="35">
        <v>0</v>
      </c>
      <c r="D1244" s="98">
        <v>0</v>
      </c>
      <c r="E1244" s="35">
        <v>0</v>
      </c>
      <c r="F1244" s="167">
        <v>2E-3</v>
      </c>
      <c r="G1244" s="167">
        <v>2E-3</v>
      </c>
      <c r="H1244" s="108" t="s">
        <v>589</v>
      </c>
    </row>
    <row r="1245" spans="1:8" ht="16.5" thickBot="1">
      <c r="A1245" s="22" t="s">
        <v>31</v>
      </c>
      <c r="B1245" s="35">
        <v>0</v>
      </c>
      <c r="C1245" s="36">
        <v>0</v>
      </c>
      <c r="D1245" s="98">
        <v>0</v>
      </c>
      <c r="E1245" s="36">
        <v>0</v>
      </c>
      <c r="F1245" s="36">
        <v>0</v>
      </c>
      <c r="G1245" s="36">
        <v>0</v>
      </c>
      <c r="H1245" s="108" t="s">
        <v>582</v>
      </c>
    </row>
    <row r="1246" spans="1:8" ht="16.5" thickBot="1">
      <c r="A1246" s="22" t="s">
        <v>32</v>
      </c>
      <c r="B1246" s="35">
        <v>0.03</v>
      </c>
      <c r="C1246" s="35">
        <v>7.1999999999999995E-2</v>
      </c>
      <c r="D1246" s="98">
        <v>5.0000000000000001E-3</v>
      </c>
      <c r="E1246" s="35">
        <v>0.02</v>
      </c>
      <c r="F1246" s="167">
        <v>2.3E-2</v>
      </c>
      <c r="G1246" s="167">
        <v>6.8000000000000005E-2</v>
      </c>
      <c r="H1246" s="108" t="s">
        <v>584</v>
      </c>
    </row>
    <row r="1247" spans="1:8" ht="16.5" thickBot="1">
      <c r="A1247" s="22" t="s">
        <v>33</v>
      </c>
      <c r="B1247" s="35">
        <v>0</v>
      </c>
      <c r="C1247" s="35">
        <v>0</v>
      </c>
      <c r="D1247" s="98">
        <v>1.7000000000000001E-2</v>
      </c>
      <c r="E1247" s="35">
        <v>6.0000000000000001E-3</v>
      </c>
      <c r="F1247" s="167">
        <v>4.5999999999999999E-2</v>
      </c>
      <c r="G1247" s="167">
        <v>1.2E-2</v>
      </c>
      <c r="H1247" s="108" t="s">
        <v>583</v>
      </c>
    </row>
    <row r="1248" spans="1:8" ht="16.5" thickBot="1">
      <c r="A1248" s="22" t="s">
        <v>34</v>
      </c>
      <c r="B1248" s="35">
        <v>6.0000000000000001E-3</v>
      </c>
      <c r="C1248" s="35">
        <v>5.0000000000000001E-3</v>
      </c>
      <c r="D1248" s="98">
        <v>0</v>
      </c>
      <c r="E1248" s="35">
        <v>2.1000000000000001E-2</v>
      </c>
      <c r="F1248" s="167">
        <v>1.9E-2</v>
      </c>
      <c r="G1248" s="167">
        <v>2.5999999999999999E-2</v>
      </c>
      <c r="H1248" s="107" t="s">
        <v>35</v>
      </c>
    </row>
    <row r="1249" spans="1:14" ht="16.5" thickBot="1">
      <c r="A1249" s="90" t="s">
        <v>338</v>
      </c>
      <c r="B1249" s="92">
        <v>1.214</v>
      </c>
      <c r="C1249" s="92">
        <v>1.6209999999999998</v>
      </c>
      <c r="D1249" s="143">
        <v>0.6080000000000001</v>
      </c>
      <c r="E1249" s="92">
        <v>0.84700000000000009</v>
      </c>
      <c r="F1249" s="143">
        <f>SUM(F1227:F1248)</f>
        <v>1.1359999999999999</v>
      </c>
      <c r="G1249" s="143">
        <f>SUM(G1227:G1248)</f>
        <v>1.224</v>
      </c>
      <c r="H1249" s="118" t="s">
        <v>586</v>
      </c>
    </row>
    <row r="1250" spans="1:14">
      <c r="A1250" s="93"/>
      <c r="B1250" s="94"/>
      <c r="C1250" s="94"/>
      <c r="D1250" s="142"/>
      <c r="E1250" s="94"/>
      <c r="F1250" s="40"/>
      <c r="G1250" s="40"/>
      <c r="H1250" s="60"/>
    </row>
    <row r="1252" spans="1:14" ht="18.75" customHeight="1">
      <c r="A1252" s="73" t="s">
        <v>110</v>
      </c>
      <c r="H1252" s="75" t="s">
        <v>111</v>
      </c>
    </row>
    <row r="1253" spans="1:14">
      <c r="A1253" s="73" t="s">
        <v>689</v>
      </c>
      <c r="H1253" s="7" t="s">
        <v>390</v>
      </c>
    </row>
    <row r="1254" spans="1:14" ht="27" customHeight="1" thickBot="1">
      <c r="A1254" s="72" t="s">
        <v>813</v>
      </c>
      <c r="E1254" s="2"/>
      <c r="G1254" s="2" t="s">
        <v>37</v>
      </c>
      <c r="H1254" s="2" t="s">
        <v>1</v>
      </c>
    </row>
    <row r="1255" spans="1:14" ht="16.5" thickBot="1">
      <c r="A1255" s="63" t="s">
        <v>6</v>
      </c>
      <c r="B1255" s="179">
        <v>2018</v>
      </c>
      <c r="C1255" s="180"/>
      <c r="D1255" s="179">
        <v>2019</v>
      </c>
      <c r="E1255" s="180"/>
      <c r="F1255" s="179">
        <v>2020</v>
      </c>
      <c r="G1255" s="180"/>
      <c r="H1255" s="64" t="s">
        <v>2</v>
      </c>
    </row>
    <row r="1256" spans="1:14">
      <c r="A1256" s="65"/>
      <c r="B1256" s="19" t="s">
        <v>40</v>
      </c>
      <c r="C1256" s="105" t="s">
        <v>41</v>
      </c>
      <c r="D1256" s="105" t="s">
        <v>40</v>
      </c>
      <c r="E1256" s="15" t="s">
        <v>41</v>
      </c>
      <c r="F1256" s="19" t="s">
        <v>40</v>
      </c>
      <c r="G1256" s="9" t="s">
        <v>41</v>
      </c>
      <c r="H1256" s="66"/>
    </row>
    <row r="1257" spans="1:14" ht="16.5" thickBot="1">
      <c r="A1257" s="67"/>
      <c r="B1257" s="32" t="s">
        <v>42</v>
      </c>
      <c r="C1257" s="11" t="s">
        <v>43</v>
      </c>
      <c r="D1257" s="108" t="s">
        <v>42</v>
      </c>
      <c r="E1257" s="34" t="s">
        <v>43</v>
      </c>
      <c r="F1257" s="32" t="s">
        <v>42</v>
      </c>
      <c r="G1257" s="32" t="s">
        <v>43</v>
      </c>
      <c r="H1257" s="68"/>
    </row>
    <row r="1258" spans="1:14" ht="17.25" thickTop="1" thickBot="1">
      <c r="A1258" s="22" t="s">
        <v>11</v>
      </c>
      <c r="B1258" s="29">
        <v>6.0170000000000003</v>
      </c>
      <c r="C1258" s="29">
        <v>5.444</v>
      </c>
      <c r="D1258" s="29">
        <v>4.4870000000000001</v>
      </c>
      <c r="E1258" s="29">
        <v>4.12</v>
      </c>
      <c r="F1258" s="29">
        <v>3.3039999999999998</v>
      </c>
      <c r="G1258" s="29">
        <v>4.1589999999999998</v>
      </c>
      <c r="H1258" s="108" t="s">
        <v>575</v>
      </c>
      <c r="K1258" s="57"/>
      <c r="L1258" s="57"/>
    </row>
    <row r="1259" spans="1:14" ht="16.5" thickBot="1">
      <c r="A1259" s="22" t="s">
        <v>12</v>
      </c>
      <c r="B1259" s="29">
        <v>738.96600000000001</v>
      </c>
      <c r="C1259" s="29">
        <v>365.25599999999997</v>
      </c>
      <c r="D1259" s="29">
        <v>746.71400000000006</v>
      </c>
      <c r="E1259" s="29">
        <v>321.24700000000001</v>
      </c>
      <c r="F1259" s="29">
        <v>1171.2429999999999</v>
      </c>
      <c r="G1259" s="29">
        <v>505.19799999999998</v>
      </c>
      <c r="H1259" s="108" t="s">
        <v>576</v>
      </c>
      <c r="K1259" s="57"/>
      <c r="L1259" s="57"/>
      <c r="M1259" s="57"/>
      <c r="N1259" s="57"/>
    </row>
    <row r="1260" spans="1:14" ht="16.5" thickBot="1">
      <c r="A1260" s="22" t="s">
        <v>13</v>
      </c>
      <c r="B1260" s="29">
        <v>0.69599999999999995</v>
      </c>
      <c r="C1260" s="29">
        <v>0.44700000000000001</v>
      </c>
      <c r="D1260" s="29">
        <v>0.51100000000000001</v>
      </c>
      <c r="E1260" s="29">
        <v>0.376</v>
      </c>
      <c r="F1260" s="29">
        <v>0.50900000000000001</v>
      </c>
      <c r="G1260" s="29">
        <v>0.55500000000000005</v>
      </c>
      <c r="H1260" s="108" t="s">
        <v>572</v>
      </c>
      <c r="K1260" s="57"/>
      <c r="L1260" s="57"/>
      <c r="M1260" s="57"/>
      <c r="N1260" s="57"/>
    </row>
    <row r="1261" spans="1:14" ht="16.5" thickBot="1">
      <c r="A1261" s="22" t="s">
        <v>14</v>
      </c>
      <c r="B1261" s="29">
        <v>0.23899999999999999</v>
      </c>
      <c r="C1261" s="29">
        <v>0.68899999999999995</v>
      </c>
      <c r="D1261" s="29">
        <v>0.17100000000000001</v>
      </c>
      <c r="E1261" s="29">
        <v>1.335</v>
      </c>
      <c r="F1261" s="29">
        <v>0.41199999999999998</v>
      </c>
      <c r="G1261" s="29">
        <v>2.9159999999999999</v>
      </c>
      <c r="H1261" s="108" t="s">
        <v>585</v>
      </c>
      <c r="K1261" s="57"/>
      <c r="L1261" s="57"/>
    </row>
    <row r="1262" spans="1:14" ht="16.5" thickBot="1">
      <c r="A1262" s="22" t="s">
        <v>15</v>
      </c>
      <c r="B1262" s="29">
        <v>3.0459999999999998</v>
      </c>
      <c r="C1262" s="29">
        <v>10.712</v>
      </c>
      <c r="D1262" s="29">
        <v>3.589</v>
      </c>
      <c r="E1262" s="29">
        <v>11.385</v>
      </c>
      <c r="F1262" s="29">
        <v>3.726</v>
      </c>
      <c r="G1262" s="29">
        <v>10.987</v>
      </c>
      <c r="H1262" s="108" t="s">
        <v>591</v>
      </c>
      <c r="K1262" s="57"/>
      <c r="L1262" s="57"/>
    </row>
    <row r="1263" spans="1:14" ht="16.5" thickBot="1">
      <c r="A1263" s="22" t="s">
        <v>16</v>
      </c>
      <c r="B1263" s="29">
        <v>2E-3</v>
      </c>
      <c r="C1263" s="29">
        <v>4.0000000000000001E-3</v>
      </c>
      <c r="D1263" s="29">
        <v>1E-3</v>
      </c>
      <c r="E1263" s="29">
        <v>1E-3</v>
      </c>
      <c r="F1263" s="29">
        <v>0</v>
      </c>
      <c r="G1263" s="29">
        <v>0</v>
      </c>
      <c r="H1263" s="108" t="s">
        <v>573</v>
      </c>
      <c r="K1263" s="57"/>
      <c r="L1263" s="57"/>
    </row>
    <row r="1264" spans="1:14" ht="16.5" thickBot="1">
      <c r="A1264" s="22" t="s">
        <v>17</v>
      </c>
      <c r="B1264" s="29">
        <v>0</v>
      </c>
      <c r="C1264" s="29">
        <v>1E-3</v>
      </c>
      <c r="D1264" s="29">
        <v>1.6E-2</v>
      </c>
      <c r="E1264" s="29">
        <v>2.8000000000000001E-2</v>
      </c>
      <c r="F1264" s="29">
        <v>0.06</v>
      </c>
      <c r="G1264" s="29">
        <v>0.14499999999999999</v>
      </c>
      <c r="H1264" s="108" t="s">
        <v>18</v>
      </c>
      <c r="K1264" s="57"/>
      <c r="L1264" s="57"/>
    </row>
    <row r="1265" spans="1:12" ht="16.5" thickBot="1">
      <c r="A1265" s="22" t="s">
        <v>19</v>
      </c>
      <c r="B1265" s="29">
        <v>0.88300000000000001</v>
      </c>
      <c r="C1265" s="29">
        <v>1.708</v>
      </c>
      <c r="D1265" s="29">
        <v>1.6419999999999999</v>
      </c>
      <c r="E1265" s="29">
        <v>2.5369999999999999</v>
      </c>
      <c r="F1265" s="29">
        <v>1.4750000000000001</v>
      </c>
      <c r="G1265" s="29">
        <v>2.6709999999999998</v>
      </c>
      <c r="H1265" s="108" t="s">
        <v>574</v>
      </c>
      <c r="K1265" s="57"/>
      <c r="L1265" s="57"/>
    </row>
    <row r="1266" spans="1:12" ht="16.5" thickBot="1">
      <c r="A1266" s="22" t="s">
        <v>20</v>
      </c>
      <c r="B1266" s="29">
        <v>0.10199999999999999</v>
      </c>
      <c r="C1266" s="29">
        <v>0.48799999999999999</v>
      </c>
      <c r="D1266" s="29">
        <v>8.4000000000000005E-2</v>
      </c>
      <c r="E1266" s="29">
        <v>0.56000000000000005</v>
      </c>
      <c r="F1266" s="29">
        <v>6.0999999999999999E-2</v>
      </c>
      <c r="G1266" s="29">
        <v>1.0980000000000001</v>
      </c>
      <c r="H1266" s="108" t="s">
        <v>577</v>
      </c>
      <c r="K1266" s="57"/>
      <c r="L1266" s="57"/>
    </row>
    <row r="1267" spans="1:12" ht="16.5" thickBot="1">
      <c r="A1267" s="22" t="s">
        <v>21</v>
      </c>
      <c r="B1267" s="29">
        <v>0.14199999999999999</v>
      </c>
      <c r="C1267" s="29">
        <v>1.952</v>
      </c>
      <c r="D1267" s="29">
        <v>2.3940000000000001</v>
      </c>
      <c r="E1267" s="29">
        <v>2.8130000000000002</v>
      </c>
      <c r="F1267" s="29">
        <v>1.6839999999999999</v>
      </c>
      <c r="G1267" s="29">
        <v>1.6879999999999999</v>
      </c>
      <c r="H1267" s="108" t="s">
        <v>587</v>
      </c>
      <c r="K1267" s="57"/>
      <c r="L1267" s="57"/>
    </row>
    <row r="1268" spans="1:12" ht="16.5" thickBot="1">
      <c r="A1268" s="22" t="s">
        <v>22</v>
      </c>
      <c r="B1268" s="29">
        <v>0.14399999999999999</v>
      </c>
      <c r="C1268" s="29">
        <v>4.3999999999999997E-2</v>
      </c>
      <c r="D1268" s="29">
        <v>7.0000000000000001E-3</v>
      </c>
      <c r="E1268" s="29">
        <v>3.6999999999999998E-2</v>
      </c>
      <c r="F1268" s="29">
        <v>6.0000000000000001E-3</v>
      </c>
      <c r="G1268" s="29">
        <v>9.4E-2</v>
      </c>
      <c r="H1268" s="108" t="s">
        <v>571</v>
      </c>
      <c r="K1268" s="57"/>
      <c r="L1268" s="57"/>
    </row>
    <row r="1269" spans="1:12" ht="16.5" thickBot="1">
      <c r="A1269" s="22" t="s">
        <v>23</v>
      </c>
      <c r="B1269" s="29">
        <v>4.3274360687022897</v>
      </c>
      <c r="C1269" s="29">
        <v>4.6609999999999996</v>
      </c>
      <c r="D1269" s="29">
        <v>9.73</v>
      </c>
      <c r="E1269" s="29">
        <v>10.48</v>
      </c>
      <c r="F1269" s="29">
        <v>11.212</v>
      </c>
      <c r="G1269" s="29">
        <v>11.244</v>
      </c>
      <c r="H1269" s="108" t="s">
        <v>24</v>
      </c>
      <c r="K1269" s="57"/>
      <c r="L1269" s="57"/>
    </row>
    <row r="1270" spans="1:12" ht="16.5" thickBot="1">
      <c r="A1270" s="22" t="s">
        <v>25</v>
      </c>
      <c r="B1270" s="29">
        <v>1.115</v>
      </c>
      <c r="C1270" s="29">
        <v>1.3460000000000001</v>
      </c>
      <c r="D1270" s="29">
        <v>0.39200000000000002</v>
      </c>
      <c r="E1270" s="29">
        <v>1.0620000000000001</v>
      </c>
      <c r="F1270" s="29">
        <v>0.371</v>
      </c>
      <c r="G1270" s="29">
        <v>1.24</v>
      </c>
      <c r="H1270" s="108" t="s">
        <v>578</v>
      </c>
      <c r="K1270" s="57"/>
      <c r="L1270" s="57"/>
    </row>
    <row r="1271" spans="1:12" ht="16.5" thickBot="1">
      <c r="A1271" s="22" t="s">
        <v>26</v>
      </c>
      <c r="B1271" s="29">
        <v>0.31940875049270795</v>
      </c>
      <c r="C1271" s="29">
        <v>2.6139999999999999</v>
      </c>
      <c r="D1271" s="29">
        <v>0.5636696886085929</v>
      </c>
      <c r="E1271" s="29">
        <v>4.6130000000000004</v>
      </c>
      <c r="F1271" s="29">
        <v>0.31</v>
      </c>
      <c r="G1271" s="29">
        <v>2.5369999999999999</v>
      </c>
      <c r="H1271" s="108" t="s">
        <v>588</v>
      </c>
      <c r="K1271" s="57"/>
      <c r="L1271" s="57"/>
    </row>
    <row r="1272" spans="1:12" ht="16.5" thickBot="1">
      <c r="A1272" s="22" t="s">
        <v>27</v>
      </c>
      <c r="B1272" s="29">
        <v>0.27300000000000002</v>
      </c>
      <c r="C1272" s="29">
        <v>0.247</v>
      </c>
      <c r="D1272" s="29">
        <v>8.7999999999999995E-2</v>
      </c>
      <c r="E1272" s="29">
        <v>0.161</v>
      </c>
      <c r="F1272" s="29">
        <v>8.8999999999999996E-2</v>
      </c>
      <c r="G1272" s="29">
        <v>0.25800000000000001</v>
      </c>
      <c r="H1272" s="108" t="s">
        <v>579</v>
      </c>
      <c r="K1272" s="57"/>
      <c r="L1272" s="57"/>
    </row>
    <row r="1273" spans="1:12" ht="16.5" thickBot="1">
      <c r="A1273" s="22" t="s">
        <v>28</v>
      </c>
      <c r="B1273" s="29">
        <v>0.41499999999999998</v>
      </c>
      <c r="C1273" s="29">
        <v>0.60099999999999998</v>
      </c>
      <c r="D1273" s="29">
        <v>0.375</v>
      </c>
      <c r="E1273" s="29">
        <v>0.63800000000000001</v>
      </c>
      <c r="F1273" s="29">
        <v>0.58399999999999996</v>
      </c>
      <c r="G1273" s="29">
        <v>1.038</v>
      </c>
      <c r="H1273" s="108" t="s">
        <v>580</v>
      </c>
      <c r="K1273" s="57"/>
      <c r="L1273" s="57"/>
    </row>
    <row r="1274" spans="1:12" ht="16.5" thickBot="1">
      <c r="A1274" s="22" t="s">
        <v>29</v>
      </c>
      <c r="B1274" s="29">
        <v>0.44900000000000001</v>
      </c>
      <c r="C1274" s="29">
        <v>0.57599999999999996</v>
      </c>
      <c r="D1274" s="29">
        <v>0.46100000000000002</v>
      </c>
      <c r="E1274" s="29">
        <v>0.88800000000000001</v>
      </c>
      <c r="F1274" s="29">
        <v>0.245</v>
      </c>
      <c r="G1274" s="29">
        <v>0.32600000000000001</v>
      </c>
      <c r="H1274" s="108" t="s">
        <v>581</v>
      </c>
      <c r="K1274" s="57"/>
      <c r="L1274" s="57"/>
    </row>
    <row r="1275" spans="1:12" ht="16.5" thickBot="1">
      <c r="A1275" s="22" t="s">
        <v>30</v>
      </c>
      <c r="B1275" s="29">
        <v>0.41899999999999998</v>
      </c>
      <c r="C1275" s="29">
        <v>1.48</v>
      </c>
      <c r="D1275" s="29">
        <v>0.22500000000000001</v>
      </c>
      <c r="E1275" s="29">
        <v>0.42</v>
      </c>
      <c r="F1275" s="29">
        <v>6.7000000000000004E-2</v>
      </c>
      <c r="G1275" s="29">
        <v>1.51</v>
      </c>
      <c r="H1275" s="108" t="s">
        <v>589</v>
      </c>
      <c r="K1275" s="57"/>
      <c r="L1275" s="57"/>
    </row>
    <row r="1276" spans="1:12" ht="16.5" thickBot="1">
      <c r="A1276" s="22" t="s">
        <v>31</v>
      </c>
      <c r="B1276" s="29">
        <v>3.5744126891734571</v>
      </c>
      <c r="C1276" s="29">
        <v>12.247999999999999</v>
      </c>
      <c r="D1276" s="29">
        <v>11.394</v>
      </c>
      <c r="E1276" s="29">
        <v>15.570304</v>
      </c>
      <c r="F1276" s="29">
        <v>26.483000000000001</v>
      </c>
      <c r="G1276" s="29">
        <v>22.778432000000002</v>
      </c>
      <c r="H1276" s="108" t="s">
        <v>582</v>
      </c>
      <c r="K1276" s="57"/>
      <c r="L1276" s="57"/>
    </row>
    <row r="1277" spans="1:12" ht="16.5" thickBot="1">
      <c r="A1277" s="22" t="s">
        <v>32</v>
      </c>
      <c r="B1277" s="29">
        <v>1.401</v>
      </c>
      <c r="C1277" s="29">
        <v>15.583</v>
      </c>
      <c r="D1277" s="29">
        <v>1.4530000000000001</v>
      </c>
      <c r="E1277" s="29">
        <v>13.629</v>
      </c>
      <c r="F1277" s="29">
        <v>2.024</v>
      </c>
      <c r="G1277" s="29">
        <v>16.201000000000001</v>
      </c>
      <c r="H1277" s="108" t="s">
        <v>584</v>
      </c>
      <c r="K1277" s="57"/>
      <c r="L1277" s="57"/>
    </row>
    <row r="1278" spans="1:12" ht="16.5" thickBot="1">
      <c r="A1278" s="22" t="s">
        <v>33</v>
      </c>
      <c r="B1278" s="29">
        <v>0</v>
      </c>
      <c r="C1278" s="29">
        <v>0</v>
      </c>
      <c r="D1278" s="29">
        <v>0</v>
      </c>
      <c r="E1278" s="29">
        <v>0</v>
      </c>
      <c r="F1278" s="29">
        <v>0</v>
      </c>
      <c r="G1278" s="29">
        <v>1E-3</v>
      </c>
      <c r="H1278" s="108" t="s">
        <v>583</v>
      </c>
      <c r="K1278" s="57"/>
      <c r="L1278" s="57"/>
    </row>
    <row r="1279" spans="1:12" ht="16.5" thickBot="1">
      <c r="A1279" s="22" t="s">
        <v>34</v>
      </c>
      <c r="B1279" s="29">
        <v>0.745</v>
      </c>
      <c r="C1279" s="29">
        <v>1.171</v>
      </c>
      <c r="D1279" s="29">
        <v>0.94299999999999995</v>
      </c>
      <c r="E1279" s="29">
        <v>1.74</v>
      </c>
      <c r="F1279" s="29">
        <v>0.58199999999999996</v>
      </c>
      <c r="G1279" s="29">
        <v>1.248</v>
      </c>
      <c r="H1279" s="107" t="s">
        <v>35</v>
      </c>
      <c r="K1279" s="57"/>
      <c r="L1279" s="57"/>
    </row>
    <row r="1280" spans="1:12" ht="16.5" thickBot="1">
      <c r="A1280" s="90" t="s">
        <v>338</v>
      </c>
      <c r="B1280" s="139">
        <f t="shared" ref="B1280:F1280" si="253">SUM(B1258:B1279)</f>
        <v>763.27525750836844</v>
      </c>
      <c r="C1280" s="139">
        <f t="shared" si="253"/>
        <v>427.27200000000005</v>
      </c>
      <c r="D1280" s="139">
        <f t="shared" si="253"/>
        <v>785.24066968860859</v>
      </c>
      <c r="E1280" s="139">
        <f t="shared" si="253"/>
        <v>393.64030399999996</v>
      </c>
      <c r="F1280" s="139">
        <f t="shared" si="253"/>
        <v>1224.4469999999999</v>
      </c>
      <c r="G1280" s="139">
        <f>SUM(G1258:G1279)</f>
        <v>587.8924320000001</v>
      </c>
      <c r="H1280" s="106" t="s">
        <v>586</v>
      </c>
      <c r="K1280" s="57"/>
      <c r="L1280" s="57"/>
    </row>
    <row r="1281" spans="1:12" ht="16.5" thickBot="1">
      <c r="A1281" s="90" t="s">
        <v>337</v>
      </c>
      <c r="B1281" s="139">
        <v>24482.240000000002</v>
      </c>
      <c r="C1281" s="139">
        <v>12790.950999999999</v>
      </c>
      <c r="D1281" s="139">
        <v>21508.332999999999</v>
      </c>
      <c r="E1281" s="139">
        <v>11376.305</v>
      </c>
      <c r="F1281" s="139">
        <v>24169.442999999999</v>
      </c>
      <c r="G1281" s="139">
        <v>13220.07</v>
      </c>
      <c r="H1281" s="113" t="s">
        <v>339</v>
      </c>
      <c r="K1281" s="57"/>
      <c r="L1281" s="57"/>
    </row>
    <row r="1282" spans="1:12">
      <c r="B1282" s="57"/>
      <c r="C1282" s="57"/>
      <c r="D1282" s="57"/>
      <c r="E1282" s="57"/>
      <c r="F1282" s="57"/>
      <c r="G1282" s="57"/>
      <c r="I1282" s="57"/>
      <c r="J1282" s="57"/>
      <c r="K1282" s="57"/>
    </row>
    <row r="1283" spans="1:12" ht="22.5" customHeight="1">
      <c r="A1283" s="73" t="s">
        <v>112</v>
      </c>
      <c r="H1283" s="75" t="s">
        <v>113</v>
      </c>
      <c r="J1283" s="57"/>
      <c r="K1283" s="57"/>
    </row>
    <row r="1284" spans="1:12" s="198" customFormat="1" ht="16.5" customHeight="1">
      <c r="A1284" s="197" t="s">
        <v>690</v>
      </c>
      <c r="H1284" s="199" t="s">
        <v>391</v>
      </c>
    </row>
    <row r="1285" spans="1:12" ht="17.25" customHeight="1" thickBot="1">
      <c r="A1285" s="72" t="s">
        <v>813</v>
      </c>
      <c r="E1285" s="2"/>
      <c r="G1285" s="2" t="s">
        <v>37</v>
      </c>
      <c r="H1285" s="2" t="s">
        <v>1</v>
      </c>
    </row>
    <row r="1286" spans="1:12" ht="16.5" thickBot="1">
      <c r="A1286" s="63" t="s">
        <v>6</v>
      </c>
      <c r="B1286" s="179">
        <v>2018</v>
      </c>
      <c r="C1286" s="180"/>
      <c r="D1286" s="179">
        <v>2019</v>
      </c>
      <c r="E1286" s="180"/>
      <c r="F1286" s="179">
        <v>2020</v>
      </c>
      <c r="G1286" s="180"/>
      <c r="H1286" s="128" t="s">
        <v>2</v>
      </c>
    </row>
    <row r="1287" spans="1:12">
      <c r="A1287" s="65"/>
      <c r="B1287" s="19" t="s">
        <v>40</v>
      </c>
      <c r="C1287" s="105" t="s">
        <v>41</v>
      </c>
      <c r="D1287" s="105" t="s">
        <v>40</v>
      </c>
      <c r="E1287" s="15" t="s">
        <v>41</v>
      </c>
      <c r="F1287" s="145" t="s">
        <v>40</v>
      </c>
      <c r="G1287" s="146" t="s">
        <v>41</v>
      </c>
      <c r="H1287" s="129"/>
    </row>
    <row r="1288" spans="1:12" ht="16.5" thickBot="1">
      <c r="A1288" s="67"/>
      <c r="B1288" s="32" t="s">
        <v>42</v>
      </c>
      <c r="C1288" s="11" t="s">
        <v>43</v>
      </c>
      <c r="D1288" s="108" t="s">
        <v>42</v>
      </c>
      <c r="E1288" s="34" t="s">
        <v>43</v>
      </c>
      <c r="F1288" s="148" t="s">
        <v>42</v>
      </c>
      <c r="G1288" s="148" t="s">
        <v>43</v>
      </c>
      <c r="H1288" s="130"/>
    </row>
    <row r="1289" spans="1:12" ht="17.25" thickTop="1" thickBot="1">
      <c r="A1289" s="22" t="s">
        <v>11</v>
      </c>
      <c r="B1289" s="33">
        <f>B1320+B1353+B1386+B1419+B1450+B1481+B1512+B1543+B1574+B1605+B1636+B1667+B1698+B1730</f>
        <v>174.62124</v>
      </c>
      <c r="C1289" s="33">
        <f t="shared" ref="C1289:G1289" si="254">C1320+C1353+C1386+C1419+C1450+C1481+C1512+C1543+C1574+C1605+C1636+C1667+C1698+C1730</f>
        <v>177.28303999999997</v>
      </c>
      <c r="D1289" s="33">
        <f t="shared" si="254"/>
        <v>172.624</v>
      </c>
      <c r="E1289" s="33">
        <f t="shared" si="254"/>
        <v>161.684</v>
      </c>
      <c r="F1289" s="33">
        <f t="shared" si="254"/>
        <v>121.3764</v>
      </c>
      <c r="G1289" s="33">
        <f t="shared" si="254"/>
        <v>177.958</v>
      </c>
      <c r="H1289" s="132" t="s">
        <v>575</v>
      </c>
    </row>
    <row r="1290" spans="1:12" ht="16.5" thickBot="1">
      <c r="A1290" s="22" t="s">
        <v>12</v>
      </c>
      <c r="B1290" s="33">
        <f t="shared" ref="B1290:G1290" si="255">B1321+B1354+B1387+B1420+B1451+B1482+B1513+B1544+B1575+B1606+B1637+B1668+B1699+B1731</f>
        <v>643.14243999999997</v>
      </c>
      <c r="C1290" s="33">
        <f t="shared" si="255"/>
        <v>586.70844999999997</v>
      </c>
      <c r="D1290" s="33">
        <f t="shared" si="255"/>
        <v>601.46399999999994</v>
      </c>
      <c r="E1290" s="33">
        <f t="shared" si="255"/>
        <v>516.2700000000001</v>
      </c>
      <c r="F1290" s="33">
        <f t="shared" si="255"/>
        <v>472.8845968724649</v>
      </c>
      <c r="G1290" s="33">
        <f t="shared" si="255"/>
        <v>490.21600000000001</v>
      </c>
      <c r="H1290" s="132" t="s">
        <v>576</v>
      </c>
    </row>
    <row r="1291" spans="1:12" ht="16.5" thickBot="1">
      <c r="A1291" s="22" t="s">
        <v>13</v>
      </c>
      <c r="B1291" s="33">
        <f t="shared" ref="B1291:G1291" si="256">B1322+B1355+B1388+B1421+B1452+B1483+B1514+B1545+B1576+B1607+B1638+B1669+B1700+B1732</f>
        <v>45.793379999999992</v>
      </c>
      <c r="C1291" s="33">
        <f t="shared" si="256"/>
        <v>63.493099999999998</v>
      </c>
      <c r="D1291" s="33">
        <f t="shared" si="256"/>
        <v>42.775000000000006</v>
      </c>
      <c r="E1291" s="33">
        <f t="shared" si="256"/>
        <v>54.42</v>
      </c>
      <c r="F1291" s="33">
        <f t="shared" si="256"/>
        <v>46.178999999999995</v>
      </c>
      <c r="G1291" s="33">
        <f t="shared" si="256"/>
        <v>64.544999999999987</v>
      </c>
      <c r="H1291" s="132" t="s">
        <v>572</v>
      </c>
    </row>
    <row r="1292" spans="1:12" ht="16.5" thickBot="1">
      <c r="A1292" s="22" t="s">
        <v>14</v>
      </c>
      <c r="B1292" s="33">
        <f t="shared" ref="B1292:G1292" si="257">B1323+B1356+B1389+B1422+B1453+B1484+B1515+B1546+B1577+B1608+B1639+B1670+B1701+B1733</f>
        <v>244.79871000000003</v>
      </c>
      <c r="C1292" s="33">
        <f t="shared" si="257"/>
        <v>198.70274999999998</v>
      </c>
      <c r="D1292" s="33">
        <f t="shared" si="257"/>
        <v>271.09932999999995</v>
      </c>
      <c r="E1292" s="33">
        <f t="shared" si="257"/>
        <v>200.36399999999998</v>
      </c>
      <c r="F1292" s="33">
        <f t="shared" si="257"/>
        <v>239.03899999999999</v>
      </c>
      <c r="G1292" s="33">
        <f t="shared" si="257"/>
        <v>187.72799999999998</v>
      </c>
      <c r="H1292" s="132" t="s">
        <v>585</v>
      </c>
    </row>
    <row r="1293" spans="1:12" ht="16.5" thickBot="1">
      <c r="A1293" s="22" t="s">
        <v>15</v>
      </c>
      <c r="B1293" s="33">
        <f t="shared" ref="B1293:G1293" si="258">B1324+B1357+B1390+B1423+B1454+B1485+B1516+B1547+B1578+B1609+B1640+B1671+B1702+B1734</f>
        <v>1045.4236151729706</v>
      </c>
      <c r="C1293" s="33">
        <f t="shared" si="258"/>
        <v>839.80992000000003</v>
      </c>
      <c r="D1293" s="33">
        <f t="shared" si="258"/>
        <v>1048.1968303850094</v>
      </c>
      <c r="E1293" s="33">
        <f t="shared" si="258"/>
        <v>820.38010799999984</v>
      </c>
      <c r="F1293" s="33">
        <f t="shared" si="258"/>
        <v>1003.9210069641932</v>
      </c>
      <c r="G1293" s="33">
        <f t="shared" si="258"/>
        <v>768.40135568878588</v>
      </c>
      <c r="H1293" s="132" t="s">
        <v>591</v>
      </c>
    </row>
    <row r="1294" spans="1:12" ht="16.5" thickBot="1">
      <c r="A1294" s="22" t="s">
        <v>16</v>
      </c>
      <c r="B1294" s="33">
        <f t="shared" ref="B1294:G1294" si="259">B1325+B1358+B1391+B1424+B1455+B1486+B1517+B1548+B1579+B1610+B1641+B1672+B1703+B1735</f>
        <v>240.928</v>
      </c>
      <c r="C1294" s="33">
        <f t="shared" si="259"/>
        <v>8.0179999999999989</v>
      </c>
      <c r="D1294" s="33">
        <f t="shared" si="259"/>
        <v>4.6179999999999994</v>
      </c>
      <c r="E1294" s="33">
        <f t="shared" si="259"/>
        <v>3.9870000000000001</v>
      </c>
      <c r="F1294" s="33">
        <f t="shared" si="259"/>
        <v>5.3119999999999994</v>
      </c>
      <c r="G1294" s="33">
        <f t="shared" si="259"/>
        <v>5.1479999999999997</v>
      </c>
      <c r="H1294" s="132" t="s">
        <v>573</v>
      </c>
    </row>
    <row r="1295" spans="1:12" ht="16.5" thickBot="1">
      <c r="A1295" s="22" t="s">
        <v>17</v>
      </c>
      <c r="B1295" s="33">
        <f t="shared" ref="B1295:G1295" si="260">B1326+B1359+B1392+B1425+B1456+B1487+B1518+B1549+B1580+B1611+B1642+B1673+B1704+B1736</f>
        <v>508.18950999999998</v>
      </c>
      <c r="C1295" s="33">
        <f t="shared" si="260"/>
        <v>394.15660000000003</v>
      </c>
      <c r="D1295" s="33">
        <f t="shared" si="260"/>
        <v>319.63499999999999</v>
      </c>
      <c r="E1295" s="33">
        <f t="shared" si="260"/>
        <v>236.66899999999998</v>
      </c>
      <c r="F1295" s="33">
        <f t="shared" si="260"/>
        <v>551.79399999999998</v>
      </c>
      <c r="G1295" s="33">
        <f t="shared" si="260"/>
        <v>458.35900000000004</v>
      </c>
      <c r="H1295" s="132" t="s">
        <v>18</v>
      </c>
    </row>
    <row r="1296" spans="1:12" ht="16.5" thickBot="1">
      <c r="A1296" s="22" t="s">
        <v>19</v>
      </c>
      <c r="B1296" s="33">
        <f t="shared" ref="B1296:G1296" si="261">B1327+B1360+B1393+B1426+B1457+B1488+B1519+B1550+B1581+B1612+B1643+B1674+B1705+B1737</f>
        <v>829.49800000000005</v>
      </c>
      <c r="C1296" s="33">
        <f t="shared" si="261"/>
        <v>862.88800000000003</v>
      </c>
      <c r="D1296" s="33">
        <f t="shared" si="261"/>
        <v>855.90899999999999</v>
      </c>
      <c r="E1296" s="33">
        <f t="shared" si="261"/>
        <v>814.90399999999988</v>
      </c>
      <c r="F1296" s="33">
        <f t="shared" si="261"/>
        <v>647.36099999999999</v>
      </c>
      <c r="G1296" s="33">
        <f t="shared" si="261"/>
        <v>721.34499999999991</v>
      </c>
      <c r="H1296" s="132" t="s">
        <v>574</v>
      </c>
    </row>
    <row r="1297" spans="1:8" ht="16.5" thickBot="1">
      <c r="A1297" s="22" t="s">
        <v>20</v>
      </c>
      <c r="B1297" s="33">
        <f t="shared" ref="B1297:G1297" si="262">B1328+B1361+B1394+B1427+B1458+B1489+B1520+B1551+B1582+B1613+B1644+B1675+B1706+B1738</f>
        <v>122.08698000000001</v>
      </c>
      <c r="C1297" s="33">
        <f t="shared" si="262"/>
        <v>132.13988000000001</v>
      </c>
      <c r="D1297" s="33">
        <f t="shared" si="262"/>
        <v>261.38900000000001</v>
      </c>
      <c r="E1297" s="33">
        <f t="shared" si="262"/>
        <v>176.94699999999997</v>
      </c>
      <c r="F1297" s="33">
        <f t="shared" si="262"/>
        <v>284.63299999999998</v>
      </c>
      <c r="G1297" s="33">
        <f t="shared" si="262"/>
        <v>221.07100000000003</v>
      </c>
      <c r="H1297" s="132" t="s">
        <v>577</v>
      </c>
    </row>
    <row r="1298" spans="1:8" ht="16.5" thickBot="1">
      <c r="A1298" s="22" t="s">
        <v>21</v>
      </c>
      <c r="B1298" s="33">
        <f t="shared" ref="B1298:G1298" si="263">B1329+B1362+B1395+B1428+B1459+B1490+B1521+B1552+B1583+B1614+B1645+B1676+B1707+B1739</f>
        <v>227.84463000000002</v>
      </c>
      <c r="C1298" s="33">
        <f t="shared" si="263"/>
        <v>207.51052000000001</v>
      </c>
      <c r="D1298" s="33">
        <f t="shared" si="263"/>
        <v>197.02900000000002</v>
      </c>
      <c r="E1298" s="33">
        <f t="shared" si="263"/>
        <v>168.17400000000001</v>
      </c>
      <c r="F1298" s="33">
        <f t="shared" si="263"/>
        <v>143.63800000000001</v>
      </c>
      <c r="G1298" s="33">
        <f t="shared" si="263"/>
        <v>136.51500000000001</v>
      </c>
      <c r="H1298" s="132" t="s">
        <v>587</v>
      </c>
    </row>
    <row r="1299" spans="1:8" ht="16.5" thickBot="1">
      <c r="A1299" s="22" t="s">
        <v>22</v>
      </c>
      <c r="B1299" s="33">
        <f t="shared" ref="B1299:G1299" si="264">B1330+B1363+B1396+B1429+B1460+B1491+B1522+B1553+B1584+B1615+B1646+B1677+B1708+B1740</f>
        <v>150.28473</v>
      </c>
      <c r="C1299" s="33">
        <f t="shared" si="264"/>
        <v>119.82731</v>
      </c>
      <c r="D1299" s="33">
        <f t="shared" si="264"/>
        <v>195.01699999999997</v>
      </c>
      <c r="E1299" s="33">
        <f t="shared" si="264"/>
        <v>149.51900000000001</v>
      </c>
      <c r="F1299" s="33">
        <f t="shared" si="264"/>
        <v>184.55100000000002</v>
      </c>
      <c r="G1299" s="33">
        <f t="shared" si="264"/>
        <v>151.90800000000002</v>
      </c>
      <c r="H1299" s="132" t="s">
        <v>571</v>
      </c>
    </row>
    <row r="1300" spans="1:8" ht="16.5" thickBot="1">
      <c r="A1300" s="22" t="s">
        <v>23</v>
      </c>
      <c r="B1300" s="33">
        <f t="shared" ref="B1300:G1300" si="265">B1331+B1364+B1397+B1430+B1461+B1492+B1523+B1554+B1585+B1616+B1647+B1678+B1709+B1741</f>
        <v>655.52893999999992</v>
      </c>
      <c r="C1300" s="33">
        <f t="shared" si="265"/>
        <v>558.48605999999995</v>
      </c>
      <c r="D1300" s="33">
        <f t="shared" si="265"/>
        <v>713.83</v>
      </c>
      <c r="E1300" s="33">
        <f t="shared" si="265"/>
        <v>521.62900000000002</v>
      </c>
      <c r="F1300" s="33">
        <f t="shared" si="265"/>
        <v>807.76700000000005</v>
      </c>
      <c r="G1300" s="33">
        <f t="shared" si="265"/>
        <v>639.89299999999992</v>
      </c>
      <c r="H1300" s="132" t="s">
        <v>24</v>
      </c>
    </row>
    <row r="1301" spans="1:8" ht="16.5" thickBot="1">
      <c r="A1301" s="22" t="s">
        <v>25</v>
      </c>
      <c r="B1301" s="33">
        <f t="shared" ref="B1301:G1301" si="266">B1332+B1365+B1398+B1431+B1462+B1493+B1524+B1555+B1586+B1617+B1648+B1679+B1710+B1742</f>
        <v>284.07204999999999</v>
      </c>
      <c r="C1301" s="33">
        <f t="shared" si="266"/>
        <v>226.05105999999998</v>
      </c>
      <c r="D1301" s="33">
        <f t="shared" si="266"/>
        <v>290.97244787354157</v>
      </c>
      <c r="E1301" s="33">
        <f t="shared" si="266"/>
        <v>206.792</v>
      </c>
      <c r="F1301" s="33">
        <f t="shared" si="266"/>
        <v>317.94023983526262</v>
      </c>
      <c r="G1301" s="33">
        <f t="shared" si="266"/>
        <v>261.60474550999999</v>
      </c>
      <c r="H1301" s="132" t="s">
        <v>578</v>
      </c>
    </row>
    <row r="1302" spans="1:8" ht="16.5" thickBot="1">
      <c r="A1302" s="22" t="s">
        <v>26</v>
      </c>
      <c r="B1302" s="33">
        <f t="shared" ref="B1302:G1302" si="267">B1333+B1366+B1399+B1432+B1463+B1494+B1525+B1556+B1587+B1618+B1649+B1680+B1711+B1743</f>
        <v>44.548052360082039</v>
      </c>
      <c r="C1302" s="33">
        <f t="shared" si="267"/>
        <v>47.897889999999997</v>
      </c>
      <c r="D1302" s="33">
        <f t="shared" si="267"/>
        <v>47.571528972998898</v>
      </c>
      <c r="E1302" s="33">
        <f t="shared" si="267"/>
        <v>52.007999999999988</v>
      </c>
      <c r="F1302" s="33">
        <f t="shared" si="267"/>
        <v>42.146000000000015</v>
      </c>
      <c r="G1302" s="33">
        <f t="shared" si="267"/>
        <v>50.170999999999999</v>
      </c>
      <c r="H1302" s="132" t="s">
        <v>588</v>
      </c>
    </row>
    <row r="1303" spans="1:8" ht="16.5" thickBot="1">
      <c r="A1303" s="22" t="s">
        <v>27</v>
      </c>
      <c r="B1303" s="33">
        <f t="shared" ref="B1303:G1303" si="268">B1334+B1367+B1400+B1433+B1464+B1495+B1526+B1557+B1588+B1619+B1650+B1681+B1712+B1744</f>
        <v>74.150620000000004</v>
      </c>
      <c r="C1303" s="33">
        <f t="shared" si="268"/>
        <v>98.44662000000001</v>
      </c>
      <c r="D1303" s="33">
        <f t="shared" si="268"/>
        <v>77.585000000000008</v>
      </c>
      <c r="E1303" s="33">
        <f t="shared" si="268"/>
        <v>83.213999999999999</v>
      </c>
      <c r="F1303" s="33">
        <f t="shared" si="268"/>
        <v>74.36</v>
      </c>
      <c r="G1303" s="33">
        <f t="shared" si="268"/>
        <v>86.094999999999999</v>
      </c>
      <c r="H1303" s="132" t="s">
        <v>579</v>
      </c>
    </row>
    <row r="1304" spans="1:8" ht="16.5" thickBot="1">
      <c r="A1304" s="22" t="s">
        <v>28</v>
      </c>
      <c r="B1304" s="33">
        <f t="shared" ref="B1304:G1304" si="269">B1335+B1368+B1401+B1434+B1465+B1496+B1527+B1558+B1589+B1620+B1651+B1682+B1713+B1745</f>
        <v>138.71426</v>
      </c>
      <c r="C1304" s="33">
        <f t="shared" si="269"/>
        <v>192.40336000000002</v>
      </c>
      <c r="D1304" s="33">
        <f t="shared" si="269"/>
        <v>120.27343095690431</v>
      </c>
      <c r="E1304" s="33">
        <f t="shared" si="269"/>
        <v>167.81</v>
      </c>
      <c r="F1304" s="33">
        <f t="shared" si="269"/>
        <v>104.79600000000002</v>
      </c>
      <c r="G1304" s="33">
        <f t="shared" si="269"/>
        <v>156.74799999999999</v>
      </c>
      <c r="H1304" s="132" t="s">
        <v>580</v>
      </c>
    </row>
    <row r="1305" spans="1:8" ht="16.5" thickBot="1">
      <c r="A1305" s="22" t="s">
        <v>29</v>
      </c>
      <c r="B1305" s="33">
        <f t="shared" ref="B1305:G1305" si="270">B1336+B1369+B1402+B1435+B1466+B1497+B1528+B1559+B1590+B1621+B1652+B1683+B1714+B1746</f>
        <v>151.74563999999998</v>
      </c>
      <c r="C1305" s="33">
        <f t="shared" si="270"/>
        <v>154.78423000000001</v>
      </c>
      <c r="D1305" s="33">
        <f t="shared" si="270"/>
        <v>133.08800000000002</v>
      </c>
      <c r="E1305" s="33">
        <f t="shared" si="270"/>
        <v>124.21399999999998</v>
      </c>
      <c r="F1305" s="33">
        <f t="shared" si="270"/>
        <v>133.649</v>
      </c>
      <c r="G1305" s="33">
        <f t="shared" si="270"/>
        <v>127.44800000000001</v>
      </c>
      <c r="H1305" s="132" t="s">
        <v>581</v>
      </c>
    </row>
    <row r="1306" spans="1:8" ht="16.5" thickBot="1">
      <c r="A1306" s="22" t="s">
        <v>30</v>
      </c>
      <c r="B1306" s="33">
        <f t="shared" ref="B1306:G1306" si="271">B1337+B1370+B1403+B1436+B1467+B1498+B1529+B1560+B1591+B1622+B1653+B1684+B1715+B1747</f>
        <v>156.00361000000001</v>
      </c>
      <c r="C1306" s="33">
        <f t="shared" si="271"/>
        <v>203.39911000000001</v>
      </c>
      <c r="D1306" s="33">
        <f t="shared" si="271"/>
        <v>125.11099999999998</v>
      </c>
      <c r="E1306" s="33">
        <f t="shared" si="271"/>
        <v>136.13600000000002</v>
      </c>
      <c r="F1306" s="33">
        <f t="shared" si="271"/>
        <v>142.33499999999998</v>
      </c>
      <c r="G1306" s="33">
        <f t="shared" si="271"/>
        <v>163.13</v>
      </c>
      <c r="H1306" s="132" t="s">
        <v>589</v>
      </c>
    </row>
    <row r="1307" spans="1:8" ht="16.5" thickBot="1">
      <c r="A1307" s="22" t="s">
        <v>31</v>
      </c>
      <c r="B1307" s="33">
        <f t="shared" ref="B1307:G1307" si="272">B1338+B1371+B1404+B1437+B1468+B1499+B1530+B1561+B1592+B1623+B1654+B1685+B1716+B1748</f>
        <v>1820.0637745762597</v>
      </c>
      <c r="C1307" s="33">
        <f t="shared" si="272"/>
        <v>1370.0309299999999</v>
      </c>
      <c r="D1307" s="33">
        <f t="shared" si="272"/>
        <v>1816.1487143461479</v>
      </c>
      <c r="E1307" s="33">
        <f t="shared" si="272"/>
        <v>1235.1432499999999</v>
      </c>
      <c r="F1307" s="33">
        <f t="shared" si="272"/>
        <v>1582.182</v>
      </c>
      <c r="G1307" s="33">
        <f t="shared" si="272"/>
        <v>1378.729912</v>
      </c>
      <c r="H1307" s="132" t="s">
        <v>582</v>
      </c>
    </row>
    <row r="1308" spans="1:8" ht="16.5" thickBot="1">
      <c r="A1308" s="22" t="s">
        <v>32</v>
      </c>
      <c r="B1308" s="33">
        <f t="shared" ref="B1308:G1308" si="273">B1339+B1372+B1405+B1438+B1469+B1500+B1531+B1562+B1593+B1624+B1655+B1686+B1717+B1749</f>
        <v>719.44693999999993</v>
      </c>
      <c r="C1308" s="33">
        <f t="shared" si="273"/>
        <v>605.86088999999993</v>
      </c>
      <c r="D1308" s="33">
        <f t="shared" si="273"/>
        <v>746.79999999999984</v>
      </c>
      <c r="E1308" s="33">
        <f t="shared" si="273"/>
        <v>555.16600000000005</v>
      </c>
      <c r="F1308" s="33">
        <f t="shared" si="273"/>
        <v>720.274</v>
      </c>
      <c r="G1308" s="33">
        <f t="shared" si="273"/>
        <v>578.09500000000003</v>
      </c>
      <c r="H1308" s="132" t="s">
        <v>584</v>
      </c>
    </row>
    <row r="1309" spans="1:8" ht="16.5" thickBot="1">
      <c r="A1309" s="22" t="s">
        <v>33</v>
      </c>
      <c r="B1309" s="33">
        <f t="shared" ref="B1309:G1309" si="274">B1340+B1373+B1406+B1439+B1470+B1501+B1532+B1563+B1594+B1625+B1656+B1687+B1718+B1750</f>
        <v>178.42799999999997</v>
      </c>
      <c r="C1309" s="33">
        <f t="shared" si="274"/>
        <v>1056.088</v>
      </c>
      <c r="D1309" s="33">
        <f t="shared" si="274"/>
        <v>189.39999999999998</v>
      </c>
      <c r="E1309" s="33">
        <f t="shared" si="274"/>
        <v>57.54</v>
      </c>
      <c r="F1309" s="33">
        <f t="shared" si="274"/>
        <v>203.09200000000001</v>
      </c>
      <c r="G1309" s="33">
        <f t="shared" si="274"/>
        <v>167.17099999999999</v>
      </c>
      <c r="H1309" s="132" t="s">
        <v>583</v>
      </c>
    </row>
    <row r="1310" spans="1:8" ht="16.5" thickBot="1">
      <c r="A1310" s="22" t="s">
        <v>34</v>
      </c>
      <c r="B1310" s="33">
        <f t="shared" ref="B1310:G1310" si="275">B1341+B1374+B1407+B1440+B1471+B1502+B1533+B1564+B1595+B1626+B1657+B1688+B1719+B1751</f>
        <v>309.91731000000004</v>
      </c>
      <c r="C1310" s="33">
        <f t="shared" si="275"/>
        <v>255.25202999999999</v>
      </c>
      <c r="D1310" s="33">
        <f t="shared" si="275"/>
        <v>309.55199999999996</v>
      </c>
      <c r="E1310" s="33">
        <f t="shared" si="275"/>
        <v>237.94799999999998</v>
      </c>
      <c r="F1310" s="33">
        <f t="shared" si="275"/>
        <v>295.041</v>
      </c>
      <c r="G1310" s="33">
        <f t="shared" si="275"/>
        <v>247.43</v>
      </c>
      <c r="H1310" s="141" t="s">
        <v>35</v>
      </c>
    </row>
    <row r="1311" spans="1:8" ht="16.5" thickBot="1">
      <c r="A1311" s="90" t="s">
        <v>338</v>
      </c>
      <c r="B1311" s="112">
        <f t="shared" ref="B1311:G1311" si="276">B1342+B1375+B1408+B1441+B1472+B1503+B1534+B1565+B1596+B1627+B1658+B1689+B1720+B1752</f>
        <v>8704.4065564005577</v>
      </c>
      <c r="C1311" s="112">
        <f t="shared" si="276"/>
        <v>7359.2377499999993</v>
      </c>
      <c r="D1311" s="112">
        <f t="shared" si="276"/>
        <v>8475.7037401978505</v>
      </c>
      <c r="E1311" s="112">
        <f t="shared" si="276"/>
        <v>6680.9183580000008</v>
      </c>
      <c r="F1311" s="112">
        <f t="shared" si="276"/>
        <v>8124.2712436719194</v>
      </c>
      <c r="G1311" s="112">
        <f t="shared" si="276"/>
        <v>7239.7100131987854</v>
      </c>
      <c r="H1311" s="134" t="s">
        <v>586</v>
      </c>
    </row>
    <row r="1312" spans="1:8" ht="16.5" thickBot="1">
      <c r="A1312" s="90" t="s">
        <v>337</v>
      </c>
      <c r="B1312" s="112">
        <f t="shared" ref="B1312:G1312" si="277">B1343+B1376+B1409+B1442+B1473+B1504+B1535+B1566+B1597+B1628+B1659+B1690+B1721+B1753</f>
        <v>96977.298602555922</v>
      </c>
      <c r="C1312" s="112">
        <f t="shared" si="277"/>
        <v>97314.369000000006</v>
      </c>
      <c r="D1312" s="112">
        <f t="shared" si="277"/>
        <v>92437.716960628517</v>
      </c>
      <c r="E1312" s="112">
        <f t="shared" si="277"/>
        <v>92745.672999999995</v>
      </c>
      <c r="F1312" s="112">
        <f t="shared" si="277"/>
        <v>104976.59083392138</v>
      </c>
      <c r="G1312" s="112">
        <f t="shared" si="277"/>
        <v>104564.546</v>
      </c>
      <c r="H1312" s="135" t="s">
        <v>339</v>
      </c>
    </row>
    <row r="1314" spans="1:8" ht="14.25" customHeight="1">
      <c r="A1314" s="73" t="s">
        <v>114</v>
      </c>
      <c r="G1314" s="57">
        <f>+G1342+G1375+G1408+G1441+G1472+G1503+G1534+G1565+G1596+G1627+G1658+G1689</f>
        <v>7203.0830131987859</v>
      </c>
      <c r="H1314" s="75" t="s">
        <v>378</v>
      </c>
    </row>
    <row r="1315" spans="1:8">
      <c r="A1315" s="73" t="s">
        <v>691</v>
      </c>
      <c r="H1315" s="48" t="s">
        <v>392</v>
      </c>
    </row>
    <row r="1316" spans="1:8" ht="21.75" customHeight="1" thickBot="1">
      <c r="A1316" s="72" t="s">
        <v>813</v>
      </c>
      <c r="E1316" s="2"/>
      <c r="G1316" s="2" t="s">
        <v>37</v>
      </c>
      <c r="H1316" s="2" t="s">
        <v>1</v>
      </c>
    </row>
    <row r="1317" spans="1:8" ht="16.5" thickBot="1">
      <c r="A1317" s="63" t="s">
        <v>6</v>
      </c>
      <c r="B1317" s="179">
        <v>2018</v>
      </c>
      <c r="C1317" s="180"/>
      <c r="D1317" s="179">
        <v>2019</v>
      </c>
      <c r="E1317" s="180"/>
      <c r="F1317" s="179">
        <v>2020</v>
      </c>
      <c r="G1317" s="180"/>
      <c r="H1317" s="64" t="s">
        <v>2</v>
      </c>
    </row>
    <row r="1318" spans="1:8">
      <c r="A1318" s="65"/>
      <c r="B1318" s="19" t="s">
        <v>40</v>
      </c>
      <c r="C1318" s="105" t="s">
        <v>41</v>
      </c>
      <c r="D1318" s="105" t="s">
        <v>40</v>
      </c>
      <c r="E1318" s="15" t="s">
        <v>41</v>
      </c>
      <c r="F1318" s="19" t="s">
        <v>40</v>
      </c>
      <c r="G1318" s="9" t="s">
        <v>41</v>
      </c>
      <c r="H1318" s="66"/>
    </row>
    <row r="1319" spans="1:8" ht="16.5" thickBot="1">
      <c r="A1319" s="67"/>
      <c r="B1319" s="32" t="s">
        <v>42</v>
      </c>
      <c r="C1319" s="11" t="s">
        <v>43</v>
      </c>
      <c r="D1319" s="108" t="s">
        <v>42</v>
      </c>
      <c r="E1319" s="34" t="s">
        <v>43</v>
      </c>
      <c r="F1319" s="32" t="s">
        <v>42</v>
      </c>
      <c r="G1319" s="32" t="s">
        <v>43</v>
      </c>
      <c r="H1319" s="68"/>
    </row>
    <row r="1320" spans="1:8" ht="17.25" thickTop="1" thickBot="1">
      <c r="A1320" s="22" t="s">
        <v>11</v>
      </c>
      <c r="B1320" s="33">
        <v>36.207000000000001</v>
      </c>
      <c r="C1320" s="36">
        <v>31.579000000000001</v>
      </c>
      <c r="D1320" s="29">
        <v>36.581000000000003</v>
      </c>
      <c r="E1320" s="35">
        <v>28.942</v>
      </c>
      <c r="F1320" s="29">
        <v>37.994</v>
      </c>
      <c r="G1320" s="29">
        <v>31.504999999999999</v>
      </c>
      <c r="H1320" s="108" t="s">
        <v>575</v>
      </c>
    </row>
    <row r="1321" spans="1:8" ht="16.5" thickBot="1">
      <c r="A1321" s="22" t="s">
        <v>12</v>
      </c>
      <c r="B1321" s="35">
        <v>48.371000000000002</v>
      </c>
      <c r="C1321" s="36">
        <v>38.939</v>
      </c>
      <c r="D1321" s="29">
        <v>27.626000000000001</v>
      </c>
      <c r="E1321" s="35">
        <v>23.878</v>
      </c>
      <c r="F1321" s="29">
        <v>20.92</v>
      </c>
      <c r="G1321" s="29">
        <v>17.381</v>
      </c>
      <c r="H1321" s="108" t="s">
        <v>576</v>
      </c>
    </row>
    <row r="1322" spans="1:8" ht="16.5" thickBot="1">
      <c r="A1322" s="22" t="s">
        <v>13</v>
      </c>
      <c r="B1322" s="35">
        <v>1.1990000000000001</v>
      </c>
      <c r="C1322" s="36">
        <v>1.6830000000000001</v>
      </c>
      <c r="D1322" s="29">
        <v>1.833</v>
      </c>
      <c r="E1322" s="35">
        <v>2.1139999999999999</v>
      </c>
      <c r="F1322" s="29">
        <v>2.113</v>
      </c>
      <c r="G1322" s="29">
        <v>2.7970000000000002</v>
      </c>
      <c r="H1322" s="108" t="s">
        <v>572</v>
      </c>
    </row>
    <row r="1323" spans="1:8" ht="16.5" thickBot="1">
      <c r="A1323" s="22" t="s">
        <v>14</v>
      </c>
      <c r="B1323" s="35">
        <v>118.56</v>
      </c>
      <c r="C1323" s="36">
        <v>87.99</v>
      </c>
      <c r="D1323" s="29">
        <v>128.42133000000001</v>
      </c>
      <c r="E1323" s="35">
        <v>92.998999999999995</v>
      </c>
      <c r="F1323" s="29">
        <v>106.655</v>
      </c>
      <c r="G1323" s="29">
        <v>80.159000000000006</v>
      </c>
      <c r="H1323" s="108" t="s">
        <v>585</v>
      </c>
    </row>
    <row r="1324" spans="1:8" ht="16.5" thickBot="1">
      <c r="A1324" s="22" t="s">
        <v>15</v>
      </c>
      <c r="B1324" s="35">
        <v>721.75025270057984</v>
      </c>
      <c r="C1324" s="36">
        <v>582.92999999999995</v>
      </c>
      <c r="D1324" s="29">
        <v>750.31419404825863</v>
      </c>
      <c r="E1324" s="35">
        <v>606</v>
      </c>
      <c r="F1324" s="29">
        <v>756.78864199999998</v>
      </c>
      <c r="G1324" s="29">
        <v>567.316038873715</v>
      </c>
      <c r="H1324" s="108" t="s">
        <v>591</v>
      </c>
    </row>
    <row r="1325" spans="1:8" ht="16.5" thickBot="1">
      <c r="A1325" s="22" t="s">
        <v>16</v>
      </c>
      <c r="B1325" s="35">
        <v>5.57</v>
      </c>
      <c r="C1325" s="36">
        <v>2E-3</v>
      </c>
      <c r="D1325" s="29">
        <v>1E-3</v>
      </c>
      <c r="E1325" s="35">
        <v>2E-3</v>
      </c>
      <c r="F1325" s="29">
        <v>2.1000000000000001E-2</v>
      </c>
      <c r="G1325" s="29">
        <v>2.7E-2</v>
      </c>
      <c r="H1325" s="108" t="s">
        <v>573</v>
      </c>
    </row>
    <row r="1326" spans="1:8" ht="16.5" thickBot="1">
      <c r="A1326" s="22" t="s">
        <v>17</v>
      </c>
      <c r="B1326" s="35">
        <v>0.73199999999999998</v>
      </c>
      <c r="C1326" s="36">
        <v>0.58299999999999996</v>
      </c>
      <c r="D1326" s="29">
        <v>1.1970000000000001</v>
      </c>
      <c r="E1326" s="35">
        <v>0.90300000000000002</v>
      </c>
      <c r="F1326" s="29">
        <v>0.39400000000000002</v>
      </c>
      <c r="G1326" s="29">
        <v>0.30299999999999999</v>
      </c>
      <c r="H1326" s="108" t="s">
        <v>18</v>
      </c>
    </row>
    <row r="1327" spans="1:8" ht="16.5" thickBot="1">
      <c r="A1327" s="22" t="s">
        <v>19</v>
      </c>
      <c r="B1327" s="35">
        <v>15.191000000000001</v>
      </c>
      <c r="C1327" s="36">
        <v>13.627000000000001</v>
      </c>
      <c r="D1327" s="29">
        <v>11.656000000000001</v>
      </c>
      <c r="E1327" s="35">
        <v>13.273999999999999</v>
      </c>
      <c r="F1327" s="29">
        <v>9.2289999999999992</v>
      </c>
      <c r="G1327" s="29">
        <v>11.079000000000001</v>
      </c>
      <c r="H1327" s="108" t="s">
        <v>574</v>
      </c>
    </row>
    <row r="1328" spans="1:8" ht="16.5" thickBot="1">
      <c r="A1328" s="22" t="s">
        <v>20</v>
      </c>
      <c r="B1328" s="35">
        <v>4.7E-2</v>
      </c>
      <c r="C1328" s="36">
        <v>8.1000000000000003E-2</v>
      </c>
      <c r="D1328" s="29">
        <v>2.1999999999999999E-2</v>
      </c>
      <c r="E1328" s="35">
        <v>0</v>
      </c>
      <c r="F1328" s="29">
        <v>1.4999999999999999E-2</v>
      </c>
      <c r="G1328" s="29">
        <v>0.02</v>
      </c>
      <c r="H1328" s="108" t="s">
        <v>577</v>
      </c>
    </row>
    <row r="1329" spans="1:8" ht="16.5" thickBot="1">
      <c r="A1329" s="22" t="s">
        <v>21</v>
      </c>
      <c r="B1329" s="35">
        <v>6.8040000000000003</v>
      </c>
      <c r="C1329" s="36">
        <v>7.2670000000000003</v>
      </c>
      <c r="D1329" s="29">
        <v>1.0649999999999999</v>
      </c>
      <c r="E1329" s="35">
        <v>0.751</v>
      </c>
      <c r="F1329" s="29">
        <v>0.48399999999999999</v>
      </c>
      <c r="G1329" s="29">
        <v>0.37</v>
      </c>
      <c r="H1329" s="108" t="s">
        <v>587</v>
      </c>
    </row>
    <row r="1330" spans="1:8" ht="16.5" thickBot="1">
      <c r="A1330" s="22" t="s">
        <v>22</v>
      </c>
      <c r="B1330" s="35">
        <v>0</v>
      </c>
      <c r="C1330" s="36">
        <v>0</v>
      </c>
      <c r="D1330" s="29">
        <v>3.0000000000000001E-3</v>
      </c>
      <c r="E1330" s="35">
        <v>3.0000000000000001E-3</v>
      </c>
      <c r="F1330" s="29">
        <v>0.13900000000000001</v>
      </c>
      <c r="G1330" s="29">
        <v>0.151</v>
      </c>
      <c r="H1330" s="108" t="s">
        <v>571</v>
      </c>
    </row>
    <row r="1331" spans="1:8" ht="16.5" thickBot="1">
      <c r="A1331" s="22" t="s">
        <v>23</v>
      </c>
      <c r="B1331" s="35">
        <v>16.934999999999999</v>
      </c>
      <c r="C1331" s="36">
        <v>12.055</v>
      </c>
      <c r="D1331" s="29">
        <v>22.832999999999998</v>
      </c>
      <c r="E1331" s="35">
        <v>15.262</v>
      </c>
      <c r="F1331" s="29">
        <v>24.248000000000001</v>
      </c>
      <c r="G1331" s="29">
        <v>18.079000000000001</v>
      </c>
      <c r="H1331" s="108" t="s">
        <v>24</v>
      </c>
    </row>
    <row r="1332" spans="1:8" ht="16.5" thickBot="1">
      <c r="A1332" s="22" t="s">
        <v>25</v>
      </c>
      <c r="B1332" s="29">
        <v>20.817</v>
      </c>
      <c r="C1332" s="27">
        <v>18.271999999999998</v>
      </c>
      <c r="D1332" s="29">
        <v>20.524000000000001</v>
      </c>
      <c r="E1332" s="35">
        <v>16.666</v>
      </c>
      <c r="F1332" s="29">
        <v>20.740351999999994</v>
      </c>
      <c r="G1332" s="29">
        <v>18.001655139999997</v>
      </c>
      <c r="H1332" s="108" t="s">
        <v>578</v>
      </c>
    </row>
    <row r="1333" spans="1:8" ht="16.5" thickBot="1">
      <c r="A1333" s="22" t="s">
        <v>26</v>
      </c>
      <c r="B1333" s="35">
        <v>4.815524691358025</v>
      </c>
      <c r="C1333" s="36">
        <v>5.0330000000000004</v>
      </c>
      <c r="D1333" s="29">
        <v>4.6691358024691363</v>
      </c>
      <c r="E1333" s="35">
        <v>4.88</v>
      </c>
      <c r="F1333" s="29">
        <v>5.2</v>
      </c>
      <c r="G1333" s="29">
        <v>5.2</v>
      </c>
      <c r="H1333" s="108" t="s">
        <v>588</v>
      </c>
    </row>
    <row r="1334" spans="1:8" ht="16.5" thickBot="1">
      <c r="A1334" s="22" t="s">
        <v>27</v>
      </c>
      <c r="B1334" s="35">
        <v>0.73799999999999999</v>
      </c>
      <c r="C1334" s="36">
        <v>0.92500000000000004</v>
      </c>
      <c r="D1334" s="29">
        <v>1.4610000000000001</v>
      </c>
      <c r="E1334" s="35">
        <v>1.77</v>
      </c>
      <c r="F1334" s="29">
        <v>1.589</v>
      </c>
      <c r="G1334" s="29">
        <v>1.77</v>
      </c>
      <c r="H1334" s="108" t="s">
        <v>579</v>
      </c>
    </row>
    <row r="1335" spans="1:8" ht="16.5" thickBot="1">
      <c r="A1335" s="22" t="s">
        <v>28</v>
      </c>
      <c r="B1335" s="35">
        <v>11.784000000000001</v>
      </c>
      <c r="C1335" s="36">
        <v>13.608000000000001</v>
      </c>
      <c r="D1335" s="29">
        <v>10.821</v>
      </c>
      <c r="E1335" s="35">
        <v>12.475</v>
      </c>
      <c r="F1335" s="29">
        <v>8.7479999999999993</v>
      </c>
      <c r="G1335" s="29">
        <v>10.586</v>
      </c>
      <c r="H1335" s="108" t="s">
        <v>580</v>
      </c>
    </row>
    <row r="1336" spans="1:8" ht="16.5" thickBot="1">
      <c r="A1336" s="22" t="s">
        <v>29</v>
      </c>
      <c r="B1336" s="35">
        <v>5.3869999999999996</v>
      </c>
      <c r="C1336" s="36">
        <v>5.2030000000000003</v>
      </c>
      <c r="D1336" s="29">
        <v>3.8279999999999998</v>
      </c>
      <c r="E1336" s="35">
        <v>3.7480000000000002</v>
      </c>
      <c r="F1336" s="29">
        <v>4.2709999999999999</v>
      </c>
      <c r="G1336" s="29">
        <v>4.1740000000000004</v>
      </c>
      <c r="H1336" s="108" t="s">
        <v>581</v>
      </c>
    </row>
    <row r="1337" spans="1:8" ht="16.5" thickBot="1">
      <c r="A1337" s="22" t="s">
        <v>30</v>
      </c>
      <c r="B1337" s="35">
        <v>9.7390000000000008</v>
      </c>
      <c r="C1337" s="36">
        <v>10.603999999999999</v>
      </c>
      <c r="D1337" s="29">
        <v>2.5379999999999998</v>
      </c>
      <c r="E1337" s="35">
        <v>1.9079999999999999</v>
      </c>
      <c r="F1337" s="29">
        <v>1.2689999999999999</v>
      </c>
      <c r="G1337" s="29">
        <v>1.282</v>
      </c>
      <c r="H1337" s="108" t="s">
        <v>589</v>
      </c>
    </row>
    <row r="1338" spans="1:8" ht="16.5" thickBot="1">
      <c r="A1338" s="22" t="s">
        <v>31</v>
      </c>
      <c r="B1338" s="35">
        <v>158.774</v>
      </c>
      <c r="C1338" s="36">
        <v>125.527</v>
      </c>
      <c r="D1338" s="29">
        <v>226.88800000000001</v>
      </c>
      <c r="E1338" s="35">
        <v>167.1</v>
      </c>
      <c r="F1338" s="29">
        <v>347.084</v>
      </c>
      <c r="G1338" s="29">
        <v>255.98451200000002</v>
      </c>
      <c r="H1338" s="108" t="s">
        <v>582</v>
      </c>
    </row>
    <row r="1339" spans="1:8" ht="16.5" thickBot="1">
      <c r="A1339" s="22" t="s">
        <v>32</v>
      </c>
      <c r="B1339" s="35">
        <v>525.92100000000005</v>
      </c>
      <c r="C1339" s="36">
        <v>402.43200000000002</v>
      </c>
      <c r="D1339" s="29">
        <v>547.23699999999997</v>
      </c>
      <c r="E1339" s="35">
        <v>382.608</v>
      </c>
      <c r="F1339" s="29">
        <v>546.85599999999999</v>
      </c>
      <c r="G1339" s="29">
        <v>411.67599999999999</v>
      </c>
      <c r="H1339" s="108" t="s">
        <v>584</v>
      </c>
    </row>
    <row r="1340" spans="1:8" ht="16.5" thickBot="1">
      <c r="A1340" s="22" t="s">
        <v>33</v>
      </c>
      <c r="B1340" s="37">
        <v>147.03399999999999</v>
      </c>
      <c r="C1340" s="38">
        <v>48.216000000000001</v>
      </c>
      <c r="D1340" s="29">
        <v>140.79499999999999</v>
      </c>
      <c r="E1340" s="35">
        <v>45.914999999999999</v>
      </c>
      <c r="F1340" s="29">
        <v>180.25899999999999</v>
      </c>
      <c r="G1340" s="29">
        <v>153.83799999999999</v>
      </c>
      <c r="H1340" s="108" t="s">
        <v>583</v>
      </c>
    </row>
    <row r="1341" spans="1:8" ht="16.5" thickBot="1">
      <c r="A1341" s="22" t="s">
        <v>34</v>
      </c>
      <c r="B1341" s="37">
        <v>1.6930000000000001</v>
      </c>
      <c r="C1341" s="38">
        <v>1.4670000000000001</v>
      </c>
      <c r="D1341" s="29">
        <v>2.952</v>
      </c>
      <c r="E1341" s="35">
        <v>2.3940000000000001</v>
      </c>
      <c r="F1341" s="29">
        <v>4.0599999999999996</v>
      </c>
      <c r="G1341" s="29">
        <v>3.363</v>
      </c>
      <c r="H1341" s="107" t="s">
        <v>35</v>
      </c>
    </row>
    <row r="1342" spans="1:8" ht="16.5" thickBot="1">
      <c r="A1342" s="90" t="s">
        <v>338</v>
      </c>
      <c r="B1342" s="139">
        <v>1858.0687773919378</v>
      </c>
      <c r="C1342" s="139">
        <v>1408.0229999999999</v>
      </c>
      <c r="D1342" s="139">
        <v>1943.2656598507276</v>
      </c>
      <c r="E1342" s="139">
        <v>1423.5920000000001</v>
      </c>
      <c r="F1342" s="139">
        <f>SUM(F1320:F1341)</f>
        <v>2079.076994</v>
      </c>
      <c r="G1342" s="139">
        <f>SUM(G1320:G1341)</f>
        <v>1595.062206013715</v>
      </c>
      <c r="H1342" s="106" t="s">
        <v>586</v>
      </c>
    </row>
    <row r="1343" spans="1:8" ht="16.5" thickBot="1">
      <c r="A1343" s="90" t="s">
        <v>337</v>
      </c>
      <c r="B1343" s="92">
        <v>11593.795175226473</v>
      </c>
      <c r="C1343" s="92">
        <v>9057.1479999999992</v>
      </c>
      <c r="D1343" s="92">
        <v>11103.631554768626</v>
      </c>
      <c r="E1343" s="92">
        <v>8674.2289999999994</v>
      </c>
      <c r="F1343" s="139">
        <v>13261.487420050909</v>
      </c>
      <c r="G1343" s="139">
        <v>10359.959999999999</v>
      </c>
      <c r="H1343" s="113" t="s">
        <v>339</v>
      </c>
    </row>
    <row r="1347" spans="1:8" ht="15" customHeight="1">
      <c r="A1347" s="73" t="s">
        <v>115</v>
      </c>
      <c r="H1347" s="75" t="s">
        <v>116</v>
      </c>
    </row>
    <row r="1348" spans="1:8">
      <c r="A1348" s="73" t="s">
        <v>692</v>
      </c>
      <c r="H1348" s="47" t="s">
        <v>393</v>
      </c>
    </row>
    <row r="1349" spans="1:8" ht="24" customHeight="1" thickBot="1">
      <c r="A1349" s="72" t="s">
        <v>813</v>
      </c>
      <c r="E1349" s="2"/>
      <c r="G1349" s="2" t="s">
        <v>37</v>
      </c>
      <c r="H1349" s="2" t="s">
        <v>1</v>
      </c>
    </row>
    <row r="1350" spans="1:8" ht="16.5" thickBot="1">
      <c r="A1350" s="63" t="s">
        <v>6</v>
      </c>
      <c r="B1350" s="179">
        <v>2018</v>
      </c>
      <c r="C1350" s="180"/>
      <c r="D1350" s="179">
        <v>2019</v>
      </c>
      <c r="E1350" s="180"/>
      <c r="F1350" s="179">
        <v>2020</v>
      </c>
      <c r="G1350" s="180"/>
      <c r="H1350" s="64" t="s">
        <v>2</v>
      </c>
    </row>
    <row r="1351" spans="1:8">
      <c r="A1351" s="65"/>
      <c r="B1351" s="19" t="s">
        <v>40</v>
      </c>
      <c r="C1351" s="105" t="s">
        <v>41</v>
      </c>
      <c r="D1351" s="105" t="s">
        <v>40</v>
      </c>
      <c r="E1351" s="15" t="s">
        <v>41</v>
      </c>
      <c r="F1351" s="19" t="s">
        <v>40</v>
      </c>
      <c r="G1351" s="9" t="s">
        <v>41</v>
      </c>
      <c r="H1351" s="66"/>
    </row>
    <row r="1352" spans="1:8" ht="16.5" thickBot="1">
      <c r="A1352" s="67"/>
      <c r="B1352" s="32" t="s">
        <v>42</v>
      </c>
      <c r="C1352" s="11" t="s">
        <v>43</v>
      </c>
      <c r="D1352" s="108" t="s">
        <v>42</v>
      </c>
      <c r="E1352" s="34" t="s">
        <v>43</v>
      </c>
      <c r="F1352" s="32" t="s">
        <v>42</v>
      </c>
      <c r="G1352" s="32" t="s">
        <v>43</v>
      </c>
      <c r="H1352" s="68"/>
    </row>
    <row r="1353" spans="1:8" ht="17.25" thickTop="1" thickBot="1">
      <c r="A1353" s="22" t="s">
        <v>11</v>
      </c>
      <c r="B1353" s="33">
        <v>2E-3</v>
      </c>
      <c r="C1353" s="36">
        <v>2.1000000000000001E-2</v>
      </c>
      <c r="D1353" s="29">
        <v>3.0000000000000001E-3</v>
      </c>
      <c r="E1353" s="35">
        <v>0.04</v>
      </c>
      <c r="F1353" s="27">
        <v>3.0000000000000001E-3</v>
      </c>
      <c r="G1353" s="27">
        <v>4.1000000000000002E-2</v>
      </c>
      <c r="H1353" s="108" t="s">
        <v>575</v>
      </c>
    </row>
    <row r="1354" spans="1:8" ht="16.5" thickBot="1">
      <c r="A1354" s="22" t="s">
        <v>12</v>
      </c>
      <c r="B1354" s="35">
        <v>2E-3</v>
      </c>
      <c r="C1354" s="36">
        <v>2E-3</v>
      </c>
      <c r="D1354" s="29">
        <v>0</v>
      </c>
      <c r="E1354" s="35">
        <v>3.0000000000000001E-3</v>
      </c>
      <c r="F1354" s="27">
        <v>0.40400000000000003</v>
      </c>
      <c r="G1354" s="27">
        <v>0.32300000000000001</v>
      </c>
      <c r="H1354" s="108" t="s">
        <v>576</v>
      </c>
    </row>
    <row r="1355" spans="1:8" ht="16.5" thickBot="1">
      <c r="A1355" s="22" t="s">
        <v>13</v>
      </c>
      <c r="B1355" s="35">
        <v>4.2000000000000003E-2</v>
      </c>
      <c r="C1355" s="36">
        <v>5.3999999999999999E-2</v>
      </c>
      <c r="D1355" s="29">
        <v>0.05</v>
      </c>
      <c r="E1355" s="35">
        <v>4.8000000000000001E-2</v>
      </c>
      <c r="F1355" s="27">
        <v>5.1999999999999998E-2</v>
      </c>
      <c r="G1355" s="27">
        <v>5.5E-2</v>
      </c>
      <c r="H1355" s="108" t="s">
        <v>572</v>
      </c>
    </row>
    <row r="1356" spans="1:8" ht="16.5" thickBot="1">
      <c r="A1356" s="22" t="s">
        <v>14</v>
      </c>
      <c r="B1356" s="35">
        <v>0</v>
      </c>
      <c r="C1356" s="36">
        <v>0</v>
      </c>
      <c r="D1356" s="29">
        <v>0</v>
      </c>
      <c r="E1356" s="35">
        <v>0</v>
      </c>
      <c r="F1356" s="27">
        <v>0</v>
      </c>
      <c r="G1356" s="27">
        <v>2E-3</v>
      </c>
      <c r="H1356" s="108" t="s">
        <v>585</v>
      </c>
    </row>
    <row r="1357" spans="1:8" ht="16.5" thickBot="1">
      <c r="A1357" s="22" t="s">
        <v>15</v>
      </c>
      <c r="B1357" s="35">
        <v>0</v>
      </c>
      <c r="C1357" s="36">
        <v>0</v>
      </c>
      <c r="D1357" s="29">
        <v>0</v>
      </c>
      <c r="E1357" s="35">
        <v>0</v>
      </c>
      <c r="F1357" s="27">
        <v>0</v>
      </c>
      <c r="G1357" s="27">
        <v>0</v>
      </c>
      <c r="H1357" s="108" t="s">
        <v>591</v>
      </c>
    </row>
    <row r="1358" spans="1:8" ht="16.5" thickBot="1">
      <c r="A1358" s="22" t="s">
        <v>16</v>
      </c>
      <c r="B1358" s="35">
        <v>15.112</v>
      </c>
      <c r="C1358" s="36">
        <v>2.1999999999999999E-2</v>
      </c>
      <c r="D1358" s="29">
        <v>0</v>
      </c>
      <c r="E1358" s="35">
        <v>0</v>
      </c>
      <c r="F1358" s="27">
        <v>2.9000000000000001E-2</v>
      </c>
      <c r="G1358" s="27">
        <v>4.1000000000000002E-2</v>
      </c>
      <c r="H1358" s="108" t="s">
        <v>573</v>
      </c>
    </row>
    <row r="1359" spans="1:8" ht="16.5" thickBot="1">
      <c r="A1359" s="22" t="s">
        <v>17</v>
      </c>
      <c r="B1359" s="35">
        <v>1E-3</v>
      </c>
      <c r="C1359" s="36">
        <v>1E-3</v>
      </c>
      <c r="D1359" s="29">
        <v>0</v>
      </c>
      <c r="E1359" s="35">
        <v>0</v>
      </c>
      <c r="F1359" s="35">
        <v>0</v>
      </c>
      <c r="G1359" s="35">
        <v>0</v>
      </c>
      <c r="H1359" s="108" t="s">
        <v>18</v>
      </c>
    </row>
    <row r="1360" spans="1:8" ht="16.5" thickBot="1">
      <c r="A1360" s="22" t="s">
        <v>19</v>
      </c>
      <c r="B1360" s="35">
        <v>2.4E-2</v>
      </c>
      <c r="C1360" s="36">
        <v>3.9E-2</v>
      </c>
      <c r="D1360" s="29">
        <v>3.0000000000000001E-3</v>
      </c>
      <c r="E1360" s="35">
        <v>2.8000000000000001E-2</v>
      </c>
      <c r="F1360" s="27">
        <v>2E-3</v>
      </c>
      <c r="G1360" s="27">
        <v>7.0000000000000001E-3</v>
      </c>
      <c r="H1360" s="108" t="s">
        <v>574</v>
      </c>
    </row>
    <row r="1361" spans="1:8" ht="16.5" thickBot="1">
      <c r="A1361" s="22" t="s">
        <v>20</v>
      </c>
      <c r="B1361" s="35">
        <v>3.4000000000000002E-2</v>
      </c>
      <c r="C1361" s="36">
        <v>4.4999999999999998E-2</v>
      </c>
      <c r="D1361" s="29">
        <v>2.1000000000000001E-2</v>
      </c>
      <c r="E1361" s="35">
        <v>2.1000000000000001E-2</v>
      </c>
      <c r="F1361" s="27">
        <v>0</v>
      </c>
      <c r="G1361" s="27">
        <v>0</v>
      </c>
      <c r="H1361" s="108" t="s">
        <v>577</v>
      </c>
    </row>
    <row r="1362" spans="1:8" ht="16.5" thickBot="1">
      <c r="A1362" s="22" t="s">
        <v>21</v>
      </c>
      <c r="B1362" s="35">
        <v>1E-3</v>
      </c>
      <c r="C1362" s="36">
        <v>1E-3</v>
      </c>
      <c r="D1362" s="29">
        <v>0</v>
      </c>
      <c r="E1362" s="35">
        <v>0</v>
      </c>
      <c r="F1362" s="27">
        <v>0.17199999999999999</v>
      </c>
      <c r="G1362" s="27">
        <v>0.17299999999999999</v>
      </c>
      <c r="H1362" s="108" t="s">
        <v>587</v>
      </c>
    </row>
    <row r="1363" spans="1:8" ht="16.5" thickBot="1">
      <c r="A1363" s="22" t="s">
        <v>22</v>
      </c>
      <c r="B1363" s="35">
        <v>0</v>
      </c>
      <c r="C1363" s="36">
        <v>0</v>
      </c>
      <c r="D1363" s="29">
        <v>0</v>
      </c>
      <c r="E1363" s="35">
        <v>0</v>
      </c>
      <c r="F1363" s="35">
        <v>0</v>
      </c>
      <c r="G1363" s="35">
        <v>0</v>
      </c>
      <c r="H1363" s="108" t="s">
        <v>571</v>
      </c>
    </row>
    <row r="1364" spans="1:8" ht="16.5" thickBot="1">
      <c r="A1364" s="22" t="s">
        <v>23</v>
      </c>
      <c r="B1364" s="35">
        <v>6.6000000000000003E-2</v>
      </c>
      <c r="C1364" s="36">
        <v>0.113</v>
      </c>
      <c r="D1364" s="29">
        <v>0</v>
      </c>
      <c r="E1364" s="35">
        <v>0</v>
      </c>
      <c r="F1364" s="27">
        <v>0</v>
      </c>
      <c r="G1364" s="27">
        <v>0</v>
      </c>
      <c r="H1364" s="108" t="s">
        <v>24</v>
      </c>
    </row>
    <row r="1365" spans="1:8" ht="16.5" thickBot="1">
      <c r="A1365" s="22" t="s">
        <v>25</v>
      </c>
      <c r="B1365" s="29">
        <v>0</v>
      </c>
      <c r="C1365" s="27">
        <v>0</v>
      </c>
      <c r="D1365" s="29">
        <v>1E-3</v>
      </c>
      <c r="E1365" s="35">
        <v>1E-3</v>
      </c>
      <c r="F1365" s="27">
        <v>2E-3</v>
      </c>
      <c r="G1365" s="27">
        <v>3.0000000000000001E-3</v>
      </c>
      <c r="H1365" s="108" t="s">
        <v>578</v>
      </c>
    </row>
    <row r="1366" spans="1:8" ht="16.5" thickBot="1">
      <c r="A1366" s="22" t="s">
        <v>26</v>
      </c>
      <c r="B1366" s="35">
        <v>0</v>
      </c>
      <c r="C1366" s="36">
        <v>9.0999999999999998E-2</v>
      </c>
      <c r="D1366" s="29">
        <v>0</v>
      </c>
      <c r="E1366" s="35">
        <v>8.3000000000000004E-2</v>
      </c>
      <c r="F1366" s="27">
        <v>0</v>
      </c>
      <c r="G1366" s="27">
        <v>0</v>
      </c>
      <c r="H1366" s="108" t="s">
        <v>588</v>
      </c>
    </row>
    <row r="1367" spans="1:8" ht="16.5" thickBot="1">
      <c r="A1367" s="22" t="s">
        <v>27</v>
      </c>
      <c r="B1367" s="35">
        <v>8.7999999999999995E-2</v>
      </c>
      <c r="C1367" s="36">
        <v>0.111</v>
      </c>
      <c r="D1367" s="29">
        <v>0.14299999999999999</v>
      </c>
      <c r="E1367" s="35">
        <v>0.157</v>
      </c>
      <c r="F1367" s="27">
        <v>2.5999999999999999E-2</v>
      </c>
      <c r="G1367" s="27">
        <v>2.9000000000000001E-2</v>
      </c>
      <c r="H1367" s="108" t="s">
        <v>579</v>
      </c>
    </row>
    <row r="1368" spans="1:8" ht="16.5" thickBot="1">
      <c r="A1368" s="22" t="s">
        <v>28</v>
      </c>
      <c r="B1368" s="35">
        <v>5.3999999999999999E-2</v>
      </c>
      <c r="C1368" s="36">
        <v>8.7999999999999995E-2</v>
      </c>
      <c r="D1368" s="29">
        <v>0.11</v>
      </c>
      <c r="E1368" s="35">
        <v>0.11</v>
      </c>
      <c r="F1368" s="27">
        <v>0.23200000000000001</v>
      </c>
      <c r="G1368" s="27">
        <v>0.248</v>
      </c>
      <c r="H1368" s="108" t="s">
        <v>580</v>
      </c>
    </row>
    <row r="1369" spans="1:8" ht="16.5" thickBot="1">
      <c r="A1369" s="22" t="s">
        <v>29</v>
      </c>
      <c r="B1369" s="35">
        <v>1E-3</v>
      </c>
      <c r="C1369" s="36">
        <v>3.0000000000000001E-3</v>
      </c>
      <c r="D1369" s="29">
        <v>0</v>
      </c>
      <c r="E1369" s="35">
        <v>0</v>
      </c>
      <c r="F1369" s="27">
        <v>0</v>
      </c>
      <c r="G1369" s="27">
        <v>0</v>
      </c>
      <c r="H1369" s="108" t="s">
        <v>581</v>
      </c>
    </row>
    <row r="1370" spans="1:8" ht="16.5" thickBot="1">
      <c r="A1370" s="22" t="s">
        <v>30</v>
      </c>
      <c r="B1370" s="35">
        <v>0</v>
      </c>
      <c r="C1370" s="36">
        <v>0</v>
      </c>
      <c r="D1370" s="29">
        <v>1.8049999999999999</v>
      </c>
      <c r="E1370" s="35">
        <v>2.347</v>
      </c>
      <c r="F1370" s="27">
        <v>0</v>
      </c>
      <c r="G1370" s="27">
        <v>0</v>
      </c>
      <c r="H1370" s="108" t="s">
        <v>589</v>
      </c>
    </row>
    <row r="1371" spans="1:8" ht="16.5" thickBot="1">
      <c r="A1371" s="22" t="s">
        <v>31</v>
      </c>
      <c r="B1371" s="35">
        <v>1E-3</v>
      </c>
      <c r="C1371" s="36">
        <v>1.2E-2</v>
      </c>
      <c r="D1371" s="29">
        <v>0.502</v>
      </c>
      <c r="E1371" s="35">
        <v>0.63500000000000001</v>
      </c>
      <c r="F1371" s="27">
        <v>0</v>
      </c>
      <c r="G1371" s="27">
        <v>0</v>
      </c>
      <c r="H1371" s="108" t="s">
        <v>582</v>
      </c>
    </row>
    <row r="1372" spans="1:8" ht="16.5" thickBot="1">
      <c r="A1372" s="22" t="s">
        <v>32</v>
      </c>
      <c r="B1372" s="35">
        <v>0.02</v>
      </c>
      <c r="C1372" s="36">
        <v>2.1999999999999999E-2</v>
      </c>
      <c r="D1372" s="29">
        <v>0</v>
      </c>
      <c r="E1372" s="35">
        <v>0</v>
      </c>
      <c r="F1372" s="27">
        <v>0</v>
      </c>
      <c r="G1372" s="27">
        <v>0</v>
      </c>
      <c r="H1372" s="108" t="s">
        <v>584</v>
      </c>
    </row>
    <row r="1373" spans="1:8" ht="16.5" thickBot="1">
      <c r="A1373" s="22" t="s">
        <v>33</v>
      </c>
      <c r="B1373" s="37">
        <v>1E-3</v>
      </c>
      <c r="C1373" s="38">
        <v>1E-3</v>
      </c>
      <c r="D1373" s="29">
        <v>0</v>
      </c>
      <c r="E1373" s="35">
        <v>0</v>
      </c>
      <c r="F1373" s="35">
        <v>0</v>
      </c>
      <c r="G1373" s="35">
        <v>0</v>
      </c>
      <c r="H1373" s="108" t="s">
        <v>583</v>
      </c>
    </row>
    <row r="1374" spans="1:8" ht="16.5" thickBot="1">
      <c r="A1374" s="22" t="s">
        <v>34</v>
      </c>
      <c r="B1374" s="37">
        <v>0</v>
      </c>
      <c r="C1374" s="38">
        <v>0</v>
      </c>
      <c r="D1374" s="29">
        <v>0</v>
      </c>
      <c r="E1374" s="35">
        <v>4.2999999999999997E-2</v>
      </c>
      <c r="F1374" s="27">
        <v>8.0000000000000002E-3</v>
      </c>
      <c r="G1374" s="27">
        <v>6.0000000000000001E-3</v>
      </c>
      <c r="H1374" s="107" t="s">
        <v>35</v>
      </c>
    </row>
    <row r="1375" spans="1:8" ht="16.5" thickBot="1">
      <c r="A1375" s="90" t="s">
        <v>338</v>
      </c>
      <c r="B1375" s="92">
        <v>15.448999999999996</v>
      </c>
      <c r="C1375" s="92">
        <v>0.626</v>
      </c>
      <c r="D1375" s="92">
        <v>2.6379999999999999</v>
      </c>
      <c r="E1375" s="92">
        <v>3.516</v>
      </c>
      <c r="F1375" s="92">
        <f>SUM(F1353:F1374)</f>
        <v>0.93</v>
      </c>
      <c r="G1375" s="92">
        <f>SUM(G1353:G1374)</f>
        <v>0.92799999999999994</v>
      </c>
      <c r="H1375" s="106" t="s">
        <v>586</v>
      </c>
    </row>
    <row r="1376" spans="1:8" ht="16.5" thickBot="1">
      <c r="A1376" s="90" t="s">
        <v>337</v>
      </c>
      <c r="B1376" s="92">
        <v>96.959691805650095</v>
      </c>
      <c r="C1376" s="92">
        <v>89.703000000000003</v>
      </c>
      <c r="D1376" s="92">
        <v>123.154</v>
      </c>
      <c r="E1376" s="92">
        <v>105.60599999999999</v>
      </c>
      <c r="F1376" s="92">
        <v>138.20219059523134</v>
      </c>
      <c r="G1376" s="92">
        <v>118.51</v>
      </c>
      <c r="H1376" s="113" t="s">
        <v>339</v>
      </c>
    </row>
    <row r="1380" spans="1:8" ht="16.5" customHeight="1">
      <c r="A1380" s="73" t="s">
        <v>117</v>
      </c>
      <c r="H1380" s="75" t="s">
        <v>118</v>
      </c>
    </row>
    <row r="1381" spans="1:8">
      <c r="A1381" s="73" t="s">
        <v>818</v>
      </c>
      <c r="H1381" s="49" t="s">
        <v>394</v>
      </c>
    </row>
    <row r="1382" spans="1:8" ht="21.75" customHeight="1" thickBot="1">
      <c r="A1382" s="72" t="s">
        <v>813</v>
      </c>
      <c r="E1382" s="2"/>
      <c r="G1382" s="2" t="s">
        <v>37</v>
      </c>
      <c r="H1382" s="2" t="s">
        <v>1</v>
      </c>
    </row>
    <row r="1383" spans="1:8" ht="16.5" thickBot="1">
      <c r="A1383" s="63" t="s">
        <v>6</v>
      </c>
      <c r="B1383" s="179">
        <v>2018</v>
      </c>
      <c r="C1383" s="180"/>
      <c r="D1383" s="179">
        <v>2019</v>
      </c>
      <c r="E1383" s="180"/>
      <c r="F1383" s="179">
        <v>2020</v>
      </c>
      <c r="G1383" s="180"/>
      <c r="H1383" s="64" t="s">
        <v>2</v>
      </c>
    </row>
    <row r="1384" spans="1:8">
      <c r="A1384" s="65"/>
      <c r="B1384" s="19" t="s">
        <v>40</v>
      </c>
      <c r="C1384" s="105" t="s">
        <v>41</v>
      </c>
      <c r="D1384" s="105" t="s">
        <v>40</v>
      </c>
      <c r="E1384" s="15" t="s">
        <v>41</v>
      </c>
      <c r="F1384" s="19" t="s">
        <v>40</v>
      </c>
      <c r="G1384" s="9" t="s">
        <v>41</v>
      </c>
      <c r="H1384" s="66"/>
    </row>
    <row r="1385" spans="1:8" ht="16.5" thickBot="1">
      <c r="A1385" s="67"/>
      <c r="B1385" s="32" t="s">
        <v>42</v>
      </c>
      <c r="C1385" s="11" t="s">
        <v>43</v>
      </c>
      <c r="D1385" s="108" t="s">
        <v>42</v>
      </c>
      <c r="E1385" s="34" t="s">
        <v>43</v>
      </c>
      <c r="F1385" s="32" t="s">
        <v>42</v>
      </c>
      <c r="G1385" s="32" t="s">
        <v>43</v>
      </c>
      <c r="H1385" s="68"/>
    </row>
    <row r="1386" spans="1:8" ht="17.25" thickTop="1" thickBot="1">
      <c r="A1386" s="22" t="s">
        <v>11</v>
      </c>
      <c r="B1386" s="33">
        <v>2.5999999999999999E-2</v>
      </c>
      <c r="C1386" s="36">
        <v>9.5000000000000001E-2</v>
      </c>
      <c r="D1386" s="29">
        <v>2.4E-2</v>
      </c>
      <c r="E1386" s="35">
        <v>7.2999999999999995E-2</v>
      </c>
      <c r="F1386" s="29">
        <v>2.1999999999999999E-2</v>
      </c>
      <c r="G1386" s="29">
        <v>7.5999999999999998E-2</v>
      </c>
      <c r="H1386" s="108" t="s">
        <v>575</v>
      </c>
    </row>
    <row r="1387" spans="1:8" ht="16.5" thickBot="1">
      <c r="A1387" s="22" t="s">
        <v>12</v>
      </c>
      <c r="B1387" s="35">
        <v>36.417999999999999</v>
      </c>
      <c r="C1387" s="36">
        <v>19.61</v>
      </c>
      <c r="D1387" s="29">
        <v>51.606000000000002</v>
      </c>
      <c r="E1387" s="35">
        <v>15.029</v>
      </c>
      <c r="F1387" s="29">
        <v>9.8209999999999997</v>
      </c>
      <c r="G1387" s="29">
        <v>3.169</v>
      </c>
      <c r="H1387" s="108" t="s">
        <v>576</v>
      </c>
    </row>
    <row r="1388" spans="1:8" ht="16.5" thickBot="1">
      <c r="A1388" s="22" t="s">
        <v>13</v>
      </c>
      <c r="B1388" s="35">
        <v>7.0999999999999994E-2</v>
      </c>
      <c r="C1388" s="36">
        <v>0.11</v>
      </c>
      <c r="D1388" s="29">
        <v>2.8000000000000001E-2</v>
      </c>
      <c r="E1388" s="35">
        <v>7.2999999999999995E-2</v>
      </c>
      <c r="F1388" s="29">
        <v>1.7000000000000001E-2</v>
      </c>
      <c r="G1388" s="29">
        <v>5.1999999999999998E-2</v>
      </c>
      <c r="H1388" s="108" t="s">
        <v>572</v>
      </c>
    </row>
    <row r="1389" spans="1:8" ht="16.5" thickBot="1">
      <c r="A1389" s="22" t="s">
        <v>14</v>
      </c>
      <c r="B1389" s="35">
        <v>0</v>
      </c>
      <c r="C1389" s="36">
        <v>2E-3</v>
      </c>
      <c r="D1389" s="29">
        <v>0</v>
      </c>
      <c r="E1389" s="35">
        <v>0</v>
      </c>
      <c r="F1389" s="29">
        <v>0</v>
      </c>
      <c r="G1389" s="29">
        <v>5.0000000000000001E-3</v>
      </c>
      <c r="H1389" s="108" t="s">
        <v>585</v>
      </c>
    </row>
    <row r="1390" spans="1:8" ht="16.5" thickBot="1">
      <c r="A1390" s="22" t="s">
        <v>15</v>
      </c>
      <c r="B1390" s="35">
        <v>0</v>
      </c>
      <c r="C1390" s="36">
        <v>0</v>
      </c>
      <c r="D1390" s="29">
        <v>0</v>
      </c>
      <c r="E1390" s="35">
        <v>0</v>
      </c>
      <c r="F1390" s="29">
        <v>0</v>
      </c>
      <c r="G1390" s="29">
        <v>0</v>
      </c>
      <c r="H1390" s="108" t="s">
        <v>591</v>
      </c>
    </row>
    <row r="1391" spans="1:8" ht="16.5" thickBot="1">
      <c r="A1391" s="22" t="s">
        <v>16</v>
      </c>
      <c r="B1391" s="35">
        <v>1.6</v>
      </c>
      <c r="C1391" s="36">
        <v>2E-3</v>
      </c>
      <c r="D1391" s="29">
        <v>0</v>
      </c>
      <c r="E1391" s="35">
        <v>1E-3</v>
      </c>
      <c r="F1391" s="29">
        <v>0</v>
      </c>
      <c r="G1391" s="29">
        <v>0</v>
      </c>
      <c r="H1391" s="108" t="s">
        <v>573</v>
      </c>
    </row>
    <row r="1392" spans="1:8" ht="16.5" thickBot="1">
      <c r="A1392" s="22" t="s">
        <v>17</v>
      </c>
      <c r="B1392" s="35">
        <v>2E-3</v>
      </c>
      <c r="C1392" s="36">
        <v>5.0000000000000001E-3</v>
      </c>
      <c r="D1392" s="29">
        <v>0</v>
      </c>
      <c r="E1392" s="35">
        <v>1E-3</v>
      </c>
      <c r="F1392" s="29">
        <v>0</v>
      </c>
      <c r="G1392" s="29">
        <v>0</v>
      </c>
      <c r="H1392" s="108" t="s">
        <v>18</v>
      </c>
    </row>
    <row r="1393" spans="1:8" ht="16.5" thickBot="1">
      <c r="A1393" s="22" t="s">
        <v>19</v>
      </c>
      <c r="B1393" s="35">
        <v>3.5999999999999997E-2</v>
      </c>
      <c r="C1393" s="36">
        <v>8.8999999999999996E-2</v>
      </c>
      <c r="D1393" s="29">
        <v>3.0000000000000001E-3</v>
      </c>
      <c r="E1393" s="35">
        <v>1.6E-2</v>
      </c>
      <c r="F1393" s="29">
        <v>3.0000000000000001E-3</v>
      </c>
      <c r="G1393" s="29">
        <v>1.0999999999999999E-2</v>
      </c>
      <c r="H1393" s="108" t="s">
        <v>574</v>
      </c>
    </row>
    <row r="1394" spans="1:8" ht="16.5" thickBot="1">
      <c r="A1394" s="22" t="s">
        <v>20</v>
      </c>
      <c r="B1394" s="35">
        <v>3.0000000000000001E-3</v>
      </c>
      <c r="C1394" s="36">
        <v>1E-3</v>
      </c>
      <c r="D1394" s="29">
        <v>0</v>
      </c>
      <c r="E1394" s="35">
        <v>1E-3</v>
      </c>
      <c r="F1394" s="29">
        <v>1E-3</v>
      </c>
      <c r="G1394" s="29">
        <v>2E-3</v>
      </c>
      <c r="H1394" s="108" t="s">
        <v>577</v>
      </c>
    </row>
    <row r="1395" spans="1:8" ht="16.5" thickBot="1">
      <c r="A1395" s="22" t="s">
        <v>21</v>
      </c>
      <c r="B1395" s="35">
        <v>3.0000000000000001E-3</v>
      </c>
      <c r="C1395" s="36">
        <v>1.2E-2</v>
      </c>
      <c r="D1395" s="29">
        <v>0</v>
      </c>
      <c r="E1395" s="35">
        <v>0</v>
      </c>
      <c r="F1395" s="29">
        <v>1E-3</v>
      </c>
      <c r="G1395" s="29">
        <v>1E-3</v>
      </c>
      <c r="H1395" s="108" t="s">
        <v>587</v>
      </c>
    </row>
    <row r="1396" spans="1:8" ht="16.5" thickBot="1">
      <c r="A1396" s="22" t="s">
        <v>22</v>
      </c>
      <c r="B1396" s="35">
        <v>1E-3</v>
      </c>
      <c r="C1396" s="36">
        <v>5.0999999999999997E-2</v>
      </c>
      <c r="D1396" s="29">
        <v>2E-3</v>
      </c>
      <c r="E1396" s="35">
        <v>5.0000000000000001E-3</v>
      </c>
      <c r="F1396" s="29">
        <v>0</v>
      </c>
      <c r="G1396" s="29">
        <v>1E-3</v>
      </c>
      <c r="H1396" s="108" t="s">
        <v>571</v>
      </c>
    </row>
    <row r="1397" spans="1:8" ht="16.5" thickBot="1">
      <c r="A1397" s="22" t="s">
        <v>23</v>
      </c>
      <c r="B1397" s="35">
        <v>1E-3</v>
      </c>
      <c r="C1397" s="36">
        <v>4.0000000000000001E-3</v>
      </c>
      <c r="D1397" s="29">
        <v>6.0000000000000001E-3</v>
      </c>
      <c r="E1397" s="35">
        <v>1.4999999999999999E-2</v>
      </c>
      <c r="F1397" s="29">
        <v>3.0000000000000001E-3</v>
      </c>
      <c r="G1397" s="29">
        <v>0.01</v>
      </c>
      <c r="H1397" s="108" t="s">
        <v>24</v>
      </c>
    </row>
    <row r="1398" spans="1:8" ht="16.5" thickBot="1">
      <c r="A1398" s="22" t="s">
        <v>25</v>
      </c>
      <c r="B1398" s="29">
        <v>6.8000000000000005E-2</v>
      </c>
      <c r="C1398" s="27">
        <v>0.105</v>
      </c>
      <c r="D1398" s="29">
        <v>3.1E-2</v>
      </c>
      <c r="E1398" s="35">
        <v>6.0999999999999999E-2</v>
      </c>
      <c r="F1398" s="29">
        <v>2.9000000000000001E-2</v>
      </c>
      <c r="G1398" s="29">
        <v>6.4000000000000001E-2</v>
      </c>
      <c r="H1398" s="108" t="s">
        <v>578</v>
      </c>
    </row>
    <row r="1399" spans="1:8" ht="16.5" thickBot="1">
      <c r="A1399" s="22" t="s">
        <v>26</v>
      </c>
      <c r="B1399" s="35">
        <v>0</v>
      </c>
      <c r="C1399" s="36">
        <v>0</v>
      </c>
      <c r="D1399" s="29">
        <v>0</v>
      </c>
      <c r="E1399" s="35">
        <v>0</v>
      </c>
      <c r="F1399" s="29">
        <v>1E-3</v>
      </c>
      <c r="G1399" s="29">
        <v>1E-3</v>
      </c>
      <c r="H1399" s="108" t="s">
        <v>588</v>
      </c>
    </row>
    <row r="1400" spans="1:8" ht="16.5" thickBot="1">
      <c r="A1400" s="22" t="s">
        <v>27</v>
      </c>
      <c r="B1400" s="35">
        <v>1.9450000000000001</v>
      </c>
      <c r="C1400" s="36">
        <v>3.871</v>
      </c>
      <c r="D1400" s="29">
        <v>1.5</v>
      </c>
      <c r="E1400" s="35">
        <v>1.605</v>
      </c>
      <c r="F1400" s="29">
        <v>0.68300000000000005</v>
      </c>
      <c r="G1400" s="29">
        <v>0.88100000000000001</v>
      </c>
      <c r="H1400" s="108" t="s">
        <v>579</v>
      </c>
    </row>
    <row r="1401" spans="1:8" ht="16.5" thickBot="1">
      <c r="A1401" s="22" t="s">
        <v>28</v>
      </c>
      <c r="B1401" s="35">
        <v>0.13200000000000001</v>
      </c>
      <c r="C1401" s="36">
        <v>0.30399999999999999</v>
      </c>
      <c r="D1401" s="29">
        <v>0.11899999999999999</v>
      </c>
      <c r="E1401" s="35">
        <v>0.26800000000000002</v>
      </c>
      <c r="F1401" s="29">
        <v>0.35099999999999998</v>
      </c>
      <c r="G1401" s="29">
        <v>0.54800000000000004</v>
      </c>
      <c r="H1401" s="108" t="s">
        <v>580</v>
      </c>
    </row>
    <row r="1402" spans="1:8" ht="16.5" thickBot="1">
      <c r="A1402" s="22" t="s">
        <v>29</v>
      </c>
      <c r="B1402" s="35">
        <v>8.9999999999999993E-3</v>
      </c>
      <c r="C1402" s="36">
        <v>0.03</v>
      </c>
      <c r="D1402" s="29">
        <v>1.7000000000000001E-2</v>
      </c>
      <c r="E1402" s="35">
        <v>4.9000000000000002E-2</v>
      </c>
      <c r="F1402" s="29">
        <v>1E-3</v>
      </c>
      <c r="G1402" s="29">
        <v>2E-3</v>
      </c>
      <c r="H1402" s="108" t="s">
        <v>581</v>
      </c>
    </row>
    <row r="1403" spans="1:8" ht="16.5" thickBot="1">
      <c r="A1403" s="22" t="s">
        <v>30</v>
      </c>
      <c r="B1403" s="35">
        <v>0</v>
      </c>
      <c r="C1403" s="36">
        <v>0</v>
      </c>
      <c r="D1403" s="29">
        <v>0</v>
      </c>
      <c r="E1403" s="35">
        <v>0</v>
      </c>
      <c r="F1403" s="29">
        <v>1E-3</v>
      </c>
      <c r="G1403" s="29">
        <v>1E-3</v>
      </c>
      <c r="H1403" s="108" t="s">
        <v>589</v>
      </c>
    </row>
    <row r="1404" spans="1:8" ht="16.5" thickBot="1">
      <c r="A1404" s="22" t="s">
        <v>31</v>
      </c>
      <c r="B1404" s="35">
        <v>8.0000000000000002E-3</v>
      </c>
      <c r="C1404" s="36">
        <v>3.2000000000000001E-2</v>
      </c>
      <c r="D1404" s="29">
        <v>7.0000000000000001E-3</v>
      </c>
      <c r="E1404" s="35">
        <v>2.1000000000000001E-2</v>
      </c>
      <c r="F1404" s="29">
        <v>1.7000000000000001E-2</v>
      </c>
      <c r="G1404" s="29">
        <v>3.7999999999999999E-2</v>
      </c>
      <c r="H1404" s="108" t="s">
        <v>582</v>
      </c>
    </row>
    <row r="1405" spans="1:8" ht="16.5" thickBot="1">
      <c r="A1405" s="22" t="s">
        <v>32</v>
      </c>
      <c r="B1405" s="35">
        <v>5.0000000000000001E-3</v>
      </c>
      <c r="C1405" s="36">
        <v>1.7999999999999999E-2</v>
      </c>
      <c r="D1405" s="29">
        <v>2E-3</v>
      </c>
      <c r="E1405" s="35">
        <v>8.9999999999999993E-3</v>
      </c>
      <c r="F1405" s="29">
        <v>2E-3</v>
      </c>
      <c r="G1405" s="29">
        <v>0.01</v>
      </c>
      <c r="H1405" s="108" t="s">
        <v>584</v>
      </c>
    </row>
    <row r="1406" spans="1:8" ht="16.5" thickBot="1">
      <c r="A1406" s="22" t="s">
        <v>33</v>
      </c>
      <c r="B1406" s="37">
        <v>1.6559999999999999</v>
      </c>
      <c r="C1406" s="38">
        <v>0.71099999999999997</v>
      </c>
      <c r="D1406" s="29">
        <v>4.6829999999999998</v>
      </c>
      <c r="E1406" s="35">
        <v>1.4850000000000001</v>
      </c>
      <c r="F1406" s="29">
        <v>0</v>
      </c>
      <c r="G1406" s="29">
        <v>0</v>
      </c>
      <c r="H1406" s="108" t="s">
        <v>583</v>
      </c>
    </row>
    <row r="1407" spans="1:8" ht="16.5" thickBot="1">
      <c r="A1407" s="22" t="s">
        <v>34</v>
      </c>
      <c r="B1407" s="37">
        <v>0.17499999999999999</v>
      </c>
      <c r="C1407" s="38">
        <v>0.155</v>
      </c>
      <c r="D1407" s="29">
        <v>2E-3</v>
      </c>
      <c r="E1407" s="35">
        <v>2E-3</v>
      </c>
      <c r="F1407" s="29">
        <v>0</v>
      </c>
      <c r="G1407" s="29">
        <v>0</v>
      </c>
      <c r="H1407" s="107" t="s">
        <v>35</v>
      </c>
    </row>
    <row r="1408" spans="1:8" ht="16.5" thickBot="1">
      <c r="A1408" s="90" t="s">
        <v>338</v>
      </c>
      <c r="B1408" s="92">
        <v>42.158999999999999</v>
      </c>
      <c r="C1408" s="92">
        <v>25.206999999999994</v>
      </c>
      <c r="D1408" s="92">
        <v>58.030000000000008</v>
      </c>
      <c r="E1408" s="92">
        <v>18.713999999999999</v>
      </c>
      <c r="F1408" s="139">
        <f>SUM(F1386:F1407)</f>
        <v>10.952999999999998</v>
      </c>
      <c r="G1408" s="139">
        <f>SUM(G1386:G1407)</f>
        <v>4.8719999999999999</v>
      </c>
      <c r="H1408" s="106" t="s">
        <v>586</v>
      </c>
    </row>
    <row r="1409" spans="1:8" ht="16.5" thickBot="1">
      <c r="A1409" s="90" t="s">
        <v>337</v>
      </c>
      <c r="B1409" s="92">
        <v>381.91458127354593</v>
      </c>
      <c r="C1409" s="92">
        <v>433.01</v>
      </c>
      <c r="D1409" s="92">
        <v>405.2125967104659</v>
      </c>
      <c r="E1409" s="92">
        <v>459.42500000000001</v>
      </c>
      <c r="F1409" s="139">
        <v>571.06112704217583</v>
      </c>
      <c r="G1409" s="139">
        <v>647.46199999999999</v>
      </c>
      <c r="H1409" s="113" t="s">
        <v>339</v>
      </c>
    </row>
    <row r="1413" spans="1:8" ht="18.75" customHeight="1">
      <c r="A1413" s="73" t="s">
        <v>119</v>
      </c>
      <c r="H1413" s="75" t="s">
        <v>325</v>
      </c>
    </row>
    <row r="1414" spans="1:8">
      <c r="A1414" s="73" t="s">
        <v>693</v>
      </c>
      <c r="H1414" s="8" t="s">
        <v>395</v>
      </c>
    </row>
    <row r="1415" spans="1:8" ht="22.5" customHeight="1" thickBot="1">
      <c r="A1415" s="72" t="s">
        <v>813</v>
      </c>
      <c r="E1415" s="2"/>
      <c r="G1415" s="2" t="s">
        <v>37</v>
      </c>
      <c r="H1415" s="2" t="s">
        <v>1</v>
      </c>
    </row>
    <row r="1416" spans="1:8" ht="16.5" thickBot="1">
      <c r="A1416" s="63" t="s">
        <v>6</v>
      </c>
      <c r="B1416" s="179">
        <v>2018</v>
      </c>
      <c r="C1416" s="180"/>
      <c r="D1416" s="179">
        <v>2019</v>
      </c>
      <c r="E1416" s="180"/>
      <c r="F1416" s="179">
        <v>2020</v>
      </c>
      <c r="G1416" s="180"/>
      <c r="H1416" s="64" t="s">
        <v>2</v>
      </c>
    </row>
    <row r="1417" spans="1:8">
      <c r="A1417" s="65"/>
      <c r="B1417" s="19" t="s">
        <v>40</v>
      </c>
      <c r="C1417" s="105" t="s">
        <v>41</v>
      </c>
      <c r="D1417" s="105" t="s">
        <v>40</v>
      </c>
      <c r="E1417" s="15" t="s">
        <v>41</v>
      </c>
      <c r="F1417" s="19" t="s">
        <v>40</v>
      </c>
      <c r="G1417" s="9" t="s">
        <v>41</v>
      </c>
      <c r="H1417" s="66"/>
    </row>
    <row r="1418" spans="1:8" ht="16.5" thickBot="1">
      <c r="A1418" s="67"/>
      <c r="B1418" s="32" t="s">
        <v>42</v>
      </c>
      <c r="C1418" s="11" t="s">
        <v>43</v>
      </c>
      <c r="D1418" s="108" t="s">
        <v>42</v>
      </c>
      <c r="E1418" s="34" t="s">
        <v>43</v>
      </c>
      <c r="F1418" s="32" t="s">
        <v>42</v>
      </c>
      <c r="G1418" s="32" t="s">
        <v>43</v>
      </c>
      <c r="H1418" s="68"/>
    </row>
    <row r="1419" spans="1:8" ht="17.25" thickTop="1" thickBot="1">
      <c r="A1419" s="22" t="s">
        <v>11</v>
      </c>
      <c r="B1419" s="33">
        <v>1.2E-2</v>
      </c>
      <c r="C1419" s="36">
        <v>8.2000000000000003E-2</v>
      </c>
      <c r="D1419" s="29">
        <v>1.2999999999999999E-2</v>
      </c>
      <c r="E1419" s="35">
        <v>5.8999999999999997E-2</v>
      </c>
      <c r="F1419" s="27">
        <v>0</v>
      </c>
      <c r="G1419" s="27">
        <v>0</v>
      </c>
      <c r="H1419" s="108" t="s">
        <v>575</v>
      </c>
    </row>
    <row r="1420" spans="1:8" ht="16.5" thickBot="1">
      <c r="A1420" s="22" t="s">
        <v>12</v>
      </c>
      <c r="B1420" s="35">
        <v>11.496</v>
      </c>
      <c r="C1420" s="36">
        <v>33.308</v>
      </c>
      <c r="D1420" s="29">
        <v>19.989999999999998</v>
      </c>
      <c r="E1420" s="35">
        <v>51.307000000000002</v>
      </c>
      <c r="F1420" s="27">
        <v>22.314</v>
      </c>
      <c r="G1420" s="27">
        <v>53.64</v>
      </c>
      <c r="H1420" s="108" t="s">
        <v>576</v>
      </c>
    </row>
    <row r="1421" spans="1:8" ht="16.5" thickBot="1">
      <c r="A1421" s="22" t="s">
        <v>13</v>
      </c>
      <c r="B1421" s="35">
        <v>0.49099999999999999</v>
      </c>
      <c r="C1421" s="36">
        <v>2.5089999999999999</v>
      </c>
      <c r="D1421" s="29">
        <v>0.76</v>
      </c>
      <c r="E1421" s="35">
        <v>3.2749999999999999</v>
      </c>
      <c r="F1421" s="27">
        <v>0.90700000000000003</v>
      </c>
      <c r="G1421" s="27">
        <v>3.66</v>
      </c>
      <c r="H1421" s="108" t="s">
        <v>572</v>
      </c>
    </row>
    <row r="1422" spans="1:8" ht="16.5" thickBot="1">
      <c r="A1422" s="22" t="s">
        <v>14</v>
      </c>
      <c r="B1422" s="35">
        <v>0.24199999999999999</v>
      </c>
      <c r="C1422" s="36">
        <v>0.81200000000000006</v>
      </c>
      <c r="D1422" s="29">
        <v>1.2649999999999999</v>
      </c>
      <c r="E1422" s="35">
        <v>3.1480000000000001</v>
      </c>
      <c r="F1422" s="27">
        <v>0.55300000000000005</v>
      </c>
      <c r="G1422" s="27">
        <v>1.0009999999999999</v>
      </c>
      <c r="H1422" s="108" t="s">
        <v>585</v>
      </c>
    </row>
    <row r="1423" spans="1:8" ht="16.5" thickBot="1">
      <c r="A1423" s="22" t="s">
        <v>15</v>
      </c>
      <c r="B1423" s="35">
        <v>0.13900000000000001</v>
      </c>
      <c r="C1423" s="36">
        <v>0.82</v>
      </c>
      <c r="D1423" s="29">
        <v>0</v>
      </c>
      <c r="E1423" s="35">
        <v>0</v>
      </c>
      <c r="F1423" s="27">
        <v>0.14299999999999999</v>
      </c>
      <c r="G1423" s="27">
        <v>0.46800000000000003</v>
      </c>
      <c r="H1423" s="108" t="s">
        <v>591</v>
      </c>
    </row>
    <row r="1424" spans="1:8" ht="16.5" thickBot="1">
      <c r="A1424" s="22" t="s">
        <v>16</v>
      </c>
      <c r="B1424" s="35">
        <v>4.09</v>
      </c>
      <c r="C1424" s="36">
        <v>8.0000000000000002E-3</v>
      </c>
      <c r="D1424" s="29">
        <v>8.9999999999999993E-3</v>
      </c>
      <c r="E1424" s="35">
        <v>8.0000000000000002E-3</v>
      </c>
      <c r="F1424" s="27">
        <v>1.2999999999999999E-2</v>
      </c>
      <c r="G1424" s="27">
        <v>2.3E-2</v>
      </c>
      <c r="H1424" s="108" t="s">
        <v>573</v>
      </c>
    </row>
    <row r="1425" spans="1:8" ht="16.5" thickBot="1">
      <c r="A1425" s="22" t="s">
        <v>17</v>
      </c>
      <c r="B1425" s="35">
        <v>1.4999999999999999E-2</v>
      </c>
      <c r="C1425" s="36">
        <v>7.9000000000000001E-2</v>
      </c>
      <c r="D1425" s="29">
        <v>0.17100000000000001</v>
      </c>
      <c r="E1425" s="35">
        <v>0.60399999999999998</v>
      </c>
      <c r="F1425" s="27">
        <v>0.182</v>
      </c>
      <c r="G1425" s="27">
        <v>0.54700000000000004</v>
      </c>
      <c r="H1425" s="108" t="s">
        <v>18</v>
      </c>
    </row>
    <row r="1426" spans="1:8" ht="16.5" thickBot="1">
      <c r="A1426" s="22" t="s">
        <v>19</v>
      </c>
      <c r="B1426" s="35">
        <v>28.241</v>
      </c>
      <c r="C1426" s="36">
        <v>110.947</v>
      </c>
      <c r="D1426" s="29">
        <v>34.850999999999999</v>
      </c>
      <c r="E1426" s="35">
        <v>122.096</v>
      </c>
      <c r="F1426" s="27">
        <v>38.880000000000003</v>
      </c>
      <c r="G1426" s="27">
        <v>107.51</v>
      </c>
      <c r="H1426" s="108" t="s">
        <v>574</v>
      </c>
    </row>
    <row r="1427" spans="1:8" ht="16.5" thickBot="1">
      <c r="A1427" s="22" t="s">
        <v>20</v>
      </c>
      <c r="B1427" s="35">
        <v>0.41</v>
      </c>
      <c r="C1427" s="36">
        <v>0.51700000000000002</v>
      </c>
      <c r="D1427" s="29">
        <v>0.26300000000000001</v>
      </c>
      <c r="E1427" s="35">
        <v>0.90200000000000002</v>
      </c>
      <c r="F1427" s="27">
        <v>0.32100000000000001</v>
      </c>
      <c r="G1427" s="27">
        <v>1.2070000000000001</v>
      </c>
      <c r="H1427" s="108" t="s">
        <v>577</v>
      </c>
    </row>
    <row r="1428" spans="1:8" ht="16.5" thickBot="1">
      <c r="A1428" s="22" t="s">
        <v>21</v>
      </c>
      <c r="B1428" s="35">
        <v>0.60799999999999998</v>
      </c>
      <c r="C1428" s="36">
        <v>2.399</v>
      </c>
      <c r="D1428" s="29">
        <v>0.85199999999999998</v>
      </c>
      <c r="E1428" s="35">
        <v>2.528</v>
      </c>
      <c r="F1428" s="27">
        <v>1.0900000000000001</v>
      </c>
      <c r="G1428" s="27">
        <v>3.004</v>
      </c>
      <c r="H1428" s="108" t="s">
        <v>587</v>
      </c>
    </row>
    <row r="1429" spans="1:8" ht="16.5" thickBot="1">
      <c r="A1429" s="22" t="s">
        <v>22</v>
      </c>
      <c r="B1429" s="35">
        <v>0.29299999999999998</v>
      </c>
      <c r="C1429" s="36">
        <v>0.873</v>
      </c>
      <c r="D1429" s="29">
        <v>0.40100000000000002</v>
      </c>
      <c r="E1429" s="35">
        <v>1.3029999999999999</v>
      </c>
      <c r="F1429" s="27">
        <v>0.34399999999999997</v>
      </c>
      <c r="G1429" s="27">
        <v>1.0569999999999999</v>
      </c>
      <c r="H1429" s="108" t="s">
        <v>571</v>
      </c>
    </row>
    <row r="1430" spans="1:8" ht="16.5" thickBot="1">
      <c r="A1430" s="22" t="s">
        <v>23</v>
      </c>
      <c r="B1430" s="35">
        <v>1.079</v>
      </c>
      <c r="C1430" s="36">
        <v>4.625</v>
      </c>
      <c r="D1430" s="29">
        <v>1.633</v>
      </c>
      <c r="E1430" s="35">
        <v>6.2240000000000002</v>
      </c>
      <c r="F1430" s="27">
        <v>1.909</v>
      </c>
      <c r="G1430" s="27">
        <v>6.1050000000000004</v>
      </c>
      <c r="H1430" s="108" t="s">
        <v>24</v>
      </c>
    </row>
    <row r="1431" spans="1:8" ht="16.5" thickBot="1">
      <c r="A1431" s="22" t="s">
        <v>25</v>
      </c>
      <c r="B1431" s="29">
        <v>1.718</v>
      </c>
      <c r="C1431" s="27">
        <v>5.3140000000000001</v>
      </c>
      <c r="D1431" s="29">
        <v>2.240447873541588</v>
      </c>
      <c r="E1431" s="35">
        <v>6.93</v>
      </c>
      <c r="F1431" s="27">
        <v>4.279156999999997</v>
      </c>
      <c r="G1431" s="27">
        <v>10.995021379999994</v>
      </c>
      <c r="H1431" s="108" t="s">
        <v>578</v>
      </c>
    </row>
    <row r="1432" spans="1:8" ht="16.5" thickBot="1">
      <c r="A1432" s="22" t="s">
        <v>26</v>
      </c>
      <c r="B1432" s="35">
        <v>0.15170078740157478</v>
      </c>
      <c r="C1432" s="36">
        <v>0.50700000000000001</v>
      </c>
      <c r="D1432" s="29">
        <v>0.21483464566929131</v>
      </c>
      <c r="E1432" s="35">
        <v>0.71799999999999997</v>
      </c>
      <c r="F1432" s="27">
        <v>0.29299999999999998</v>
      </c>
      <c r="G1432" s="27">
        <v>1.169</v>
      </c>
      <c r="H1432" s="108" t="s">
        <v>588</v>
      </c>
    </row>
    <row r="1433" spans="1:8" ht="16.5" thickBot="1">
      <c r="A1433" s="22" t="s">
        <v>27</v>
      </c>
      <c r="B1433" s="35">
        <v>11.885999999999999</v>
      </c>
      <c r="C1433" s="36">
        <v>25.033999999999999</v>
      </c>
      <c r="D1433" s="29">
        <v>4.8959999999999999</v>
      </c>
      <c r="E1433" s="35">
        <v>13.242000000000001</v>
      </c>
      <c r="F1433" s="27">
        <v>2.6840000000000002</v>
      </c>
      <c r="G1433" s="27">
        <v>9.2240000000000002</v>
      </c>
      <c r="H1433" s="108" t="s">
        <v>579</v>
      </c>
    </row>
    <row r="1434" spans="1:8" ht="16.5" thickBot="1">
      <c r="A1434" s="22" t="s">
        <v>28</v>
      </c>
      <c r="B1434" s="35">
        <v>3.2890000000000001</v>
      </c>
      <c r="C1434" s="36">
        <v>16.175999999999998</v>
      </c>
      <c r="D1434" s="29">
        <v>4.9450000000000003</v>
      </c>
      <c r="E1434" s="35">
        <v>21.06</v>
      </c>
      <c r="F1434" s="27">
        <v>4.4480000000000004</v>
      </c>
      <c r="G1434" s="27">
        <v>19.498999999999999</v>
      </c>
      <c r="H1434" s="108" t="s">
        <v>580</v>
      </c>
    </row>
    <row r="1435" spans="1:8" ht="16.5" thickBot="1">
      <c r="A1435" s="22" t="s">
        <v>29</v>
      </c>
      <c r="B1435" s="35">
        <v>9.8000000000000004E-2</v>
      </c>
      <c r="C1435" s="36">
        <v>0.39500000000000002</v>
      </c>
      <c r="D1435" s="29">
        <v>8.3000000000000004E-2</v>
      </c>
      <c r="E1435" s="35">
        <v>0.35799999999999998</v>
      </c>
      <c r="F1435" s="27">
        <v>6.0000000000000001E-3</v>
      </c>
      <c r="G1435" s="27">
        <v>0.04</v>
      </c>
      <c r="H1435" s="108" t="s">
        <v>581</v>
      </c>
    </row>
    <row r="1436" spans="1:8" ht="16.5" thickBot="1">
      <c r="A1436" s="22" t="s">
        <v>30</v>
      </c>
      <c r="B1436" s="35">
        <v>0.47199999999999998</v>
      </c>
      <c r="C1436" s="36">
        <v>2.1269999999999998</v>
      </c>
      <c r="D1436" s="29">
        <v>0.29299999999999998</v>
      </c>
      <c r="E1436" s="35">
        <v>0.28599999999999998</v>
      </c>
      <c r="F1436" s="27">
        <v>7.9000000000000001E-2</v>
      </c>
      <c r="G1436" s="27">
        <v>0.20399999999999999</v>
      </c>
      <c r="H1436" s="108" t="s">
        <v>589</v>
      </c>
    </row>
    <row r="1437" spans="1:8" ht="16.5" thickBot="1">
      <c r="A1437" s="22" t="s">
        <v>31</v>
      </c>
      <c r="B1437" s="35">
        <v>0.54700000000000004</v>
      </c>
      <c r="C1437" s="36">
        <v>2.5470000000000002</v>
      </c>
      <c r="D1437" s="29">
        <v>1.161</v>
      </c>
      <c r="E1437" s="35">
        <v>4.32</v>
      </c>
      <c r="F1437" s="27">
        <v>1.331</v>
      </c>
      <c r="G1437" s="27">
        <v>4.8890000000000002</v>
      </c>
      <c r="H1437" s="108" t="s">
        <v>582</v>
      </c>
    </row>
    <row r="1438" spans="1:8" ht="16.5" thickBot="1">
      <c r="A1438" s="22" t="s">
        <v>32</v>
      </c>
      <c r="B1438" s="35">
        <v>6.9550000000000001</v>
      </c>
      <c r="C1438" s="36">
        <v>26.934000000000001</v>
      </c>
      <c r="D1438" s="29">
        <v>5.1849999999999996</v>
      </c>
      <c r="E1438" s="35">
        <v>13.602</v>
      </c>
      <c r="F1438" s="27">
        <v>6.923</v>
      </c>
      <c r="G1438" s="27">
        <v>15.505000000000001</v>
      </c>
      <c r="H1438" s="108" t="s">
        <v>584</v>
      </c>
    </row>
    <row r="1439" spans="1:8" ht="16.5" thickBot="1">
      <c r="A1439" s="22" t="s">
        <v>33</v>
      </c>
      <c r="B1439" s="37">
        <v>1.7999999999999999E-2</v>
      </c>
      <c r="C1439" s="38">
        <v>0.02</v>
      </c>
      <c r="D1439" s="29">
        <v>0.112</v>
      </c>
      <c r="E1439" s="35">
        <v>7.8E-2</v>
      </c>
      <c r="F1439" s="27">
        <v>0.35899999999999999</v>
      </c>
      <c r="G1439" s="27">
        <v>0.33900000000000002</v>
      </c>
      <c r="H1439" s="108" t="s">
        <v>583</v>
      </c>
    </row>
    <row r="1440" spans="1:8" ht="16.5" thickBot="1">
      <c r="A1440" s="22" t="s">
        <v>34</v>
      </c>
      <c r="B1440" s="37">
        <v>0.20300000000000001</v>
      </c>
      <c r="C1440" s="38">
        <v>0.87</v>
      </c>
      <c r="D1440" s="29">
        <v>0.75700000000000001</v>
      </c>
      <c r="E1440" s="35">
        <v>2.2229999999999999</v>
      </c>
      <c r="F1440" s="27">
        <v>1.349</v>
      </c>
      <c r="G1440" s="27">
        <v>3.1869999999999998</v>
      </c>
      <c r="H1440" s="107" t="s">
        <v>35</v>
      </c>
    </row>
    <row r="1441" spans="1:8" ht="16.5" thickBot="1">
      <c r="A1441" s="90" t="s">
        <v>338</v>
      </c>
      <c r="B1441" s="92">
        <v>72.453700787401559</v>
      </c>
      <c r="C1441" s="92">
        <v>236.90299999999999</v>
      </c>
      <c r="D1441" s="92">
        <v>80.095282519210883</v>
      </c>
      <c r="E1441" s="92">
        <v>254.27099999999999</v>
      </c>
      <c r="F1441" s="92">
        <f>SUM(F1419:F1440)</f>
        <v>88.407157000000012</v>
      </c>
      <c r="G1441" s="92">
        <f>SUM(G1419:G1440)</f>
        <v>243.27302137999996</v>
      </c>
      <c r="H1441" s="106" t="s">
        <v>586</v>
      </c>
    </row>
    <row r="1442" spans="1:8" ht="16.5" thickBot="1">
      <c r="A1442" s="90" t="s">
        <v>337</v>
      </c>
      <c r="B1442" s="92">
        <v>1659.0178935774952</v>
      </c>
      <c r="C1442" s="92">
        <v>7152.7250000000004</v>
      </c>
      <c r="D1442" s="92">
        <v>1705.6057791880808</v>
      </c>
      <c r="E1442" s="92">
        <v>7353.585</v>
      </c>
      <c r="F1442" s="92">
        <v>1806.5286477271807</v>
      </c>
      <c r="G1442" s="92">
        <v>7788.7060000000001</v>
      </c>
      <c r="H1442" s="113" t="s">
        <v>339</v>
      </c>
    </row>
    <row r="1444" spans="1:8" ht="16.5" customHeight="1">
      <c r="A1444" s="73" t="s">
        <v>120</v>
      </c>
      <c r="H1444" s="75" t="s">
        <v>121</v>
      </c>
    </row>
    <row r="1445" spans="1:8">
      <c r="A1445" s="73" t="s">
        <v>694</v>
      </c>
      <c r="H1445" s="49" t="s">
        <v>396</v>
      </c>
    </row>
    <row r="1446" spans="1:8" ht="15" customHeight="1" thickBot="1">
      <c r="A1446" s="72" t="s">
        <v>813</v>
      </c>
      <c r="E1446" s="2"/>
      <c r="G1446" s="2" t="s">
        <v>37</v>
      </c>
      <c r="H1446" s="2" t="s">
        <v>1</v>
      </c>
    </row>
    <row r="1447" spans="1:8" ht="16.5" thickBot="1">
      <c r="A1447" s="63" t="s">
        <v>6</v>
      </c>
      <c r="B1447" s="179">
        <v>2018</v>
      </c>
      <c r="C1447" s="180"/>
      <c r="D1447" s="179">
        <v>2019</v>
      </c>
      <c r="E1447" s="180"/>
      <c r="F1447" s="179">
        <v>2020</v>
      </c>
      <c r="G1447" s="180"/>
      <c r="H1447" s="64" t="s">
        <v>2</v>
      </c>
    </row>
    <row r="1448" spans="1:8">
      <c r="A1448" s="65"/>
      <c r="B1448" s="19" t="s">
        <v>40</v>
      </c>
      <c r="C1448" s="105" t="s">
        <v>41</v>
      </c>
      <c r="D1448" s="105" t="s">
        <v>40</v>
      </c>
      <c r="E1448" s="15" t="s">
        <v>41</v>
      </c>
      <c r="F1448" s="19" t="s">
        <v>40</v>
      </c>
      <c r="G1448" s="9" t="s">
        <v>41</v>
      </c>
      <c r="H1448" s="66"/>
    </row>
    <row r="1449" spans="1:8" ht="16.5" thickBot="1">
      <c r="A1449" s="67"/>
      <c r="B1449" s="32" t="s">
        <v>42</v>
      </c>
      <c r="C1449" s="11" t="s">
        <v>43</v>
      </c>
      <c r="D1449" s="108" t="s">
        <v>42</v>
      </c>
      <c r="E1449" s="34" t="s">
        <v>43</v>
      </c>
      <c r="F1449" s="32" t="s">
        <v>42</v>
      </c>
      <c r="G1449" s="32" t="s">
        <v>43</v>
      </c>
      <c r="H1449" s="68"/>
    </row>
    <row r="1450" spans="1:8" ht="17.25" thickTop="1" thickBot="1">
      <c r="A1450" s="22" t="s">
        <v>11</v>
      </c>
      <c r="B1450" s="33">
        <v>6.8000000000000005E-2</v>
      </c>
      <c r="C1450" s="36">
        <v>0.221</v>
      </c>
      <c r="D1450" s="29">
        <v>5.5E-2</v>
      </c>
      <c r="E1450" s="35">
        <v>0.25</v>
      </c>
      <c r="F1450" s="27">
        <v>0.15</v>
      </c>
      <c r="G1450" s="27">
        <v>0.72399999999999998</v>
      </c>
      <c r="H1450" s="108" t="s">
        <v>575</v>
      </c>
    </row>
    <row r="1451" spans="1:8" ht="16.5" thickBot="1">
      <c r="A1451" s="22" t="s">
        <v>12</v>
      </c>
      <c r="B1451" s="35">
        <v>1.288</v>
      </c>
      <c r="C1451" s="36">
        <v>3.343</v>
      </c>
      <c r="D1451" s="29">
        <v>1.242</v>
      </c>
      <c r="E1451" s="35">
        <v>3.5419999999999998</v>
      </c>
      <c r="F1451" s="27">
        <v>1.34</v>
      </c>
      <c r="G1451" s="27">
        <v>3.544</v>
      </c>
      <c r="H1451" s="108" t="s">
        <v>576</v>
      </c>
    </row>
    <row r="1452" spans="1:8" ht="16.5" thickBot="1">
      <c r="A1452" s="22" t="s">
        <v>13</v>
      </c>
      <c r="B1452" s="35">
        <v>7.0000000000000007E-2</v>
      </c>
      <c r="C1452" s="36">
        <v>0.27400000000000002</v>
      </c>
      <c r="D1452" s="29">
        <v>7.4999999999999997E-2</v>
      </c>
      <c r="E1452" s="35">
        <v>0.30599999999999999</v>
      </c>
      <c r="F1452" s="27">
        <v>0.10299999999999999</v>
      </c>
      <c r="G1452" s="27">
        <v>0.41699999999999998</v>
      </c>
      <c r="H1452" s="108" t="s">
        <v>572</v>
      </c>
    </row>
    <row r="1453" spans="1:8" ht="16.5" thickBot="1">
      <c r="A1453" s="22" t="s">
        <v>14</v>
      </c>
      <c r="B1453" s="35">
        <v>1E-3</v>
      </c>
      <c r="C1453" s="36">
        <v>1.0999999999999999E-2</v>
      </c>
      <c r="D1453" s="29">
        <v>4.0000000000000001E-3</v>
      </c>
      <c r="E1453" s="35">
        <v>7.9000000000000001E-2</v>
      </c>
      <c r="F1453" s="27">
        <v>2E-3</v>
      </c>
      <c r="G1453" s="27">
        <v>1.0999999999999999E-2</v>
      </c>
      <c r="H1453" s="108" t="s">
        <v>585</v>
      </c>
    </row>
    <row r="1454" spans="1:8" ht="16.5" thickBot="1">
      <c r="A1454" s="22" t="s">
        <v>15</v>
      </c>
      <c r="B1454" s="35">
        <v>0</v>
      </c>
      <c r="C1454" s="36">
        <v>7.0000000000000001E-3</v>
      </c>
      <c r="D1454" s="29">
        <v>0</v>
      </c>
      <c r="E1454" s="35">
        <v>0</v>
      </c>
      <c r="F1454" s="27">
        <v>0</v>
      </c>
      <c r="G1454" s="27">
        <v>5.0000000000000001E-3</v>
      </c>
      <c r="H1454" s="108" t="s">
        <v>591</v>
      </c>
    </row>
    <row r="1455" spans="1:8" ht="16.5" thickBot="1">
      <c r="A1455" s="22" t="s">
        <v>16</v>
      </c>
      <c r="B1455" s="35">
        <v>0</v>
      </c>
      <c r="C1455" s="36">
        <v>0</v>
      </c>
      <c r="D1455" s="29">
        <v>2.1000000000000001E-2</v>
      </c>
      <c r="E1455" s="35">
        <v>1.6E-2</v>
      </c>
      <c r="F1455" s="27">
        <v>1E-3</v>
      </c>
      <c r="G1455" s="27">
        <v>1E-3</v>
      </c>
      <c r="H1455" s="108" t="s">
        <v>573</v>
      </c>
    </row>
    <row r="1456" spans="1:8" ht="16.5" thickBot="1">
      <c r="A1456" s="22" t="s">
        <v>17</v>
      </c>
      <c r="B1456" s="35">
        <v>1E-3</v>
      </c>
      <c r="C1456" s="36">
        <v>2E-3</v>
      </c>
      <c r="D1456" s="29">
        <v>0</v>
      </c>
      <c r="E1456" s="35">
        <v>1E-3</v>
      </c>
      <c r="F1456" s="27">
        <v>0</v>
      </c>
      <c r="G1456" s="27">
        <v>0</v>
      </c>
      <c r="H1456" s="108" t="s">
        <v>18</v>
      </c>
    </row>
    <row r="1457" spans="1:8" ht="16.5" thickBot="1">
      <c r="A1457" s="22" t="s">
        <v>19</v>
      </c>
      <c r="B1457" s="35">
        <v>0.96599999999999997</v>
      </c>
      <c r="C1457" s="36">
        <v>2.0670000000000002</v>
      </c>
      <c r="D1457" s="29">
        <v>1.2030000000000001</v>
      </c>
      <c r="E1457" s="35">
        <v>2.9140000000000001</v>
      </c>
      <c r="F1457" s="27">
        <v>1.5629999999999999</v>
      </c>
      <c r="G1457" s="27">
        <v>3.7770000000000001</v>
      </c>
      <c r="H1457" s="108" t="s">
        <v>574</v>
      </c>
    </row>
    <row r="1458" spans="1:8" ht="16.5" thickBot="1">
      <c r="A1458" s="22" t="s">
        <v>20</v>
      </c>
      <c r="B1458" s="35">
        <v>0</v>
      </c>
      <c r="C1458" s="36">
        <v>0</v>
      </c>
      <c r="D1458" s="29">
        <v>3.0000000000000001E-3</v>
      </c>
      <c r="E1458" s="35">
        <v>1.0999999999999999E-2</v>
      </c>
      <c r="F1458" s="27">
        <v>0</v>
      </c>
      <c r="G1458" s="27">
        <v>0</v>
      </c>
      <c r="H1458" s="108" t="s">
        <v>577</v>
      </c>
    </row>
    <row r="1459" spans="1:8" ht="16.5" thickBot="1">
      <c r="A1459" s="22" t="s">
        <v>21</v>
      </c>
      <c r="B1459" s="35">
        <v>4.0000000000000001E-3</v>
      </c>
      <c r="C1459" s="36">
        <v>1.7000000000000001E-2</v>
      </c>
      <c r="D1459" s="29">
        <v>0</v>
      </c>
      <c r="E1459" s="35">
        <v>0</v>
      </c>
      <c r="F1459" s="27">
        <v>0</v>
      </c>
      <c r="G1459" s="27">
        <v>0</v>
      </c>
      <c r="H1459" s="108" t="s">
        <v>587</v>
      </c>
    </row>
    <row r="1460" spans="1:8" ht="16.5" thickBot="1">
      <c r="A1460" s="22" t="s">
        <v>22</v>
      </c>
      <c r="B1460" s="35">
        <v>0.02</v>
      </c>
      <c r="C1460" s="36">
        <v>0.03</v>
      </c>
      <c r="D1460" s="29">
        <v>9.6000000000000002E-2</v>
      </c>
      <c r="E1460" s="35">
        <v>0.10199999999999999</v>
      </c>
      <c r="F1460" s="27">
        <v>0</v>
      </c>
      <c r="G1460" s="27">
        <v>0</v>
      </c>
      <c r="H1460" s="108" t="s">
        <v>571</v>
      </c>
    </row>
    <row r="1461" spans="1:8" ht="16.5" thickBot="1">
      <c r="A1461" s="22" t="s">
        <v>23</v>
      </c>
      <c r="B1461" s="35">
        <v>1.2999999999999999E-2</v>
      </c>
      <c r="C1461" s="36">
        <v>4.7E-2</v>
      </c>
      <c r="D1461" s="29">
        <v>2.1000000000000001E-2</v>
      </c>
      <c r="E1461" s="35">
        <v>7.5999999999999998E-2</v>
      </c>
      <c r="F1461" s="27">
        <v>1.0999999999999999E-2</v>
      </c>
      <c r="G1461" s="27">
        <v>0.06</v>
      </c>
      <c r="H1461" s="108" t="s">
        <v>24</v>
      </c>
    </row>
    <row r="1462" spans="1:8" ht="16.5" thickBot="1">
      <c r="A1462" s="22" t="s">
        <v>25</v>
      </c>
      <c r="B1462" s="29">
        <v>0.16200000000000001</v>
      </c>
      <c r="C1462" s="27">
        <v>0.38600000000000001</v>
      </c>
      <c r="D1462" s="29">
        <v>0.191</v>
      </c>
      <c r="E1462" s="35">
        <v>0.63400000000000001</v>
      </c>
      <c r="F1462" s="27">
        <v>0.22</v>
      </c>
      <c r="G1462" s="27">
        <v>0.752</v>
      </c>
      <c r="H1462" s="108" t="s">
        <v>578</v>
      </c>
    </row>
    <row r="1463" spans="1:8" ht="16.5" thickBot="1">
      <c r="A1463" s="22" t="s">
        <v>26</v>
      </c>
      <c r="B1463" s="35">
        <v>0</v>
      </c>
      <c r="C1463" s="36">
        <v>8.0000000000000002E-3</v>
      </c>
      <c r="D1463" s="29">
        <v>0</v>
      </c>
      <c r="E1463" s="35">
        <v>8.0000000000000002E-3</v>
      </c>
      <c r="F1463" s="27">
        <v>3.0000000000000001E-3</v>
      </c>
      <c r="G1463" s="27">
        <v>1.4E-2</v>
      </c>
      <c r="H1463" s="108" t="s">
        <v>588</v>
      </c>
    </row>
    <row r="1464" spans="1:8" ht="16.5" thickBot="1">
      <c r="A1464" s="22" t="s">
        <v>27</v>
      </c>
      <c r="B1464" s="35">
        <v>1.236</v>
      </c>
      <c r="C1464" s="36">
        <v>2.0139999999999998</v>
      </c>
      <c r="D1464" s="29">
        <v>0.11</v>
      </c>
      <c r="E1464" s="35">
        <v>0.42199999999999999</v>
      </c>
      <c r="F1464" s="27">
        <v>0.19900000000000001</v>
      </c>
      <c r="G1464" s="27">
        <v>0.65400000000000003</v>
      </c>
      <c r="H1464" s="108" t="s">
        <v>579</v>
      </c>
    </row>
    <row r="1465" spans="1:8" ht="16.5" thickBot="1">
      <c r="A1465" s="22" t="s">
        <v>28</v>
      </c>
      <c r="B1465" s="35">
        <v>0.16</v>
      </c>
      <c r="C1465" s="36">
        <v>0.67800000000000005</v>
      </c>
      <c r="D1465" s="29">
        <v>0.13100000000000001</v>
      </c>
      <c r="E1465" s="35">
        <v>0.61499999999999999</v>
      </c>
      <c r="F1465" s="27">
        <v>0.159</v>
      </c>
      <c r="G1465" s="27">
        <v>0.73699999999999999</v>
      </c>
      <c r="H1465" s="108" t="s">
        <v>580</v>
      </c>
    </row>
    <row r="1466" spans="1:8" ht="16.5" thickBot="1">
      <c r="A1466" s="22" t="s">
        <v>29</v>
      </c>
      <c r="B1466" s="35">
        <v>3.3000000000000002E-2</v>
      </c>
      <c r="C1466" s="36">
        <v>0.215</v>
      </c>
      <c r="D1466" s="29">
        <v>3.2000000000000001E-2</v>
      </c>
      <c r="E1466" s="35">
        <v>0.247</v>
      </c>
      <c r="F1466" s="27">
        <v>3.7999999999999999E-2</v>
      </c>
      <c r="G1466" s="27">
        <v>0.15</v>
      </c>
      <c r="H1466" s="108" t="s">
        <v>581</v>
      </c>
    </row>
    <row r="1467" spans="1:8" ht="16.5" thickBot="1">
      <c r="A1467" s="22" t="s">
        <v>30</v>
      </c>
      <c r="B1467" s="35">
        <v>0</v>
      </c>
      <c r="C1467" s="36">
        <v>0</v>
      </c>
      <c r="D1467" s="29">
        <v>0</v>
      </c>
      <c r="E1467" s="35">
        <v>1E-3</v>
      </c>
      <c r="F1467" s="27">
        <v>8.0000000000000002E-3</v>
      </c>
      <c r="G1467" s="27">
        <v>3.2000000000000001E-2</v>
      </c>
      <c r="H1467" s="108" t="s">
        <v>589</v>
      </c>
    </row>
    <row r="1468" spans="1:8" ht="16.5" thickBot="1">
      <c r="A1468" s="22" t="s">
        <v>31</v>
      </c>
      <c r="B1468" s="35">
        <v>0.10100000000000001</v>
      </c>
      <c r="C1468" s="36">
        <v>0.39900000000000002</v>
      </c>
      <c r="D1468" s="29">
        <v>4.2000000000000003E-2</v>
      </c>
      <c r="E1468" s="35">
        <v>0.18099999999999999</v>
      </c>
      <c r="F1468" s="27">
        <v>0.02</v>
      </c>
      <c r="G1468" s="27">
        <v>0.108</v>
      </c>
      <c r="H1468" s="108" t="s">
        <v>582</v>
      </c>
    </row>
    <row r="1469" spans="1:8" ht="16.5" thickBot="1">
      <c r="A1469" s="22" t="s">
        <v>32</v>
      </c>
      <c r="B1469" s="35">
        <v>2.9000000000000001E-2</v>
      </c>
      <c r="C1469" s="36">
        <v>0.18099999999999999</v>
      </c>
      <c r="D1469" s="29">
        <v>2.1000000000000001E-2</v>
      </c>
      <c r="E1469" s="35">
        <v>0.113</v>
      </c>
      <c r="F1469" s="27">
        <v>2.4E-2</v>
      </c>
      <c r="G1469" s="27">
        <v>0.14000000000000001</v>
      </c>
      <c r="H1469" s="108" t="s">
        <v>584</v>
      </c>
    </row>
    <row r="1470" spans="1:8" ht="16.5" thickBot="1">
      <c r="A1470" s="22" t="s">
        <v>33</v>
      </c>
      <c r="B1470" s="37">
        <v>0</v>
      </c>
      <c r="C1470" s="38">
        <v>0</v>
      </c>
      <c r="D1470" s="29">
        <v>0</v>
      </c>
      <c r="E1470" s="35">
        <v>0</v>
      </c>
      <c r="F1470" s="35">
        <v>0</v>
      </c>
      <c r="G1470" s="35">
        <v>0</v>
      </c>
      <c r="H1470" s="108" t="s">
        <v>583</v>
      </c>
    </row>
    <row r="1471" spans="1:8" ht="16.5" thickBot="1">
      <c r="A1471" s="22" t="s">
        <v>34</v>
      </c>
      <c r="B1471" s="37">
        <v>1.7999999999999999E-2</v>
      </c>
      <c r="C1471" s="38">
        <v>2.8000000000000001E-2</v>
      </c>
      <c r="D1471" s="29">
        <v>7.0000000000000001E-3</v>
      </c>
      <c r="E1471" s="35">
        <v>4.3999999999999997E-2</v>
      </c>
      <c r="F1471" s="27">
        <v>0.01</v>
      </c>
      <c r="G1471" s="27">
        <v>4.7E-2</v>
      </c>
      <c r="H1471" s="107" t="s">
        <v>35</v>
      </c>
    </row>
    <row r="1472" spans="1:8" ht="16.5" thickBot="1">
      <c r="A1472" s="90" t="s">
        <v>338</v>
      </c>
      <c r="B1472" s="92">
        <v>4.17</v>
      </c>
      <c r="C1472" s="92">
        <v>9.9280000000000008</v>
      </c>
      <c r="D1472" s="92">
        <v>3.2539999999999991</v>
      </c>
      <c r="E1472" s="92">
        <v>9.5619999999999994</v>
      </c>
      <c r="F1472" s="92">
        <f>SUM(F1450:F1471)</f>
        <v>3.8509999999999995</v>
      </c>
      <c r="G1472" s="92">
        <f>SUM(G1450:G1471)</f>
        <v>11.173000000000002</v>
      </c>
      <c r="H1472" s="106" t="s">
        <v>586</v>
      </c>
    </row>
    <row r="1473" spans="1:8" ht="16.5" thickBot="1">
      <c r="A1473" s="90" t="s">
        <v>337</v>
      </c>
      <c r="B1473" s="92">
        <v>71.088365273513645</v>
      </c>
      <c r="C1473" s="92">
        <v>285.947</v>
      </c>
      <c r="D1473" s="92">
        <v>73.27759665065193</v>
      </c>
      <c r="E1473" s="92">
        <v>294.75299999999999</v>
      </c>
      <c r="F1473" s="92">
        <v>85.337263340817856</v>
      </c>
      <c r="G1473" s="92">
        <v>343.262</v>
      </c>
      <c r="H1473" s="113" t="s">
        <v>339</v>
      </c>
    </row>
    <row r="1475" spans="1:8">
      <c r="A1475" s="73" t="s">
        <v>122</v>
      </c>
      <c r="H1475" s="75" t="s">
        <v>123</v>
      </c>
    </row>
    <row r="1476" spans="1:8">
      <c r="A1476" s="73" t="s">
        <v>695</v>
      </c>
      <c r="H1476" s="49" t="s">
        <v>397</v>
      </c>
    </row>
    <row r="1477" spans="1:8" ht="15" customHeight="1" thickBot="1">
      <c r="A1477" s="72" t="s">
        <v>813</v>
      </c>
      <c r="E1477" s="2"/>
      <c r="G1477" s="2" t="s">
        <v>37</v>
      </c>
      <c r="H1477" s="2" t="s">
        <v>1</v>
      </c>
    </row>
    <row r="1478" spans="1:8" ht="16.5" thickBot="1">
      <c r="A1478" s="63" t="s">
        <v>6</v>
      </c>
      <c r="B1478" s="179">
        <v>2018</v>
      </c>
      <c r="C1478" s="180"/>
      <c r="D1478" s="179">
        <v>2019</v>
      </c>
      <c r="E1478" s="180"/>
      <c r="F1478" s="179">
        <v>2020</v>
      </c>
      <c r="G1478" s="180"/>
      <c r="H1478" s="64" t="s">
        <v>2</v>
      </c>
    </row>
    <row r="1479" spans="1:8">
      <c r="A1479" s="65"/>
      <c r="B1479" s="19" t="s">
        <v>40</v>
      </c>
      <c r="C1479" s="105" t="s">
        <v>41</v>
      </c>
      <c r="D1479" s="105" t="s">
        <v>40</v>
      </c>
      <c r="E1479" s="15" t="s">
        <v>41</v>
      </c>
      <c r="F1479" s="19" t="s">
        <v>40</v>
      </c>
      <c r="G1479" s="9" t="s">
        <v>41</v>
      </c>
      <c r="H1479" s="66"/>
    </row>
    <row r="1480" spans="1:8" ht="16.5" thickBot="1">
      <c r="A1480" s="67"/>
      <c r="B1480" s="32" t="s">
        <v>42</v>
      </c>
      <c r="C1480" s="11" t="s">
        <v>43</v>
      </c>
      <c r="D1480" s="108" t="s">
        <v>42</v>
      </c>
      <c r="E1480" s="34" t="s">
        <v>43</v>
      </c>
      <c r="F1480" s="32" t="s">
        <v>42</v>
      </c>
      <c r="G1480" s="32" t="s">
        <v>43</v>
      </c>
      <c r="H1480" s="68"/>
    </row>
    <row r="1481" spans="1:8" ht="17.25" thickTop="1" thickBot="1">
      <c r="A1481" s="22" t="s">
        <v>11</v>
      </c>
      <c r="B1481" s="33">
        <v>13.425000000000001</v>
      </c>
      <c r="C1481" s="36">
        <v>19.914000000000001</v>
      </c>
      <c r="D1481" s="29">
        <v>14.31</v>
      </c>
      <c r="E1481" s="29">
        <v>21.326000000000001</v>
      </c>
      <c r="F1481" s="29">
        <v>13.840999999999999</v>
      </c>
      <c r="G1481" s="29">
        <v>21.273</v>
      </c>
      <c r="H1481" s="108" t="s">
        <v>575</v>
      </c>
    </row>
    <row r="1482" spans="1:8" ht="16.5" thickBot="1">
      <c r="A1482" s="22" t="s">
        <v>12</v>
      </c>
      <c r="B1482" s="35">
        <v>24.27</v>
      </c>
      <c r="C1482" s="36">
        <v>34.281999999999996</v>
      </c>
      <c r="D1482" s="29">
        <v>24.521000000000001</v>
      </c>
      <c r="E1482" s="29">
        <v>32.402000000000001</v>
      </c>
      <c r="F1482" s="29">
        <v>21.841000000000001</v>
      </c>
      <c r="G1482" s="29">
        <v>30.989000000000001</v>
      </c>
      <c r="H1482" s="108" t="s">
        <v>576</v>
      </c>
    </row>
    <row r="1483" spans="1:8" ht="16.5" thickBot="1">
      <c r="A1483" s="22" t="s">
        <v>13</v>
      </c>
      <c r="B1483" s="35">
        <v>2.375</v>
      </c>
      <c r="C1483" s="36">
        <v>3.7029999999999998</v>
      </c>
      <c r="D1483" s="29">
        <v>2.3149999999999999</v>
      </c>
      <c r="E1483" s="29">
        <v>4.2030000000000003</v>
      </c>
      <c r="F1483" s="29">
        <v>2.109</v>
      </c>
      <c r="G1483" s="29">
        <v>6.7859999999999996</v>
      </c>
      <c r="H1483" s="108" t="s">
        <v>572</v>
      </c>
    </row>
    <row r="1484" spans="1:8" ht="16.5" thickBot="1">
      <c r="A1484" s="22" t="s">
        <v>14</v>
      </c>
      <c r="B1484" s="35">
        <v>33.591000000000001</v>
      </c>
      <c r="C1484" s="36">
        <v>29.088999999999999</v>
      </c>
      <c r="D1484" s="29">
        <v>40.643000000000001</v>
      </c>
      <c r="E1484" s="29">
        <v>30.465</v>
      </c>
      <c r="F1484" s="29">
        <v>39.396999999999998</v>
      </c>
      <c r="G1484" s="29">
        <v>34.591999999999999</v>
      </c>
      <c r="H1484" s="108" t="s">
        <v>585</v>
      </c>
    </row>
    <row r="1485" spans="1:8" ht="16.5" thickBot="1">
      <c r="A1485" s="22" t="s">
        <v>15</v>
      </c>
      <c r="B1485" s="35">
        <v>0</v>
      </c>
      <c r="C1485" s="36">
        <v>0</v>
      </c>
      <c r="D1485" s="29">
        <v>0</v>
      </c>
      <c r="E1485" s="29">
        <v>0</v>
      </c>
      <c r="F1485" s="29">
        <v>1.462</v>
      </c>
      <c r="G1485" s="29">
        <v>1.49</v>
      </c>
      <c r="H1485" s="108" t="s">
        <v>591</v>
      </c>
    </row>
    <row r="1486" spans="1:8" ht="16.5" thickBot="1">
      <c r="A1486" s="22" t="s">
        <v>16</v>
      </c>
      <c r="B1486" s="35">
        <v>0</v>
      </c>
      <c r="C1486" s="36">
        <v>0</v>
      </c>
      <c r="D1486" s="29">
        <v>0</v>
      </c>
      <c r="E1486" s="29">
        <v>0</v>
      </c>
      <c r="F1486" s="29">
        <v>0</v>
      </c>
      <c r="G1486" s="29">
        <v>0</v>
      </c>
      <c r="H1486" s="108" t="s">
        <v>573</v>
      </c>
    </row>
    <row r="1487" spans="1:8" ht="16.5" thickBot="1">
      <c r="A1487" s="22" t="s">
        <v>17</v>
      </c>
      <c r="B1487" s="35">
        <v>0.55000000000000004</v>
      </c>
      <c r="C1487" s="36">
        <v>0.44500000000000001</v>
      </c>
      <c r="D1487" s="29">
        <v>0</v>
      </c>
      <c r="E1487" s="29">
        <v>0</v>
      </c>
      <c r="F1487" s="29">
        <v>0</v>
      </c>
      <c r="G1487" s="29">
        <v>0</v>
      </c>
      <c r="H1487" s="108" t="s">
        <v>18</v>
      </c>
    </row>
    <row r="1488" spans="1:8" ht="16.5" thickBot="1">
      <c r="A1488" s="22" t="s">
        <v>19</v>
      </c>
      <c r="B1488" s="35">
        <v>51.414999999999999</v>
      </c>
      <c r="C1488" s="36">
        <v>55.993000000000002</v>
      </c>
      <c r="D1488" s="29">
        <v>53.642000000000003</v>
      </c>
      <c r="E1488" s="29">
        <v>51.881</v>
      </c>
      <c r="F1488" s="29">
        <v>31.334</v>
      </c>
      <c r="G1488" s="29">
        <v>30.783999999999999</v>
      </c>
      <c r="H1488" s="108" t="s">
        <v>574</v>
      </c>
    </row>
    <row r="1489" spans="1:8" ht="16.5" thickBot="1">
      <c r="A1489" s="22" t="s">
        <v>20</v>
      </c>
      <c r="B1489" s="35">
        <v>1E-3</v>
      </c>
      <c r="C1489" s="36">
        <v>1.7000000000000001E-2</v>
      </c>
      <c r="D1489" s="29">
        <v>4.5999999999999999E-2</v>
      </c>
      <c r="E1489" s="29">
        <v>5.2999999999999999E-2</v>
      </c>
      <c r="F1489" s="29">
        <v>0.28999999999999998</v>
      </c>
      <c r="G1489" s="29">
        <v>0.35499999999999998</v>
      </c>
      <c r="H1489" s="108" t="s">
        <v>577</v>
      </c>
    </row>
    <row r="1490" spans="1:8" ht="16.5" thickBot="1">
      <c r="A1490" s="22" t="s">
        <v>21</v>
      </c>
      <c r="B1490" s="35">
        <v>0.24099999999999999</v>
      </c>
      <c r="C1490" s="36">
        <v>0.19700000000000001</v>
      </c>
      <c r="D1490" s="29">
        <v>1.085</v>
      </c>
      <c r="E1490" s="29">
        <v>0.88300000000000001</v>
      </c>
      <c r="F1490" s="29">
        <v>1.0999999999999999E-2</v>
      </c>
      <c r="G1490" s="29">
        <v>1.7000000000000001E-2</v>
      </c>
      <c r="H1490" s="108" t="s">
        <v>587</v>
      </c>
    </row>
    <row r="1491" spans="1:8" ht="16.5" thickBot="1">
      <c r="A1491" s="22" t="s">
        <v>22</v>
      </c>
      <c r="B1491" s="35">
        <v>3.4279999999999999</v>
      </c>
      <c r="C1491" s="36">
        <v>3.0169999999999999</v>
      </c>
      <c r="D1491" s="29">
        <v>12.554</v>
      </c>
      <c r="E1491" s="29">
        <v>9.3879999999999999</v>
      </c>
      <c r="F1491" s="29">
        <v>1.3220000000000001</v>
      </c>
      <c r="G1491" s="29">
        <v>1.673</v>
      </c>
      <c r="H1491" s="108" t="s">
        <v>571</v>
      </c>
    </row>
    <row r="1492" spans="1:8" ht="16.5" thickBot="1">
      <c r="A1492" s="22" t="s">
        <v>23</v>
      </c>
      <c r="B1492" s="35">
        <v>4.3070000000000004</v>
      </c>
      <c r="C1492" s="36">
        <v>7.5579999999999998</v>
      </c>
      <c r="D1492" s="29">
        <v>5.2679999999999998</v>
      </c>
      <c r="E1492" s="29">
        <v>8.2789999999999999</v>
      </c>
      <c r="F1492" s="29">
        <v>8.0359999999999996</v>
      </c>
      <c r="G1492" s="29">
        <v>10.625999999999999</v>
      </c>
      <c r="H1492" s="108" t="s">
        <v>24</v>
      </c>
    </row>
    <row r="1493" spans="1:8" ht="16.5" thickBot="1">
      <c r="A1493" s="22" t="s">
        <v>25</v>
      </c>
      <c r="B1493" s="29">
        <v>26.651</v>
      </c>
      <c r="C1493" s="27">
        <v>24.651</v>
      </c>
      <c r="D1493" s="29">
        <v>14.346</v>
      </c>
      <c r="E1493" s="29">
        <v>13.042</v>
      </c>
      <c r="F1493" s="29">
        <v>12.466551000000001</v>
      </c>
      <c r="G1493" s="29">
        <v>14.086691429999998</v>
      </c>
      <c r="H1493" s="108" t="s">
        <v>578</v>
      </c>
    </row>
    <row r="1494" spans="1:8" ht="16.5" thickBot="1">
      <c r="A1494" s="22" t="s">
        <v>26</v>
      </c>
      <c r="B1494" s="35">
        <v>8.3648994889267456</v>
      </c>
      <c r="C1494" s="36">
        <v>11.058999999999999</v>
      </c>
      <c r="D1494" s="29">
        <v>7.4451311754684841</v>
      </c>
      <c r="E1494" s="29">
        <v>9.843</v>
      </c>
      <c r="F1494" s="29">
        <v>6.484</v>
      </c>
      <c r="G1494" s="29">
        <v>8.8070000000000004</v>
      </c>
      <c r="H1494" s="108" t="s">
        <v>588</v>
      </c>
    </row>
    <row r="1495" spans="1:8" ht="16.5" thickBot="1">
      <c r="A1495" s="22" t="s">
        <v>27</v>
      </c>
      <c r="B1495" s="35">
        <v>4.8449999999999998</v>
      </c>
      <c r="C1495" s="36">
        <v>6.6959999999999997</v>
      </c>
      <c r="D1495" s="29">
        <v>10.898999999999999</v>
      </c>
      <c r="E1495" s="29">
        <v>10.638</v>
      </c>
      <c r="F1495" s="29">
        <v>9.6430000000000007</v>
      </c>
      <c r="G1495" s="29">
        <v>10.689</v>
      </c>
      <c r="H1495" s="108" t="s">
        <v>579</v>
      </c>
    </row>
    <row r="1496" spans="1:8" ht="16.5" thickBot="1">
      <c r="A1496" s="22" t="s">
        <v>28</v>
      </c>
      <c r="B1496" s="35">
        <v>43.704000000000001</v>
      </c>
      <c r="C1496" s="36">
        <v>58.942999999999998</v>
      </c>
      <c r="D1496" s="29">
        <v>37.39</v>
      </c>
      <c r="E1496" s="29">
        <v>50.594999999999999</v>
      </c>
      <c r="F1496" s="29">
        <v>32.034999999999997</v>
      </c>
      <c r="G1496" s="29">
        <v>44.124000000000002</v>
      </c>
      <c r="H1496" s="108" t="s">
        <v>580</v>
      </c>
    </row>
    <row r="1497" spans="1:8" ht="16.5" thickBot="1">
      <c r="A1497" s="22" t="s">
        <v>29</v>
      </c>
      <c r="B1497" s="35">
        <v>5.7069999999999999</v>
      </c>
      <c r="C1497" s="36">
        <v>10.881</v>
      </c>
      <c r="D1497" s="29">
        <v>3.6</v>
      </c>
      <c r="E1497" s="29">
        <v>6.6550000000000002</v>
      </c>
      <c r="F1497" s="29">
        <v>0.98099999999999998</v>
      </c>
      <c r="G1497" s="29">
        <v>1.7969999999999999</v>
      </c>
      <c r="H1497" s="108" t="s">
        <v>581</v>
      </c>
    </row>
    <row r="1498" spans="1:8" ht="16.5" thickBot="1">
      <c r="A1498" s="22" t="s">
        <v>30</v>
      </c>
      <c r="B1498" s="35">
        <v>91.941000000000003</v>
      </c>
      <c r="C1498" s="36">
        <v>122.625</v>
      </c>
      <c r="D1498" s="29">
        <v>67.247</v>
      </c>
      <c r="E1498" s="29">
        <v>76.522000000000006</v>
      </c>
      <c r="F1498" s="29">
        <v>55.31</v>
      </c>
      <c r="G1498" s="29">
        <v>70.924000000000007</v>
      </c>
      <c r="H1498" s="108" t="s">
        <v>589</v>
      </c>
    </row>
    <row r="1499" spans="1:8" ht="16.5" thickBot="1">
      <c r="A1499" s="22" t="s">
        <v>31</v>
      </c>
      <c r="B1499" s="35">
        <v>39.18</v>
      </c>
      <c r="C1499" s="36">
        <v>37.630000000000003</v>
      </c>
      <c r="D1499" s="29">
        <v>48.542000000000002</v>
      </c>
      <c r="E1499" s="29">
        <v>39.283000000000001</v>
      </c>
      <c r="F1499" s="29">
        <v>37.731000000000002</v>
      </c>
      <c r="G1499" s="29">
        <v>41.340608000000003</v>
      </c>
      <c r="H1499" s="108" t="s">
        <v>582</v>
      </c>
    </row>
    <row r="1500" spans="1:8" ht="16.5" thickBot="1">
      <c r="A1500" s="22" t="s">
        <v>32</v>
      </c>
      <c r="B1500" s="35">
        <v>11.944000000000001</v>
      </c>
      <c r="C1500" s="36">
        <v>12.327</v>
      </c>
      <c r="D1500" s="29">
        <v>12.897</v>
      </c>
      <c r="E1500" s="29">
        <v>10.201000000000001</v>
      </c>
      <c r="F1500" s="29">
        <v>1.45</v>
      </c>
      <c r="G1500" s="29">
        <v>1.778</v>
      </c>
      <c r="H1500" s="108" t="s">
        <v>584</v>
      </c>
    </row>
    <row r="1501" spans="1:8" ht="16.5" thickBot="1">
      <c r="A1501" s="22" t="s">
        <v>33</v>
      </c>
      <c r="B1501" s="37">
        <v>0</v>
      </c>
      <c r="C1501" s="38">
        <v>0</v>
      </c>
      <c r="D1501" s="29">
        <v>0</v>
      </c>
      <c r="E1501" s="29">
        <v>0</v>
      </c>
      <c r="F1501" s="29">
        <v>0.97199999999999998</v>
      </c>
      <c r="G1501" s="29">
        <v>0.111</v>
      </c>
      <c r="H1501" s="108" t="s">
        <v>583</v>
      </c>
    </row>
    <row r="1502" spans="1:8" ht="16.5" thickBot="1">
      <c r="A1502" s="22" t="s">
        <v>34</v>
      </c>
      <c r="B1502" s="37">
        <v>3.0640000000000001</v>
      </c>
      <c r="C1502" s="38">
        <v>3.4239999999999999</v>
      </c>
      <c r="D1502" s="29">
        <v>2.6150000000000002</v>
      </c>
      <c r="E1502" s="29">
        <v>2.722</v>
      </c>
      <c r="F1502" s="29">
        <v>3.0179999999999998</v>
      </c>
      <c r="G1502" s="29">
        <v>3.3919999999999999</v>
      </c>
      <c r="H1502" s="107" t="s">
        <v>35</v>
      </c>
    </row>
    <row r="1503" spans="1:8" ht="16.5" thickBot="1">
      <c r="A1503" s="90" t="s">
        <v>338</v>
      </c>
      <c r="B1503" s="92">
        <v>369.00389948892683</v>
      </c>
      <c r="C1503" s="92">
        <v>442.45099999999991</v>
      </c>
      <c r="D1503" s="139">
        <v>359.36513117546843</v>
      </c>
      <c r="E1503" s="139">
        <v>378.38100000000003</v>
      </c>
      <c r="F1503" s="139">
        <f>SUM(F1481:F1502)</f>
        <v>279.73355099999998</v>
      </c>
      <c r="G1503" s="139">
        <f>SUM(G1481:G1502)</f>
        <v>335.63429943</v>
      </c>
      <c r="H1503" s="106" t="s">
        <v>586</v>
      </c>
    </row>
    <row r="1504" spans="1:8" ht="16.5" thickBot="1">
      <c r="A1504" s="90" t="s">
        <v>337</v>
      </c>
      <c r="B1504" s="92">
        <v>749.74542672579469</v>
      </c>
      <c r="C1504" s="92">
        <v>798.56</v>
      </c>
      <c r="D1504" s="139">
        <v>653.56271003459551</v>
      </c>
      <c r="E1504" s="139">
        <v>696.11500000000001</v>
      </c>
      <c r="F1504" s="139">
        <v>664.58412553791914</v>
      </c>
      <c r="G1504" s="139">
        <v>707.85400000000004</v>
      </c>
      <c r="H1504" s="113" t="s">
        <v>339</v>
      </c>
    </row>
    <row r="1506" spans="1:8">
      <c r="A1506" s="73" t="s">
        <v>124</v>
      </c>
      <c r="H1506" s="75" t="s">
        <v>125</v>
      </c>
    </row>
    <row r="1507" spans="1:8">
      <c r="A1507" s="73" t="s">
        <v>696</v>
      </c>
      <c r="H1507" s="50" t="s">
        <v>398</v>
      </c>
    </row>
    <row r="1508" spans="1:8" ht="16.5" thickBot="1">
      <c r="A1508" s="81" t="s">
        <v>813</v>
      </c>
      <c r="E1508" s="2"/>
      <c r="G1508" s="2" t="s">
        <v>37</v>
      </c>
      <c r="H1508" s="2" t="s">
        <v>1</v>
      </c>
    </row>
    <row r="1509" spans="1:8" ht="17.25" thickTop="1" thickBot="1">
      <c r="A1509" s="69" t="s">
        <v>6</v>
      </c>
      <c r="B1509" s="179">
        <v>2018</v>
      </c>
      <c r="C1509" s="180"/>
      <c r="D1509" s="179">
        <v>2019</v>
      </c>
      <c r="E1509" s="180"/>
      <c r="F1509" s="179">
        <v>2020</v>
      </c>
      <c r="G1509" s="180"/>
      <c r="H1509" s="64" t="s">
        <v>2</v>
      </c>
    </row>
    <row r="1510" spans="1:8">
      <c r="A1510" s="65"/>
      <c r="B1510" s="19" t="s">
        <v>40</v>
      </c>
      <c r="C1510" s="105" t="s">
        <v>41</v>
      </c>
      <c r="D1510" s="105" t="s">
        <v>40</v>
      </c>
      <c r="E1510" s="15" t="s">
        <v>41</v>
      </c>
      <c r="F1510" s="19" t="s">
        <v>40</v>
      </c>
      <c r="G1510" s="9" t="s">
        <v>41</v>
      </c>
      <c r="H1510" s="66"/>
    </row>
    <row r="1511" spans="1:8" ht="16.5" thickBot="1">
      <c r="A1511" s="67"/>
      <c r="B1511" s="32" t="s">
        <v>42</v>
      </c>
      <c r="C1511" s="11" t="s">
        <v>43</v>
      </c>
      <c r="D1511" s="108" t="s">
        <v>42</v>
      </c>
      <c r="E1511" s="34" t="s">
        <v>43</v>
      </c>
      <c r="F1511" s="32" t="s">
        <v>42</v>
      </c>
      <c r="G1511" s="32" t="s">
        <v>43</v>
      </c>
      <c r="H1511" s="68"/>
    </row>
    <row r="1512" spans="1:8" ht="17.25" thickTop="1" thickBot="1">
      <c r="A1512" s="22" t="s">
        <v>11</v>
      </c>
      <c r="B1512" s="33">
        <v>8.0000000000000002E-3</v>
      </c>
      <c r="C1512" s="36">
        <v>1.4999999999999999E-2</v>
      </c>
      <c r="D1512" s="29">
        <v>0</v>
      </c>
      <c r="E1512" s="35">
        <v>3.0000000000000001E-3</v>
      </c>
      <c r="F1512" s="29">
        <v>2.1999999999999999E-2</v>
      </c>
      <c r="G1512" s="29">
        <v>8.3000000000000004E-2</v>
      </c>
      <c r="H1512" s="108" t="s">
        <v>575</v>
      </c>
    </row>
    <row r="1513" spans="1:8" ht="16.5" thickBot="1">
      <c r="A1513" s="22" t="s">
        <v>12</v>
      </c>
      <c r="B1513" s="35">
        <v>6.9000000000000006E-2</v>
      </c>
      <c r="C1513" s="36">
        <v>0.17100000000000001</v>
      </c>
      <c r="D1513" s="29">
        <v>0.11899999999999999</v>
      </c>
      <c r="E1513" s="35">
        <v>0.2</v>
      </c>
      <c r="F1513" s="29">
        <v>8.2000000000000003E-2</v>
      </c>
      <c r="G1513" s="29">
        <v>0.17199999999999999</v>
      </c>
      <c r="H1513" s="108" t="s">
        <v>576</v>
      </c>
    </row>
    <row r="1514" spans="1:8" ht="16.5" thickBot="1">
      <c r="A1514" s="22" t="s">
        <v>13</v>
      </c>
      <c r="B1514" s="35">
        <v>8.9999999999999993E-3</v>
      </c>
      <c r="C1514" s="36">
        <v>1.9E-2</v>
      </c>
      <c r="D1514" s="29">
        <v>5.3999999999999999E-2</v>
      </c>
      <c r="E1514" s="35">
        <v>8.4000000000000005E-2</v>
      </c>
      <c r="F1514" s="29">
        <v>1.9E-2</v>
      </c>
      <c r="G1514" s="29">
        <v>5.5E-2</v>
      </c>
      <c r="H1514" s="108" t="s">
        <v>572</v>
      </c>
    </row>
    <row r="1515" spans="1:8" ht="16.5" thickBot="1">
      <c r="A1515" s="22" t="s">
        <v>14</v>
      </c>
      <c r="B1515" s="35">
        <v>0.16800000000000001</v>
      </c>
      <c r="C1515" s="36">
        <v>0.184</v>
      </c>
      <c r="D1515" s="29">
        <v>0.16900000000000001</v>
      </c>
      <c r="E1515" s="35">
        <v>0.186</v>
      </c>
      <c r="F1515" s="29">
        <v>4.0000000000000001E-3</v>
      </c>
      <c r="G1515" s="29">
        <v>7.0000000000000001E-3</v>
      </c>
      <c r="H1515" s="108" t="s">
        <v>585</v>
      </c>
    </row>
    <row r="1516" spans="1:8" ht="16.5" thickBot="1">
      <c r="A1516" s="22" t="s">
        <v>15</v>
      </c>
      <c r="B1516" s="35">
        <v>9.8000000000000004E-2</v>
      </c>
      <c r="C1516" s="36">
        <v>0.105</v>
      </c>
      <c r="D1516" s="29">
        <v>4.5999999999999999E-2</v>
      </c>
      <c r="E1516" s="35">
        <v>5.5E-2</v>
      </c>
      <c r="F1516" s="29">
        <v>0.113</v>
      </c>
      <c r="G1516" s="29">
        <v>0.13400000000000001</v>
      </c>
      <c r="H1516" s="108" t="s">
        <v>591</v>
      </c>
    </row>
    <row r="1517" spans="1:8" ht="16.5" thickBot="1">
      <c r="A1517" s="22" t="s">
        <v>16</v>
      </c>
      <c r="B1517" s="35">
        <v>0</v>
      </c>
      <c r="C1517" s="36">
        <v>0</v>
      </c>
      <c r="D1517" s="29">
        <v>0.125</v>
      </c>
      <c r="E1517" s="35">
        <v>9.2999999999999999E-2</v>
      </c>
      <c r="F1517" s="29">
        <v>0</v>
      </c>
      <c r="G1517" s="29">
        <v>0</v>
      </c>
      <c r="H1517" s="108" t="s">
        <v>573</v>
      </c>
    </row>
    <row r="1518" spans="1:8" ht="16.5" thickBot="1">
      <c r="A1518" s="22" t="s">
        <v>17</v>
      </c>
      <c r="B1518" s="35">
        <v>0</v>
      </c>
      <c r="C1518" s="36">
        <v>0</v>
      </c>
      <c r="D1518" s="29">
        <v>0</v>
      </c>
      <c r="E1518" s="35">
        <v>0</v>
      </c>
      <c r="F1518" s="29">
        <v>0</v>
      </c>
      <c r="G1518" s="29">
        <v>0</v>
      </c>
      <c r="H1518" s="108" t="s">
        <v>18</v>
      </c>
    </row>
    <row r="1519" spans="1:8" ht="16.5" thickBot="1">
      <c r="A1519" s="22" t="s">
        <v>19</v>
      </c>
      <c r="B1519" s="35">
        <v>0.72699999999999998</v>
      </c>
      <c r="C1519" s="36">
        <v>0.83299999999999996</v>
      </c>
      <c r="D1519" s="29">
        <v>0.441</v>
      </c>
      <c r="E1519" s="35">
        <v>0.53200000000000003</v>
      </c>
      <c r="F1519" s="29">
        <v>0.34799999999999998</v>
      </c>
      <c r="G1519" s="29">
        <v>0.59599999999999997</v>
      </c>
      <c r="H1519" s="108" t="s">
        <v>574</v>
      </c>
    </row>
    <row r="1520" spans="1:8" ht="16.5" thickBot="1">
      <c r="A1520" s="22" t="s">
        <v>20</v>
      </c>
      <c r="B1520" s="35">
        <v>0.55900000000000005</v>
      </c>
      <c r="C1520" s="36">
        <v>0.876</v>
      </c>
      <c r="D1520" s="29">
        <v>0</v>
      </c>
      <c r="E1520" s="35">
        <v>1E-3</v>
      </c>
      <c r="F1520" s="29">
        <v>3.0000000000000001E-3</v>
      </c>
      <c r="G1520" s="29">
        <v>5.0000000000000001E-3</v>
      </c>
      <c r="H1520" s="108" t="s">
        <v>577</v>
      </c>
    </row>
    <row r="1521" spans="1:8" ht="16.5" thickBot="1">
      <c r="A1521" s="22" t="s">
        <v>21</v>
      </c>
      <c r="B1521" s="35">
        <v>0</v>
      </c>
      <c r="C1521" s="36">
        <v>3.0000000000000001E-3</v>
      </c>
      <c r="D1521" s="29">
        <v>0</v>
      </c>
      <c r="E1521" s="35">
        <v>0</v>
      </c>
      <c r="F1521" s="29">
        <v>0</v>
      </c>
      <c r="G1521" s="29">
        <v>0</v>
      </c>
      <c r="H1521" s="108" t="s">
        <v>587</v>
      </c>
    </row>
    <row r="1522" spans="1:8" ht="16.5" thickBot="1">
      <c r="A1522" s="22" t="s">
        <v>22</v>
      </c>
      <c r="B1522" s="35">
        <v>0</v>
      </c>
      <c r="C1522" s="36">
        <v>1E-3</v>
      </c>
      <c r="D1522" s="29">
        <v>0</v>
      </c>
      <c r="E1522" s="35">
        <v>0</v>
      </c>
      <c r="F1522" s="29">
        <v>0</v>
      </c>
      <c r="G1522" s="29">
        <v>0</v>
      </c>
      <c r="H1522" s="108" t="s">
        <v>571</v>
      </c>
    </row>
    <row r="1523" spans="1:8" ht="16.5" thickBot="1">
      <c r="A1523" s="22" t="s">
        <v>23</v>
      </c>
      <c r="B1523" s="35">
        <v>0.153</v>
      </c>
      <c r="C1523" s="36">
        <v>0.25600000000000001</v>
      </c>
      <c r="D1523" s="29">
        <v>1.6E-2</v>
      </c>
      <c r="E1523" s="35">
        <v>2.1000000000000001E-2</v>
      </c>
      <c r="F1523" s="29">
        <v>1.2999999999999999E-2</v>
      </c>
      <c r="G1523" s="29">
        <v>1.6E-2</v>
      </c>
      <c r="H1523" s="108" t="s">
        <v>24</v>
      </c>
    </row>
    <row r="1524" spans="1:8" ht="16.5" thickBot="1">
      <c r="A1524" s="22" t="s">
        <v>25</v>
      </c>
      <c r="B1524" s="29">
        <v>3.3000000000000002E-2</v>
      </c>
      <c r="C1524" s="27">
        <v>0.121</v>
      </c>
      <c r="D1524" s="29">
        <v>4.5999999999999999E-2</v>
      </c>
      <c r="E1524" s="35">
        <v>9.1999999999999998E-2</v>
      </c>
      <c r="F1524" s="29">
        <v>3.2000000000000001E-2</v>
      </c>
      <c r="G1524" s="29">
        <v>8.2000000000000003E-2</v>
      </c>
      <c r="H1524" s="108" t="s">
        <v>578</v>
      </c>
    </row>
    <row r="1525" spans="1:8" ht="16.5" thickBot="1">
      <c r="A1525" s="22" t="s">
        <v>26</v>
      </c>
      <c r="B1525" s="35">
        <v>0</v>
      </c>
      <c r="C1525" s="36">
        <v>2.4E-2</v>
      </c>
      <c r="D1525" s="29">
        <v>0</v>
      </c>
      <c r="E1525" s="35">
        <v>3.0000000000000001E-3</v>
      </c>
      <c r="F1525" s="29">
        <v>0.02</v>
      </c>
      <c r="G1525" s="29">
        <v>2.4E-2</v>
      </c>
      <c r="H1525" s="108" t="s">
        <v>588</v>
      </c>
    </row>
    <row r="1526" spans="1:8" ht="16.5" thickBot="1">
      <c r="A1526" s="22" t="s">
        <v>27</v>
      </c>
      <c r="B1526" s="35">
        <v>0.65100000000000002</v>
      </c>
      <c r="C1526" s="36">
        <v>1.0049999999999999</v>
      </c>
      <c r="D1526" s="29">
        <v>0.29299999999999998</v>
      </c>
      <c r="E1526" s="35">
        <v>0.376</v>
      </c>
      <c r="F1526" s="29">
        <v>2.4E-2</v>
      </c>
      <c r="G1526" s="29">
        <v>0.157</v>
      </c>
      <c r="H1526" s="108" t="s">
        <v>579</v>
      </c>
    </row>
    <row r="1527" spans="1:8" ht="16.5" thickBot="1">
      <c r="A1527" s="22" t="s">
        <v>28</v>
      </c>
      <c r="B1527" s="35">
        <v>0.14799999999999999</v>
      </c>
      <c r="C1527" s="36">
        <v>0.28699999999999998</v>
      </c>
      <c r="D1527" s="29">
        <v>6.7000000000000004E-2</v>
      </c>
      <c r="E1527" s="35">
        <v>0.13</v>
      </c>
      <c r="F1527" s="29">
        <v>0.26800000000000002</v>
      </c>
      <c r="G1527" s="29">
        <v>0.38600000000000001</v>
      </c>
      <c r="H1527" s="108" t="s">
        <v>580</v>
      </c>
    </row>
    <row r="1528" spans="1:8" ht="16.5" thickBot="1">
      <c r="A1528" s="22" t="s">
        <v>29</v>
      </c>
      <c r="B1528" s="35">
        <v>8.4000000000000005E-2</v>
      </c>
      <c r="C1528" s="36">
        <v>8.8999999999999996E-2</v>
      </c>
      <c r="D1528" s="29">
        <v>3.6999999999999998E-2</v>
      </c>
      <c r="E1528" s="35">
        <v>4.5999999999999999E-2</v>
      </c>
      <c r="F1528" s="29">
        <v>2.4E-2</v>
      </c>
      <c r="G1528" s="29">
        <v>3.3000000000000002E-2</v>
      </c>
      <c r="H1528" s="108" t="s">
        <v>581</v>
      </c>
    </row>
    <row r="1529" spans="1:8" ht="16.5" thickBot="1">
      <c r="A1529" s="22" t="s">
        <v>30</v>
      </c>
      <c r="B1529" s="35">
        <v>6.0000000000000001E-3</v>
      </c>
      <c r="C1529" s="36">
        <v>0.01</v>
      </c>
      <c r="D1529" s="29">
        <v>2E-3</v>
      </c>
      <c r="E1529" s="35">
        <v>3.0000000000000001E-3</v>
      </c>
      <c r="F1529" s="29">
        <v>2E-3</v>
      </c>
      <c r="G1529" s="29">
        <v>8.0000000000000002E-3</v>
      </c>
      <c r="H1529" s="108" t="s">
        <v>589</v>
      </c>
    </row>
    <row r="1530" spans="1:8" ht="16.5" thickBot="1">
      <c r="A1530" s="22" t="s">
        <v>31</v>
      </c>
      <c r="B1530" s="35">
        <v>5.0999999999999997E-2</v>
      </c>
      <c r="C1530" s="36">
        <v>7.2999999999999995E-2</v>
      </c>
      <c r="D1530" s="29">
        <v>0.47799999999999998</v>
      </c>
      <c r="E1530" s="35">
        <v>0.46</v>
      </c>
      <c r="F1530" s="29">
        <v>0.219</v>
      </c>
      <c r="G1530" s="29">
        <v>0.28399999999999997</v>
      </c>
      <c r="H1530" s="108" t="s">
        <v>582</v>
      </c>
    </row>
    <row r="1531" spans="1:8" ht="16.5" thickBot="1">
      <c r="A1531" s="22" t="s">
        <v>32</v>
      </c>
      <c r="B1531" s="35">
        <v>0.184</v>
      </c>
      <c r="C1531" s="36">
        <v>0.21099999999999999</v>
      </c>
      <c r="D1531" s="29">
        <v>0.247</v>
      </c>
      <c r="E1531" s="35">
        <v>0.28899999999999998</v>
      </c>
      <c r="F1531" s="29">
        <v>1.6E-2</v>
      </c>
      <c r="G1531" s="29">
        <v>2.4E-2</v>
      </c>
      <c r="H1531" s="108" t="s">
        <v>584</v>
      </c>
    </row>
    <row r="1532" spans="1:8" ht="16.5" thickBot="1">
      <c r="A1532" s="22" t="s">
        <v>33</v>
      </c>
      <c r="B1532" s="37">
        <v>0</v>
      </c>
      <c r="C1532" s="38">
        <v>0</v>
      </c>
      <c r="D1532" s="29">
        <v>0</v>
      </c>
      <c r="E1532" s="35">
        <v>0</v>
      </c>
      <c r="F1532" s="29">
        <v>0.85799999999999998</v>
      </c>
      <c r="G1532" s="29">
        <v>0.57899999999999996</v>
      </c>
      <c r="H1532" s="108" t="s">
        <v>583</v>
      </c>
    </row>
    <row r="1533" spans="1:8" ht="16.5" thickBot="1">
      <c r="A1533" s="22" t="s">
        <v>34</v>
      </c>
      <c r="B1533" s="37">
        <v>4.0000000000000001E-3</v>
      </c>
      <c r="C1533" s="38">
        <v>8.9999999999999993E-3</v>
      </c>
      <c r="D1533" s="29">
        <v>0</v>
      </c>
      <c r="E1533" s="35">
        <v>2.3E-2</v>
      </c>
      <c r="F1533" s="29">
        <v>2.1999999999999999E-2</v>
      </c>
      <c r="G1533" s="29">
        <v>1.2E-2</v>
      </c>
      <c r="H1533" s="107" t="s">
        <v>35</v>
      </c>
    </row>
    <row r="1534" spans="1:8" ht="16.5" thickBot="1">
      <c r="A1534" s="90" t="s">
        <v>338</v>
      </c>
      <c r="B1534" s="92">
        <v>2.952</v>
      </c>
      <c r="C1534" s="92">
        <v>4.2920000000000007</v>
      </c>
      <c r="D1534" s="92">
        <v>2.1399999999999997</v>
      </c>
      <c r="E1534" s="92">
        <v>2.597</v>
      </c>
      <c r="F1534" s="139">
        <f>SUM(F1512:F1533)</f>
        <v>2.089</v>
      </c>
      <c r="G1534" s="139">
        <f>SUM(G1512:G1533)</f>
        <v>2.6569999999999996</v>
      </c>
      <c r="H1534" s="106" t="s">
        <v>586</v>
      </c>
    </row>
    <row r="1535" spans="1:8" ht="16.5" thickBot="1">
      <c r="A1535" s="90" t="s">
        <v>337</v>
      </c>
      <c r="B1535" s="92">
        <v>264.03935410230412</v>
      </c>
      <c r="C1535" s="92">
        <v>273.34800000000001</v>
      </c>
      <c r="D1535" s="92">
        <v>273.45442787066958</v>
      </c>
      <c r="E1535" s="92">
        <v>283.09500000000003</v>
      </c>
      <c r="F1535" s="139">
        <v>155.41874824894467</v>
      </c>
      <c r="G1535" s="139">
        <v>160.898</v>
      </c>
      <c r="H1535" s="113" t="s">
        <v>339</v>
      </c>
    </row>
    <row r="1537" spans="1:8">
      <c r="A1537" s="73" t="s">
        <v>126</v>
      </c>
      <c r="H1537" s="75" t="s">
        <v>127</v>
      </c>
    </row>
    <row r="1538" spans="1:8" ht="18" customHeight="1">
      <c r="A1538" s="73" t="s">
        <v>697</v>
      </c>
      <c r="H1538" s="7" t="s">
        <v>399</v>
      </c>
    </row>
    <row r="1539" spans="1:8" ht="19.5" customHeight="1" thickBot="1">
      <c r="A1539" s="72" t="s">
        <v>813</v>
      </c>
      <c r="E1539" s="2"/>
      <c r="G1539" s="2" t="s">
        <v>37</v>
      </c>
      <c r="H1539" s="2" t="s">
        <v>1</v>
      </c>
    </row>
    <row r="1540" spans="1:8" ht="16.5" thickBot="1">
      <c r="A1540" s="63" t="s">
        <v>6</v>
      </c>
      <c r="B1540" s="179">
        <v>2018</v>
      </c>
      <c r="C1540" s="180"/>
      <c r="D1540" s="179">
        <v>2019</v>
      </c>
      <c r="E1540" s="180"/>
      <c r="F1540" s="179">
        <v>2020</v>
      </c>
      <c r="G1540" s="180"/>
      <c r="H1540" s="64" t="s">
        <v>2</v>
      </c>
    </row>
    <row r="1541" spans="1:8">
      <c r="A1541" s="65"/>
      <c r="B1541" s="19" t="s">
        <v>40</v>
      </c>
      <c r="C1541" s="105" t="s">
        <v>41</v>
      </c>
      <c r="D1541" s="105" t="s">
        <v>40</v>
      </c>
      <c r="E1541" s="15" t="s">
        <v>41</v>
      </c>
      <c r="F1541" s="19" t="s">
        <v>40</v>
      </c>
      <c r="G1541" s="9" t="s">
        <v>41</v>
      </c>
      <c r="H1541" s="66"/>
    </row>
    <row r="1542" spans="1:8" ht="16.5" thickBot="1">
      <c r="A1542" s="67"/>
      <c r="B1542" s="32" t="s">
        <v>42</v>
      </c>
      <c r="C1542" s="11" t="s">
        <v>43</v>
      </c>
      <c r="D1542" s="108" t="s">
        <v>42</v>
      </c>
      <c r="E1542" s="34" t="s">
        <v>43</v>
      </c>
      <c r="F1542" s="32" t="s">
        <v>42</v>
      </c>
      <c r="G1542" s="32" t="s">
        <v>43</v>
      </c>
      <c r="H1542" s="68"/>
    </row>
    <row r="1543" spans="1:8" ht="17.25" thickTop="1" thickBot="1">
      <c r="A1543" s="22" t="s">
        <v>11</v>
      </c>
      <c r="B1543" s="33">
        <v>65.664000000000001</v>
      </c>
      <c r="C1543" s="36">
        <v>65.311999999999998</v>
      </c>
      <c r="D1543" s="29">
        <v>61.578000000000003</v>
      </c>
      <c r="E1543" s="35">
        <v>55.039000000000001</v>
      </c>
      <c r="F1543" s="29">
        <v>17.8184</v>
      </c>
      <c r="G1543" s="29">
        <v>71</v>
      </c>
      <c r="H1543" s="108" t="s">
        <v>575</v>
      </c>
    </row>
    <row r="1544" spans="1:8" ht="16.5" thickBot="1">
      <c r="A1544" s="22" t="s">
        <v>12</v>
      </c>
      <c r="B1544" s="35">
        <v>83.563000000000002</v>
      </c>
      <c r="C1544" s="36">
        <v>80.614999999999995</v>
      </c>
      <c r="D1544" s="29">
        <v>86.899000000000001</v>
      </c>
      <c r="E1544" s="35">
        <v>76.572000000000003</v>
      </c>
      <c r="F1544" s="29">
        <v>85.603999999999999</v>
      </c>
      <c r="G1544" s="29">
        <v>85.498999999999995</v>
      </c>
      <c r="H1544" s="108" t="s">
        <v>576</v>
      </c>
    </row>
    <row r="1545" spans="1:8" ht="16.5" thickBot="1">
      <c r="A1545" s="22" t="s">
        <v>13</v>
      </c>
      <c r="B1545" s="35">
        <v>5.2949999999999999</v>
      </c>
      <c r="C1545" s="36">
        <v>7.274</v>
      </c>
      <c r="D1545" s="29">
        <v>6.9649999999999999</v>
      </c>
      <c r="E1545" s="35">
        <v>8.7520000000000007</v>
      </c>
      <c r="F1545" s="29">
        <v>11.212</v>
      </c>
      <c r="G1545" s="29">
        <v>13.097</v>
      </c>
      <c r="H1545" s="108" t="s">
        <v>572</v>
      </c>
    </row>
    <row r="1546" spans="1:8" ht="16.5" thickBot="1">
      <c r="A1546" s="22" t="s">
        <v>14</v>
      </c>
      <c r="B1546" s="35">
        <v>23.63</v>
      </c>
      <c r="C1546" s="36">
        <v>17.978999999999999</v>
      </c>
      <c r="D1546" s="29">
        <v>21.137</v>
      </c>
      <c r="E1546" s="35">
        <v>15.048999999999999</v>
      </c>
      <c r="F1546" s="29">
        <v>12.994</v>
      </c>
      <c r="G1546" s="29">
        <v>10.365</v>
      </c>
      <c r="H1546" s="108" t="s">
        <v>585</v>
      </c>
    </row>
    <row r="1547" spans="1:8" ht="16.5" thickBot="1">
      <c r="A1547" s="22" t="s">
        <v>15</v>
      </c>
      <c r="B1547" s="35">
        <v>47.106999999999999</v>
      </c>
      <c r="C1547" s="36">
        <v>34.834000000000003</v>
      </c>
      <c r="D1547" s="29">
        <v>41.88</v>
      </c>
      <c r="E1547" s="35">
        <v>27.544</v>
      </c>
      <c r="F1547" s="29">
        <v>49.897786199999999</v>
      </c>
      <c r="G1547" s="29">
        <v>37.9593168150708</v>
      </c>
      <c r="H1547" s="108" t="s">
        <v>591</v>
      </c>
    </row>
    <row r="1548" spans="1:8" ht="16.5" thickBot="1">
      <c r="A1548" s="22" t="s">
        <v>16</v>
      </c>
      <c r="B1548" s="35">
        <v>77.423000000000002</v>
      </c>
      <c r="C1548" s="36">
        <v>9.0999999999999998E-2</v>
      </c>
      <c r="D1548" s="29">
        <v>1.2E-2</v>
      </c>
      <c r="E1548" s="35">
        <v>0.01</v>
      </c>
      <c r="F1548" s="29">
        <v>0.128</v>
      </c>
      <c r="G1548" s="29">
        <v>0.16500000000000001</v>
      </c>
      <c r="H1548" s="108" t="s">
        <v>573</v>
      </c>
    </row>
    <row r="1549" spans="1:8" ht="16.5" thickBot="1">
      <c r="A1549" s="22" t="s">
        <v>17</v>
      </c>
      <c r="B1549" s="35">
        <v>39.017000000000003</v>
      </c>
      <c r="C1549" s="36">
        <v>37.231999999999999</v>
      </c>
      <c r="D1549" s="29">
        <v>106.85599999999999</v>
      </c>
      <c r="E1549" s="35">
        <v>97.120999999999995</v>
      </c>
      <c r="F1549" s="29">
        <v>209.76300000000001</v>
      </c>
      <c r="G1549" s="29">
        <v>199.80500000000001</v>
      </c>
      <c r="H1549" s="108" t="s">
        <v>18</v>
      </c>
    </row>
    <row r="1550" spans="1:8" ht="16.5" thickBot="1">
      <c r="A1550" s="22" t="s">
        <v>19</v>
      </c>
      <c r="B1550" s="35">
        <v>140.27000000000001</v>
      </c>
      <c r="C1550" s="36">
        <v>127.059</v>
      </c>
      <c r="D1550" s="29">
        <v>119.602</v>
      </c>
      <c r="E1550" s="35">
        <v>97.126999999999995</v>
      </c>
      <c r="F1550" s="29">
        <v>86.031999999999996</v>
      </c>
      <c r="G1550" s="29">
        <v>77.510999999999996</v>
      </c>
      <c r="H1550" s="108" t="s">
        <v>574</v>
      </c>
    </row>
    <row r="1551" spans="1:8" ht="16.5" thickBot="1">
      <c r="A1551" s="22" t="s">
        <v>20</v>
      </c>
      <c r="B1551" s="35">
        <v>42.904000000000003</v>
      </c>
      <c r="C1551" s="36">
        <v>47.688000000000002</v>
      </c>
      <c r="D1551" s="29">
        <v>87.311999999999998</v>
      </c>
      <c r="E1551" s="35">
        <v>59.478000000000002</v>
      </c>
      <c r="F1551" s="29">
        <v>132.691</v>
      </c>
      <c r="G1551" s="29">
        <v>101.879</v>
      </c>
      <c r="H1551" s="108" t="s">
        <v>577</v>
      </c>
    </row>
    <row r="1552" spans="1:8" ht="16.5" thickBot="1">
      <c r="A1552" s="22" t="s">
        <v>21</v>
      </c>
      <c r="B1552" s="35">
        <v>125.188</v>
      </c>
      <c r="C1552" s="36">
        <v>118.583</v>
      </c>
      <c r="D1552" s="29">
        <v>128.875</v>
      </c>
      <c r="E1552" s="35">
        <v>112.01600000000001</v>
      </c>
      <c r="F1552" s="29">
        <v>87.897000000000006</v>
      </c>
      <c r="G1552" s="29">
        <v>86.977000000000004</v>
      </c>
      <c r="H1552" s="108" t="s">
        <v>587</v>
      </c>
    </row>
    <row r="1553" spans="1:8" ht="16.5" thickBot="1">
      <c r="A1553" s="22" t="s">
        <v>22</v>
      </c>
      <c r="B1553" s="35">
        <v>9.1760000000000002</v>
      </c>
      <c r="C1553" s="36">
        <v>8.8689999999999998</v>
      </c>
      <c r="D1553" s="29">
        <v>27.448</v>
      </c>
      <c r="E1553" s="35">
        <v>25.545999999999999</v>
      </c>
      <c r="F1553" s="29">
        <v>29.454000000000001</v>
      </c>
      <c r="G1553" s="29">
        <v>27.686</v>
      </c>
      <c r="H1553" s="108" t="s">
        <v>571</v>
      </c>
    </row>
    <row r="1554" spans="1:8" ht="16.5" thickBot="1">
      <c r="A1554" s="22" t="s">
        <v>23</v>
      </c>
      <c r="B1554" s="35">
        <v>496.495</v>
      </c>
      <c r="C1554" s="36">
        <v>391.29500000000002</v>
      </c>
      <c r="D1554" s="29">
        <v>524.44600000000003</v>
      </c>
      <c r="E1554" s="35">
        <v>363.06099999999998</v>
      </c>
      <c r="F1554" s="29">
        <v>572.23500000000001</v>
      </c>
      <c r="G1554" s="29">
        <v>424.96300000000002</v>
      </c>
      <c r="H1554" s="108" t="s">
        <v>24</v>
      </c>
    </row>
    <row r="1555" spans="1:8" ht="16.5" thickBot="1">
      <c r="A1555" s="22" t="s">
        <v>25</v>
      </c>
      <c r="B1555" s="29">
        <v>32.838000000000001</v>
      </c>
      <c r="C1555" s="27">
        <v>31.655999999999999</v>
      </c>
      <c r="D1555" s="29">
        <v>47.347999999999999</v>
      </c>
      <c r="E1555" s="35">
        <v>39.720999999999997</v>
      </c>
      <c r="F1555" s="29">
        <v>46.383834999999983</v>
      </c>
      <c r="G1555" s="29">
        <v>43.574377560000009</v>
      </c>
      <c r="H1555" s="108" t="s">
        <v>578</v>
      </c>
    </row>
    <row r="1556" spans="1:8" ht="16.5" thickBot="1">
      <c r="A1556" s="22" t="s">
        <v>26</v>
      </c>
      <c r="B1556" s="35">
        <v>20.44635652929254</v>
      </c>
      <c r="C1556" s="36">
        <v>18.600000000000001</v>
      </c>
      <c r="D1556" s="29">
        <v>23.72876623878004</v>
      </c>
      <c r="E1556" s="35">
        <v>21.585999999999999</v>
      </c>
      <c r="F1556" s="29">
        <v>21.638000000000002</v>
      </c>
      <c r="G1556" s="29">
        <v>24.446999999999999</v>
      </c>
      <c r="H1556" s="108" t="s">
        <v>588</v>
      </c>
    </row>
    <row r="1557" spans="1:8" ht="16.5" thickBot="1">
      <c r="A1557" s="22" t="s">
        <v>27</v>
      </c>
      <c r="B1557" s="35">
        <v>14.37</v>
      </c>
      <c r="C1557" s="36">
        <v>16.885999999999999</v>
      </c>
      <c r="D1557" s="29">
        <v>23.123000000000001</v>
      </c>
      <c r="E1557" s="35">
        <v>20.407</v>
      </c>
      <c r="F1557" s="29">
        <v>26.422000000000001</v>
      </c>
      <c r="G1557" s="29">
        <v>25.192</v>
      </c>
      <c r="H1557" s="108" t="s">
        <v>579</v>
      </c>
    </row>
    <row r="1558" spans="1:8" ht="16.5" thickBot="1">
      <c r="A1558" s="22" t="s">
        <v>28</v>
      </c>
      <c r="B1558" s="35">
        <v>13.321999999999999</v>
      </c>
      <c r="C1558" s="36">
        <v>22.562999999999999</v>
      </c>
      <c r="D1558" s="29">
        <v>11.696999999999999</v>
      </c>
      <c r="E1558" s="35">
        <v>19.420000000000002</v>
      </c>
      <c r="F1558" s="29">
        <v>13.6</v>
      </c>
      <c r="G1558" s="29">
        <v>22.11</v>
      </c>
      <c r="H1558" s="108" t="s">
        <v>580</v>
      </c>
    </row>
    <row r="1559" spans="1:8" ht="16.5" thickBot="1">
      <c r="A1559" s="22" t="s">
        <v>29</v>
      </c>
      <c r="B1559" s="35">
        <v>98.730999999999995</v>
      </c>
      <c r="C1559" s="36">
        <v>86.046999999999997</v>
      </c>
      <c r="D1559" s="29">
        <v>90.028999999999996</v>
      </c>
      <c r="E1559" s="35">
        <v>74.015000000000001</v>
      </c>
      <c r="F1559" s="29">
        <v>94.241</v>
      </c>
      <c r="G1559" s="29">
        <v>83.463999999999999</v>
      </c>
      <c r="H1559" s="108" t="s">
        <v>581</v>
      </c>
    </row>
    <row r="1560" spans="1:8" ht="16.5" thickBot="1">
      <c r="A1560" s="22" t="s">
        <v>30</v>
      </c>
      <c r="B1560" s="35">
        <v>30.135000000000002</v>
      </c>
      <c r="C1560" s="36">
        <v>34.734000000000002</v>
      </c>
      <c r="D1560" s="29">
        <v>28.356000000000002</v>
      </c>
      <c r="E1560" s="35">
        <v>27.318999999999999</v>
      </c>
      <c r="F1560" s="29">
        <v>71.188000000000002</v>
      </c>
      <c r="G1560" s="29">
        <v>72.322999999999993</v>
      </c>
      <c r="H1560" s="108" t="s">
        <v>589</v>
      </c>
    </row>
    <row r="1561" spans="1:8" ht="16.5" thickBot="1">
      <c r="A1561" s="22" t="s">
        <v>31</v>
      </c>
      <c r="B1561" s="35">
        <v>485.35757457625994</v>
      </c>
      <c r="C1561" s="36">
        <v>393.851</v>
      </c>
      <c r="D1561" s="29">
        <v>354.67</v>
      </c>
      <c r="E1561" s="35">
        <v>265.29025000000001</v>
      </c>
      <c r="F1561" s="29">
        <v>320.28300000000002</v>
      </c>
      <c r="G1561" s="29">
        <v>246.521792</v>
      </c>
      <c r="H1561" s="108" t="s">
        <v>582</v>
      </c>
    </row>
    <row r="1562" spans="1:8" ht="16.5" thickBot="1">
      <c r="A1562" s="22" t="s">
        <v>32</v>
      </c>
      <c r="B1562" s="35">
        <v>65.435000000000002</v>
      </c>
      <c r="C1562" s="36">
        <v>53.21</v>
      </c>
      <c r="D1562" s="29">
        <v>69.822999999999993</v>
      </c>
      <c r="E1562" s="35">
        <v>52.581000000000003</v>
      </c>
      <c r="F1562" s="29">
        <v>66.62</v>
      </c>
      <c r="G1562" s="29">
        <v>56.91</v>
      </c>
      <c r="H1562" s="108" t="s">
        <v>584</v>
      </c>
    </row>
    <row r="1563" spans="1:8" ht="16.5" thickBot="1">
      <c r="A1563" s="22" t="s">
        <v>33</v>
      </c>
      <c r="B1563" s="37">
        <v>0.2</v>
      </c>
      <c r="C1563" s="38">
        <v>5.8000000000000003E-2</v>
      </c>
      <c r="D1563" s="29">
        <v>0.77</v>
      </c>
      <c r="E1563" s="35">
        <v>0.30599999999999999</v>
      </c>
      <c r="F1563" s="29">
        <v>0.23100000000000001</v>
      </c>
      <c r="G1563" s="29">
        <v>0.249</v>
      </c>
      <c r="H1563" s="108" t="s">
        <v>583</v>
      </c>
    </row>
    <row r="1564" spans="1:8" ht="16.5" thickBot="1">
      <c r="A1564" s="22" t="s">
        <v>34</v>
      </c>
      <c r="B1564" s="37">
        <v>41.500999999999998</v>
      </c>
      <c r="C1564" s="38">
        <v>39.942999999999998</v>
      </c>
      <c r="D1564" s="29">
        <v>67.248999999999995</v>
      </c>
      <c r="E1564" s="35">
        <v>63.932000000000002</v>
      </c>
      <c r="F1564" s="29">
        <v>60.508000000000003</v>
      </c>
      <c r="G1564" s="29">
        <v>60.075000000000003</v>
      </c>
      <c r="H1564" s="107" t="s">
        <v>35</v>
      </c>
    </row>
    <row r="1565" spans="1:8" ht="16.5" thickBot="1">
      <c r="A1565" s="90" t="s">
        <v>338</v>
      </c>
      <c r="B1565" s="92">
        <v>1958.0679311055524</v>
      </c>
      <c r="C1565" s="92">
        <v>1634.3790000000001</v>
      </c>
      <c r="D1565" s="92">
        <v>1929.8037662387801</v>
      </c>
      <c r="E1565" s="92">
        <v>1521.8922500000001</v>
      </c>
      <c r="F1565" s="139">
        <f>SUM(F1543:F1564)</f>
        <v>2016.8410211999999</v>
      </c>
      <c r="G1565" s="139">
        <f>SUM(G1543:G1564)</f>
        <v>1771.7724863750707</v>
      </c>
      <c r="H1565" s="106" t="s">
        <v>586</v>
      </c>
    </row>
    <row r="1566" spans="1:8" ht="16.5" thickBot="1">
      <c r="A1566" s="90" t="s">
        <v>337</v>
      </c>
      <c r="B1566" s="92">
        <v>12210.448654145421</v>
      </c>
      <c r="C1566" s="92">
        <v>10799.766</v>
      </c>
      <c r="D1566" s="92">
        <v>12650.610947064115</v>
      </c>
      <c r="E1566" s="92">
        <v>11189.075999999999</v>
      </c>
      <c r="F1566" s="139">
        <v>15940.926690541048</v>
      </c>
      <c r="G1566" s="139">
        <v>14099.259</v>
      </c>
      <c r="H1566" s="113" t="s">
        <v>339</v>
      </c>
    </row>
    <row r="1568" spans="1:8">
      <c r="A1568" s="73" t="s">
        <v>128</v>
      </c>
      <c r="H1568" s="75" t="s">
        <v>129</v>
      </c>
    </row>
    <row r="1569" spans="1:8">
      <c r="A1569" s="73" t="s">
        <v>698</v>
      </c>
      <c r="H1569" s="41" t="s">
        <v>400</v>
      </c>
    </row>
    <row r="1570" spans="1:8" ht="20.25" customHeight="1" thickBot="1">
      <c r="A1570" s="72" t="s">
        <v>813</v>
      </c>
      <c r="E1570" s="2"/>
      <c r="G1570" s="2" t="s">
        <v>37</v>
      </c>
      <c r="H1570" s="2" t="s">
        <v>1</v>
      </c>
    </row>
    <row r="1571" spans="1:8" ht="16.5" thickBot="1">
      <c r="A1571" s="63" t="s">
        <v>6</v>
      </c>
      <c r="B1571" s="179">
        <v>2018</v>
      </c>
      <c r="C1571" s="180"/>
      <c r="D1571" s="179">
        <v>2019</v>
      </c>
      <c r="E1571" s="180"/>
      <c r="F1571" s="179">
        <v>2020</v>
      </c>
      <c r="G1571" s="180"/>
      <c r="H1571" s="64" t="s">
        <v>2</v>
      </c>
    </row>
    <row r="1572" spans="1:8">
      <c r="A1572" s="65"/>
      <c r="B1572" s="19" t="s">
        <v>40</v>
      </c>
      <c r="C1572" s="105" t="s">
        <v>41</v>
      </c>
      <c r="D1572" s="105" t="s">
        <v>40</v>
      </c>
      <c r="E1572" s="15" t="s">
        <v>41</v>
      </c>
      <c r="F1572" s="19" t="s">
        <v>40</v>
      </c>
      <c r="G1572" s="9" t="s">
        <v>41</v>
      </c>
      <c r="H1572" s="66"/>
    </row>
    <row r="1573" spans="1:8" ht="16.5" thickBot="1">
      <c r="A1573" s="67"/>
      <c r="B1573" s="32" t="s">
        <v>42</v>
      </c>
      <c r="C1573" s="11" t="s">
        <v>43</v>
      </c>
      <c r="D1573" s="108" t="s">
        <v>42</v>
      </c>
      <c r="E1573" s="34" t="s">
        <v>43</v>
      </c>
      <c r="F1573" s="29" t="s">
        <v>42</v>
      </c>
      <c r="G1573" s="29" t="s">
        <v>43</v>
      </c>
      <c r="H1573" s="68"/>
    </row>
    <row r="1574" spans="1:8" ht="17.25" thickTop="1" thickBot="1">
      <c r="A1574" s="22" t="s">
        <v>11</v>
      </c>
      <c r="B1574" s="33">
        <v>10.087</v>
      </c>
      <c r="C1574" s="36">
        <v>11.795999999999999</v>
      </c>
      <c r="D1574" s="29">
        <v>10.819000000000001</v>
      </c>
      <c r="E1574" s="35">
        <v>11.843999999999999</v>
      </c>
      <c r="F1574" s="29">
        <v>10.641999999999999</v>
      </c>
      <c r="G1574" s="29">
        <v>12.25</v>
      </c>
      <c r="H1574" s="108" t="s">
        <v>575</v>
      </c>
    </row>
    <row r="1575" spans="1:8" ht="16.5" thickBot="1">
      <c r="A1575" s="22" t="s">
        <v>12</v>
      </c>
      <c r="B1575" s="35">
        <v>15.808</v>
      </c>
      <c r="C1575" s="36">
        <v>23.004999999999999</v>
      </c>
      <c r="D1575" s="29">
        <v>15.218</v>
      </c>
      <c r="E1575" s="35">
        <v>18.814</v>
      </c>
      <c r="F1575" s="29">
        <v>15.345000000000001</v>
      </c>
      <c r="G1575" s="29">
        <v>19.097999999999999</v>
      </c>
      <c r="H1575" s="108" t="s">
        <v>576</v>
      </c>
    </row>
    <row r="1576" spans="1:8" ht="16.5" thickBot="1">
      <c r="A1576" s="22" t="s">
        <v>13</v>
      </c>
      <c r="B1576" s="35">
        <v>5.9560000000000004</v>
      </c>
      <c r="C1576" s="36">
        <v>7.1269999999999998</v>
      </c>
      <c r="D1576" s="29">
        <v>6.3250000000000002</v>
      </c>
      <c r="E1576" s="35">
        <v>6.7039999999999997</v>
      </c>
      <c r="F1576" s="29">
        <v>6.06</v>
      </c>
      <c r="G1576" s="29">
        <v>6.89</v>
      </c>
      <c r="H1576" s="108" t="s">
        <v>572</v>
      </c>
    </row>
    <row r="1577" spans="1:8" ht="16.5" thickBot="1">
      <c r="A1577" s="22" t="s">
        <v>14</v>
      </c>
      <c r="B1577" s="35">
        <v>3.0049999999999999</v>
      </c>
      <c r="C1577" s="36">
        <v>5.0460000000000003</v>
      </c>
      <c r="D1577" s="29">
        <v>4.3029999999999999</v>
      </c>
      <c r="E1577" s="35">
        <v>6.1749999999999998</v>
      </c>
      <c r="F1577" s="29">
        <v>3.9169999999999998</v>
      </c>
      <c r="G1577" s="29">
        <v>5.4790000000000001</v>
      </c>
      <c r="H1577" s="108" t="s">
        <v>585</v>
      </c>
    </row>
    <row r="1578" spans="1:8" ht="16.5" thickBot="1">
      <c r="A1578" s="22" t="s">
        <v>15</v>
      </c>
      <c r="B1578" s="35">
        <v>65.525000000000006</v>
      </c>
      <c r="C1578" s="36">
        <v>50.307000000000002</v>
      </c>
      <c r="D1578" s="29">
        <v>65.739999999999995</v>
      </c>
      <c r="E1578" s="35">
        <v>42.51</v>
      </c>
      <c r="F1578" s="29">
        <v>40.953000000000003</v>
      </c>
      <c r="G1578" s="29">
        <v>31.917000000000002</v>
      </c>
      <c r="H1578" s="108" t="s">
        <v>591</v>
      </c>
    </row>
    <row r="1579" spans="1:8" ht="16.5" thickBot="1">
      <c r="A1579" s="22" t="s">
        <v>16</v>
      </c>
      <c r="B1579" s="35">
        <v>121.14100000000001</v>
      </c>
      <c r="C1579" s="36">
        <v>0.2</v>
      </c>
      <c r="D1579" s="29">
        <v>0.17100000000000001</v>
      </c>
      <c r="E1579" s="35">
        <v>0.28699999999999998</v>
      </c>
      <c r="F1579" s="29">
        <v>0.151</v>
      </c>
      <c r="G1579" s="29">
        <v>0.255</v>
      </c>
      <c r="H1579" s="108" t="s">
        <v>573</v>
      </c>
    </row>
    <row r="1580" spans="1:8" ht="16.5" thickBot="1">
      <c r="A1580" s="22" t="s">
        <v>17</v>
      </c>
      <c r="B1580" s="35">
        <v>11.282999999999999</v>
      </c>
      <c r="C1580" s="36">
        <v>8.0879999999999992</v>
      </c>
      <c r="D1580" s="29">
        <v>10.042</v>
      </c>
      <c r="E1580" s="35">
        <v>6.2779999999999996</v>
      </c>
      <c r="F1580" s="29">
        <v>12.356999999999999</v>
      </c>
      <c r="G1580" s="29">
        <v>8.8369999999999997</v>
      </c>
      <c r="H1580" s="108" t="s">
        <v>18</v>
      </c>
    </row>
    <row r="1581" spans="1:8" ht="16.5" thickBot="1">
      <c r="A1581" s="22" t="s">
        <v>19</v>
      </c>
      <c r="B1581" s="35">
        <v>53.875999999999998</v>
      </c>
      <c r="C1581" s="36">
        <v>67.186999999999998</v>
      </c>
      <c r="D1581" s="29">
        <v>26.492000000000001</v>
      </c>
      <c r="E1581" s="35">
        <v>31.823</v>
      </c>
      <c r="F1581" s="29">
        <v>21.882000000000001</v>
      </c>
      <c r="G1581" s="29">
        <v>29.413</v>
      </c>
      <c r="H1581" s="108" t="s">
        <v>574</v>
      </c>
    </row>
    <row r="1582" spans="1:8" ht="16.5" thickBot="1">
      <c r="A1582" s="22" t="s">
        <v>20</v>
      </c>
      <c r="B1582" s="35">
        <v>0.124</v>
      </c>
      <c r="C1582" s="36">
        <v>0.22800000000000001</v>
      </c>
      <c r="D1582" s="29">
        <v>16.145</v>
      </c>
      <c r="E1582" s="35">
        <v>11.58</v>
      </c>
      <c r="F1582" s="29">
        <v>15.659000000000001</v>
      </c>
      <c r="G1582" s="29">
        <v>12.532999999999999</v>
      </c>
      <c r="H1582" s="108" t="s">
        <v>577</v>
      </c>
    </row>
    <row r="1583" spans="1:8" ht="16.5" thickBot="1">
      <c r="A1583" s="22" t="s">
        <v>21</v>
      </c>
      <c r="B1583" s="35">
        <v>42.923000000000002</v>
      </c>
      <c r="C1583" s="36">
        <v>39.468000000000004</v>
      </c>
      <c r="D1583" s="29">
        <v>35.805</v>
      </c>
      <c r="E1583" s="35">
        <v>28.757999999999999</v>
      </c>
      <c r="F1583" s="29">
        <v>29.795000000000002</v>
      </c>
      <c r="G1583" s="29">
        <v>26.2</v>
      </c>
      <c r="H1583" s="108" t="s">
        <v>587</v>
      </c>
    </row>
    <row r="1584" spans="1:8" ht="16.5" thickBot="1">
      <c r="A1584" s="22" t="s">
        <v>22</v>
      </c>
      <c r="B1584" s="35">
        <v>9.0999999999999998E-2</v>
      </c>
      <c r="C1584" s="36">
        <v>0.18</v>
      </c>
      <c r="D1584" s="29">
        <v>0.4</v>
      </c>
      <c r="E1584" s="35">
        <v>0.45</v>
      </c>
      <c r="F1584" s="29">
        <v>7.0000000000000007E-2</v>
      </c>
      <c r="G1584" s="29">
        <v>0.14099999999999999</v>
      </c>
      <c r="H1584" s="108" t="s">
        <v>571</v>
      </c>
    </row>
    <row r="1585" spans="1:8" ht="16.5" thickBot="1">
      <c r="A1585" s="22" t="s">
        <v>23</v>
      </c>
      <c r="B1585" s="35">
        <v>104.22799999999999</v>
      </c>
      <c r="C1585" s="36">
        <v>99.355000000000004</v>
      </c>
      <c r="D1585" s="29">
        <v>90.486000000000004</v>
      </c>
      <c r="E1585" s="35">
        <v>75.968999999999994</v>
      </c>
      <c r="F1585" s="29">
        <v>62.216000000000001</v>
      </c>
      <c r="G1585" s="29">
        <v>61.789000000000001</v>
      </c>
      <c r="H1585" s="108" t="s">
        <v>24</v>
      </c>
    </row>
    <row r="1586" spans="1:8" ht="16.5" thickBot="1">
      <c r="A1586" s="22" t="s">
        <v>25</v>
      </c>
      <c r="B1586" s="29">
        <v>3.3410000000000002</v>
      </c>
      <c r="C1586" s="27">
        <v>4.0220000000000002</v>
      </c>
      <c r="D1586" s="29">
        <v>6.6609999999999996</v>
      </c>
      <c r="E1586" s="35">
        <v>6.2709999999999999</v>
      </c>
      <c r="F1586" s="29">
        <v>8.9619999999999997</v>
      </c>
      <c r="G1586" s="29">
        <v>7.98</v>
      </c>
      <c r="H1586" s="108" t="s">
        <v>578</v>
      </c>
    </row>
    <row r="1587" spans="1:8" ht="16.5" thickBot="1">
      <c r="A1587" s="22" t="s">
        <v>26</v>
      </c>
      <c r="B1587" s="35">
        <v>3.1248509283819628</v>
      </c>
      <c r="C1587" s="36">
        <v>2.9569999999999999</v>
      </c>
      <c r="D1587" s="29">
        <v>4.2355098143236072</v>
      </c>
      <c r="E1587" s="35">
        <v>4.008</v>
      </c>
      <c r="F1587" s="29">
        <v>2.472</v>
      </c>
      <c r="G1587" s="29">
        <v>3.5179999999999998</v>
      </c>
      <c r="H1587" s="108" t="s">
        <v>588</v>
      </c>
    </row>
    <row r="1588" spans="1:8" ht="16.5" thickBot="1">
      <c r="A1588" s="22" t="s">
        <v>27</v>
      </c>
      <c r="B1588" s="35">
        <v>5.8929999999999998</v>
      </c>
      <c r="C1588" s="36">
        <v>8.1020000000000003</v>
      </c>
      <c r="D1588" s="29">
        <v>5.3159999999999998</v>
      </c>
      <c r="E1588" s="35">
        <v>6.8620000000000001</v>
      </c>
      <c r="F1588" s="29">
        <v>5.0010000000000003</v>
      </c>
      <c r="G1588" s="29">
        <v>7.1639999999999997</v>
      </c>
      <c r="H1588" s="108" t="s">
        <v>579</v>
      </c>
    </row>
    <row r="1589" spans="1:8" ht="16.5" thickBot="1">
      <c r="A1589" s="22" t="s">
        <v>28</v>
      </c>
      <c r="B1589" s="35">
        <v>9.0410000000000004</v>
      </c>
      <c r="C1589" s="36">
        <v>13.496</v>
      </c>
      <c r="D1589" s="29">
        <v>7.6660000000000004</v>
      </c>
      <c r="E1589" s="35">
        <v>11.281000000000001</v>
      </c>
      <c r="F1589" s="29">
        <v>6.3380000000000001</v>
      </c>
      <c r="G1589" s="29">
        <v>9.19</v>
      </c>
      <c r="H1589" s="108" t="s">
        <v>580</v>
      </c>
    </row>
    <row r="1590" spans="1:8" ht="16.5" thickBot="1">
      <c r="A1590" s="22" t="s">
        <v>29</v>
      </c>
      <c r="B1590" s="35">
        <v>4.8520000000000003</v>
      </c>
      <c r="C1590" s="36">
        <v>6.5369999999999999</v>
      </c>
      <c r="D1590" s="29">
        <v>5.1479999999999997</v>
      </c>
      <c r="E1590" s="35">
        <v>7.1950000000000003</v>
      </c>
      <c r="F1590" s="29">
        <v>5.9950000000000001</v>
      </c>
      <c r="G1590" s="29">
        <v>7.7990000000000004</v>
      </c>
      <c r="H1590" s="108" t="s">
        <v>581</v>
      </c>
    </row>
    <row r="1591" spans="1:8" ht="16.5" thickBot="1">
      <c r="A1591" s="22" t="s">
        <v>30</v>
      </c>
      <c r="B1591" s="35">
        <v>16.821999999999999</v>
      </c>
      <c r="C1591" s="36">
        <v>21.395</v>
      </c>
      <c r="D1591" s="29">
        <v>18.645</v>
      </c>
      <c r="E1591" s="35">
        <v>20.457000000000001</v>
      </c>
      <c r="F1591" s="29">
        <v>12.478</v>
      </c>
      <c r="G1591" s="29">
        <v>15.377000000000001</v>
      </c>
      <c r="H1591" s="108" t="s">
        <v>589</v>
      </c>
    </row>
    <row r="1592" spans="1:8" ht="16.5" thickBot="1">
      <c r="A1592" s="22" t="s">
        <v>31</v>
      </c>
      <c r="B1592" s="35">
        <v>5.4059999999999997</v>
      </c>
      <c r="C1592" s="36">
        <v>8.1980000000000004</v>
      </c>
      <c r="D1592" s="29">
        <v>5.7249999999999996</v>
      </c>
      <c r="E1592" s="35">
        <v>9.2119999999999997</v>
      </c>
      <c r="F1592" s="29">
        <v>3.673</v>
      </c>
      <c r="G1592" s="29">
        <v>6.077</v>
      </c>
      <c r="H1592" s="108" t="s">
        <v>582</v>
      </c>
    </row>
    <row r="1593" spans="1:8" ht="16.5" thickBot="1">
      <c r="A1593" s="22" t="s">
        <v>32</v>
      </c>
      <c r="B1593" s="35">
        <v>8.6820000000000004</v>
      </c>
      <c r="C1593" s="36">
        <v>9.8450000000000006</v>
      </c>
      <c r="D1593" s="29">
        <v>12.711</v>
      </c>
      <c r="E1593" s="35">
        <v>13.516</v>
      </c>
      <c r="F1593" s="29">
        <v>12.2</v>
      </c>
      <c r="G1593" s="29">
        <v>14.68</v>
      </c>
      <c r="H1593" s="108" t="s">
        <v>584</v>
      </c>
    </row>
    <row r="1594" spans="1:8" ht="16.5" thickBot="1">
      <c r="A1594" s="22" t="s">
        <v>33</v>
      </c>
      <c r="B1594" s="37">
        <v>2.722</v>
      </c>
      <c r="C1594" s="38">
        <v>0.45400000000000001</v>
      </c>
      <c r="D1594" s="29">
        <v>2.0110000000000001</v>
      </c>
      <c r="E1594" s="35">
        <v>0.34699999999999998</v>
      </c>
      <c r="F1594" s="29">
        <v>2.2559999999999998</v>
      </c>
      <c r="G1594" s="29">
        <v>0.66700000000000004</v>
      </c>
      <c r="H1594" s="108" t="s">
        <v>583</v>
      </c>
    </row>
    <row r="1595" spans="1:8" ht="16.5" thickBot="1">
      <c r="A1595" s="22" t="s">
        <v>34</v>
      </c>
      <c r="B1595" s="37">
        <v>7.0570000000000004</v>
      </c>
      <c r="C1595" s="38">
        <v>6.5270000000000001</v>
      </c>
      <c r="D1595" s="29">
        <v>4.4050000000000002</v>
      </c>
      <c r="E1595" s="35">
        <v>3.1349999999999998</v>
      </c>
      <c r="F1595" s="29">
        <v>6.9059999999999997</v>
      </c>
      <c r="G1595" s="29">
        <v>4.8029999999999999</v>
      </c>
      <c r="H1595" s="107" t="s">
        <v>35</v>
      </c>
    </row>
    <row r="1596" spans="1:8" ht="16.5" thickBot="1">
      <c r="A1596" s="90" t="s">
        <v>338</v>
      </c>
      <c r="B1596" s="92">
        <v>500.98785092838199</v>
      </c>
      <c r="C1596" s="92">
        <v>393.51999999999992</v>
      </c>
      <c r="D1596" s="92">
        <v>354.46950981432366</v>
      </c>
      <c r="E1596" s="92">
        <v>323.476</v>
      </c>
      <c r="F1596" s="92">
        <f>SUM(F1574:F1595)</f>
        <v>285.32799999999997</v>
      </c>
      <c r="G1596" s="92">
        <f>SUM(G1574:G1595)</f>
        <v>292.0569999999999</v>
      </c>
      <c r="H1596" s="106" t="s">
        <v>586</v>
      </c>
    </row>
    <row r="1597" spans="1:8" ht="16.5" thickBot="1">
      <c r="A1597" s="90" t="s">
        <v>337</v>
      </c>
      <c r="B1597" s="92">
        <v>4130.0935549433234</v>
      </c>
      <c r="C1597" s="92">
        <v>5391.1589999999997</v>
      </c>
      <c r="D1597" s="92">
        <v>4014.7485231966275</v>
      </c>
      <c r="E1597" s="92">
        <v>5240.5950000000003</v>
      </c>
      <c r="F1597" s="92">
        <v>4082.656719373153</v>
      </c>
      <c r="G1597" s="92">
        <v>5329.2380000000003</v>
      </c>
      <c r="H1597" s="113" t="s">
        <v>339</v>
      </c>
    </row>
    <row r="1599" spans="1:8">
      <c r="A1599" s="73" t="s">
        <v>130</v>
      </c>
      <c r="H1599" s="75" t="s">
        <v>131</v>
      </c>
    </row>
    <row r="1600" spans="1:8">
      <c r="A1600" s="73" t="s">
        <v>699</v>
      </c>
      <c r="H1600" s="82" t="s">
        <v>401</v>
      </c>
    </row>
    <row r="1601" spans="1:8" ht="16.5" customHeight="1" thickBot="1">
      <c r="A1601" s="72" t="s">
        <v>813</v>
      </c>
      <c r="E1601" s="2"/>
      <c r="G1601" s="2" t="s">
        <v>37</v>
      </c>
      <c r="H1601" s="2" t="s">
        <v>1</v>
      </c>
    </row>
    <row r="1602" spans="1:8" ht="16.5" thickBot="1">
      <c r="A1602" s="63" t="s">
        <v>6</v>
      </c>
      <c r="B1602" s="179">
        <v>2018</v>
      </c>
      <c r="C1602" s="180"/>
      <c r="D1602" s="179">
        <v>2019</v>
      </c>
      <c r="E1602" s="180"/>
      <c r="F1602" s="179">
        <v>2020</v>
      </c>
      <c r="G1602" s="180"/>
      <c r="H1602" s="64" t="s">
        <v>2</v>
      </c>
    </row>
    <row r="1603" spans="1:8">
      <c r="A1603" s="65"/>
      <c r="B1603" s="19" t="s">
        <v>40</v>
      </c>
      <c r="C1603" s="105" t="s">
        <v>41</v>
      </c>
      <c r="D1603" s="105" t="s">
        <v>40</v>
      </c>
      <c r="E1603" s="15" t="s">
        <v>41</v>
      </c>
      <c r="F1603" s="19" t="s">
        <v>40</v>
      </c>
      <c r="G1603" s="9" t="s">
        <v>41</v>
      </c>
      <c r="H1603" s="66"/>
    </row>
    <row r="1604" spans="1:8" ht="16.5" thickBot="1">
      <c r="A1604" s="67"/>
      <c r="B1604" s="32" t="s">
        <v>42</v>
      </c>
      <c r="C1604" s="11" t="s">
        <v>43</v>
      </c>
      <c r="D1604" s="108" t="s">
        <v>42</v>
      </c>
      <c r="E1604" s="34" t="s">
        <v>43</v>
      </c>
      <c r="F1604" s="32" t="s">
        <v>42</v>
      </c>
      <c r="G1604" s="32" t="s">
        <v>43</v>
      </c>
      <c r="H1604" s="68"/>
    </row>
    <row r="1605" spans="1:8" ht="17.25" thickTop="1" thickBot="1">
      <c r="A1605" s="22" t="s">
        <v>11</v>
      </c>
      <c r="B1605" s="33">
        <v>0.88600000000000001</v>
      </c>
      <c r="C1605" s="36">
        <v>2.129</v>
      </c>
      <c r="D1605" s="29">
        <v>1.8240000000000001</v>
      </c>
      <c r="E1605" s="35">
        <v>2.972</v>
      </c>
      <c r="F1605" s="29">
        <v>1.5580000000000001</v>
      </c>
      <c r="G1605" s="29">
        <v>2.532</v>
      </c>
      <c r="H1605" s="108" t="s">
        <v>575</v>
      </c>
    </row>
    <row r="1606" spans="1:8" ht="16.5" thickBot="1">
      <c r="A1606" s="22" t="s">
        <v>12</v>
      </c>
      <c r="B1606" s="35">
        <v>10.161</v>
      </c>
      <c r="C1606" s="36">
        <v>24.582000000000001</v>
      </c>
      <c r="D1606" s="29">
        <v>10.842000000000001</v>
      </c>
      <c r="E1606" s="35">
        <v>20.302</v>
      </c>
      <c r="F1606" s="29">
        <v>10.143000000000001</v>
      </c>
      <c r="G1606" s="29">
        <v>18.667000000000002</v>
      </c>
      <c r="H1606" s="108" t="s">
        <v>576</v>
      </c>
    </row>
    <row r="1607" spans="1:8" ht="16.5" thickBot="1">
      <c r="A1607" s="22" t="s">
        <v>13</v>
      </c>
      <c r="B1607" s="35">
        <v>1.034</v>
      </c>
      <c r="C1607" s="36">
        <v>2.5310000000000001</v>
      </c>
      <c r="D1607" s="29">
        <v>1.75</v>
      </c>
      <c r="E1607" s="35">
        <v>2.786</v>
      </c>
      <c r="F1607" s="29">
        <v>2.0640000000000001</v>
      </c>
      <c r="G1607" s="29">
        <v>3.0009999999999999</v>
      </c>
      <c r="H1607" s="108" t="s">
        <v>572</v>
      </c>
    </row>
    <row r="1608" spans="1:8" ht="16.5" thickBot="1">
      <c r="A1608" s="22" t="s">
        <v>14</v>
      </c>
      <c r="B1608" s="35">
        <v>8.9169999999999998</v>
      </c>
      <c r="C1608" s="36">
        <v>10.776999999999999</v>
      </c>
      <c r="D1608" s="29">
        <v>8.7970000000000006</v>
      </c>
      <c r="E1608" s="35">
        <v>7.9160000000000004</v>
      </c>
      <c r="F1608" s="29">
        <v>7.7240000000000002</v>
      </c>
      <c r="G1608" s="29">
        <v>7.3520000000000003</v>
      </c>
      <c r="H1608" s="108" t="s">
        <v>585</v>
      </c>
    </row>
    <row r="1609" spans="1:8" ht="16.5" thickBot="1">
      <c r="A1609" s="22" t="s">
        <v>15</v>
      </c>
      <c r="B1609" s="35">
        <v>4.8659999999999997</v>
      </c>
      <c r="C1609" s="36">
        <v>5.8680000000000003</v>
      </c>
      <c r="D1609" s="29">
        <v>4.21</v>
      </c>
      <c r="E1609" s="35">
        <v>3.89</v>
      </c>
      <c r="F1609" s="29">
        <v>1.9530000000000001</v>
      </c>
      <c r="G1609" s="29">
        <v>2.1230000000000002</v>
      </c>
      <c r="H1609" s="108" t="s">
        <v>591</v>
      </c>
    </row>
    <row r="1610" spans="1:8" ht="16.5" thickBot="1">
      <c r="A1610" s="22" t="s">
        <v>16</v>
      </c>
      <c r="B1610" s="35">
        <v>0</v>
      </c>
      <c r="C1610" s="36">
        <v>0</v>
      </c>
      <c r="D1610" s="29">
        <v>0</v>
      </c>
      <c r="E1610" s="35">
        <v>0</v>
      </c>
      <c r="F1610" s="29">
        <v>2E-3</v>
      </c>
      <c r="G1610" s="29">
        <v>1E-3</v>
      </c>
      <c r="H1610" s="108" t="s">
        <v>573</v>
      </c>
    </row>
    <row r="1611" spans="1:8" ht="16.5" thickBot="1">
      <c r="A1611" s="22" t="s">
        <v>17</v>
      </c>
      <c r="B1611" s="35">
        <v>0.40400000000000003</v>
      </c>
      <c r="C1611" s="36">
        <v>0.36</v>
      </c>
      <c r="D1611" s="29">
        <v>0.45900000000000002</v>
      </c>
      <c r="E1611" s="35">
        <v>0.442</v>
      </c>
      <c r="F1611" s="29">
        <v>1.0660000000000001</v>
      </c>
      <c r="G1611" s="29">
        <v>1.163</v>
      </c>
      <c r="H1611" s="108" t="s">
        <v>18</v>
      </c>
    </row>
    <row r="1612" spans="1:8" ht="16.5" thickBot="1">
      <c r="A1612" s="22" t="s">
        <v>19</v>
      </c>
      <c r="B1612" s="35">
        <v>49.860999999999997</v>
      </c>
      <c r="C1612" s="36">
        <v>58.613</v>
      </c>
      <c r="D1612" s="29">
        <v>53.783999999999999</v>
      </c>
      <c r="E1612" s="35">
        <v>48.247999999999998</v>
      </c>
      <c r="F1612" s="29">
        <v>41.936</v>
      </c>
      <c r="G1612" s="29">
        <v>46.442</v>
      </c>
      <c r="H1612" s="108" t="s">
        <v>574</v>
      </c>
    </row>
    <row r="1613" spans="1:8" ht="16.5" thickBot="1">
      <c r="A1613" s="22" t="s">
        <v>20</v>
      </c>
      <c r="B1613" s="35">
        <v>44.826999999999998</v>
      </c>
      <c r="C1613" s="36">
        <v>43.463999999999999</v>
      </c>
      <c r="D1613" s="29">
        <v>0.77</v>
      </c>
      <c r="E1613" s="35">
        <v>0.69899999999999995</v>
      </c>
      <c r="F1613" s="29">
        <v>0.83299999999999996</v>
      </c>
      <c r="G1613" s="29">
        <v>0.80200000000000005</v>
      </c>
      <c r="H1613" s="108" t="s">
        <v>577</v>
      </c>
    </row>
    <row r="1614" spans="1:8" ht="16.5" thickBot="1">
      <c r="A1614" s="22" t="s">
        <v>21</v>
      </c>
      <c r="B1614" s="35">
        <v>1.2410000000000001</v>
      </c>
      <c r="C1614" s="36">
        <v>1.419</v>
      </c>
      <c r="D1614" s="29">
        <v>1.1970000000000001</v>
      </c>
      <c r="E1614" s="35">
        <v>1.103</v>
      </c>
      <c r="F1614" s="29">
        <v>0.72599999999999998</v>
      </c>
      <c r="G1614" s="29">
        <v>0.82499999999999996</v>
      </c>
      <c r="H1614" s="108" t="s">
        <v>587</v>
      </c>
    </row>
    <row r="1615" spans="1:8" ht="16.5" thickBot="1">
      <c r="A1615" s="22" t="s">
        <v>22</v>
      </c>
      <c r="B1615" s="35">
        <v>1.994</v>
      </c>
      <c r="C1615" s="36">
        <v>4.6219999999999999</v>
      </c>
      <c r="D1615" s="29">
        <v>2.3620000000000001</v>
      </c>
      <c r="E1615" s="35">
        <v>4.4859999999999998</v>
      </c>
      <c r="F1615" s="29">
        <v>1.994</v>
      </c>
      <c r="G1615" s="29">
        <v>3.1030000000000002</v>
      </c>
      <c r="H1615" s="108" t="s">
        <v>571</v>
      </c>
    </row>
    <row r="1616" spans="1:8" ht="16.5" thickBot="1">
      <c r="A1616" s="22" t="s">
        <v>23</v>
      </c>
      <c r="B1616" s="35">
        <v>1.6930000000000001</v>
      </c>
      <c r="C1616" s="36">
        <v>2.673</v>
      </c>
      <c r="D1616" s="29">
        <v>2.2570000000000001</v>
      </c>
      <c r="E1616" s="35">
        <v>2.4550000000000001</v>
      </c>
      <c r="F1616" s="29">
        <v>3.2879999999999998</v>
      </c>
      <c r="G1616" s="29">
        <v>3.8809999999999998</v>
      </c>
      <c r="H1616" s="108" t="s">
        <v>24</v>
      </c>
    </row>
    <row r="1617" spans="1:8" ht="16.5" thickBot="1">
      <c r="A1617" s="22" t="s">
        <v>25</v>
      </c>
      <c r="B1617" s="29">
        <v>1.5620000000000001</v>
      </c>
      <c r="C1617" s="27">
        <v>3.964</v>
      </c>
      <c r="D1617" s="29">
        <v>1.2290000000000001</v>
      </c>
      <c r="E1617" s="35">
        <v>2.8820000000000001</v>
      </c>
      <c r="F1617" s="29">
        <v>1.627</v>
      </c>
      <c r="G1617" s="29">
        <v>3.9809999999999999</v>
      </c>
      <c r="H1617" s="108" t="s">
        <v>578</v>
      </c>
    </row>
    <row r="1618" spans="1:8" ht="16.5" thickBot="1">
      <c r="A1618" s="22" t="s">
        <v>26</v>
      </c>
      <c r="B1618" s="35">
        <v>0</v>
      </c>
      <c r="C1618" s="36">
        <v>0.72899999999999998</v>
      </c>
      <c r="D1618" s="29">
        <v>0</v>
      </c>
      <c r="E1618" s="35">
        <v>1.0960000000000001</v>
      </c>
      <c r="F1618" s="29">
        <v>0.50800000000000001</v>
      </c>
      <c r="G1618" s="29">
        <v>0.746</v>
      </c>
      <c r="H1618" s="108" t="s">
        <v>588</v>
      </c>
    </row>
    <row r="1619" spans="1:8" ht="16.5" thickBot="1">
      <c r="A1619" s="22" t="s">
        <v>27</v>
      </c>
      <c r="B1619" s="35">
        <v>1.68</v>
      </c>
      <c r="C1619" s="36">
        <v>4.0670000000000002</v>
      </c>
      <c r="D1619" s="29">
        <v>1.1299999999999999</v>
      </c>
      <c r="E1619" s="35">
        <v>3.052</v>
      </c>
      <c r="F1619" s="29">
        <v>0.98099999999999998</v>
      </c>
      <c r="G1619" s="29">
        <v>3.3940000000000001</v>
      </c>
      <c r="H1619" s="108" t="s">
        <v>579</v>
      </c>
    </row>
    <row r="1620" spans="1:8" ht="16.5" thickBot="1">
      <c r="A1620" s="22" t="s">
        <v>28</v>
      </c>
      <c r="B1620" s="35">
        <v>10.772</v>
      </c>
      <c r="C1620" s="36">
        <v>18.358000000000001</v>
      </c>
      <c r="D1620" s="29">
        <v>7.7670000000000003</v>
      </c>
      <c r="E1620" s="35">
        <v>12.254</v>
      </c>
      <c r="F1620" s="29">
        <v>5.5369999999999999</v>
      </c>
      <c r="G1620" s="29">
        <v>12.884</v>
      </c>
      <c r="H1620" s="108" t="s">
        <v>580</v>
      </c>
    </row>
    <row r="1621" spans="1:8" ht="16.5" thickBot="1">
      <c r="A1621" s="22" t="s">
        <v>29</v>
      </c>
      <c r="B1621" s="35">
        <v>2.8340000000000001</v>
      </c>
      <c r="C1621" s="36">
        <v>5.0469999999999997</v>
      </c>
      <c r="D1621" s="29">
        <v>1.796</v>
      </c>
      <c r="E1621" s="35">
        <v>2.4950000000000001</v>
      </c>
      <c r="F1621" s="29">
        <v>1.3560000000000001</v>
      </c>
      <c r="G1621" s="29">
        <v>1.8979999999999999</v>
      </c>
      <c r="H1621" s="108" t="s">
        <v>581</v>
      </c>
    </row>
    <row r="1622" spans="1:8" ht="16.5" thickBot="1">
      <c r="A1622" s="22" t="s">
        <v>30</v>
      </c>
      <c r="B1622" s="35">
        <v>0.14799999999999999</v>
      </c>
      <c r="C1622" s="36">
        <v>0.26</v>
      </c>
      <c r="D1622" s="29">
        <v>0.59699999999999998</v>
      </c>
      <c r="E1622" s="35">
        <v>0.64300000000000002</v>
      </c>
      <c r="F1622" s="29">
        <v>0.105</v>
      </c>
      <c r="G1622" s="29">
        <v>0.20699999999999999</v>
      </c>
      <c r="H1622" s="108" t="s">
        <v>589</v>
      </c>
    </row>
    <row r="1623" spans="1:8" ht="16.5" thickBot="1">
      <c r="A1623" s="22" t="s">
        <v>31</v>
      </c>
      <c r="B1623" s="35">
        <v>39.011000000000003</v>
      </c>
      <c r="C1623" s="36">
        <v>36.539000000000001</v>
      </c>
      <c r="D1623" s="29">
        <v>21.789000000000001</v>
      </c>
      <c r="E1623" s="35">
        <v>19.401</v>
      </c>
      <c r="F1623" s="29">
        <v>17.077999999999999</v>
      </c>
      <c r="G1623" s="29">
        <v>21.207999999999998</v>
      </c>
      <c r="H1623" s="108" t="s">
        <v>582</v>
      </c>
    </row>
    <row r="1624" spans="1:8" ht="16.5" thickBot="1">
      <c r="A1624" s="22" t="s">
        <v>32</v>
      </c>
      <c r="B1624" s="35">
        <v>6.3310000000000004</v>
      </c>
      <c r="C1624" s="36">
        <v>7.2489999999999997</v>
      </c>
      <c r="D1624" s="29">
        <v>4.0670000000000002</v>
      </c>
      <c r="E1624" s="35">
        <v>3.5950000000000002</v>
      </c>
      <c r="F1624" s="29">
        <v>6.1070000000000002</v>
      </c>
      <c r="G1624" s="29">
        <v>5.3789999999999996</v>
      </c>
      <c r="H1624" s="108" t="s">
        <v>584</v>
      </c>
    </row>
    <row r="1625" spans="1:8" ht="16.5" thickBot="1">
      <c r="A1625" s="22" t="s">
        <v>33</v>
      </c>
      <c r="B1625" s="37">
        <v>0.219</v>
      </c>
      <c r="C1625" s="38">
        <v>0.153</v>
      </c>
      <c r="D1625" s="29">
        <v>0.85499999999999998</v>
      </c>
      <c r="E1625" s="35">
        <v>0.51</v>
      </c>
      <c r="F1625" s="29">
        <v>0</v>
      </c>
      <c r="G1625" s="29">
        <v>0</v>
      </c>
      <c r="H1625" s="108" t="s">
        <v>583</v>
      </c>
    </row>
    <row r="1626" spans="1:8" ht="16.5" thickBot="1">
      <c r="A1626" s="22" t="s">
        <v>34</v>
      </c>
      <c r="B1626" s="37">
        <v>1.8979999999999999</v>
      </c>
      <c r="C1626" s="38">
        <v>3.1150000000000002</v>
      </c>
      <c r="D1626" s="29">
        <v>2.5739999999999998</v>
      </c>
      <c r="E1626" s="35">
        <v>3.7250000000000001</v>
      </c>
      <c r="F1626" s="29">
        <v>3.8420000000000001</v>
      </c>
      <c r="G1626" s="29">
        <v>4.9279999999999999</v>
      </c>
      <c r="H1626" s="107" t="s">
        <v>35</v>
      </c>
    </row>
    <row r="1627" spans="1:8" ht="16.5" thickBot="1">
      <c r="A1627" s="90" t="s">
        <v>338</v>
      </c>
      <c r="B1627" s="92">
        <v>190.33899999999994</v>
      </c>
      <c r="C1627" s="92">
        <v>236.51900000000001</v>
      </c>
      <c r="D1627" s="92">
        <v>130.05599999999998</v>
      </c>
      <c r="E1627" s="92">
        <v>144.952</v>
      </c>
      <c r="F1627" s="139">
        <f>SUM(F1605:F1626)</f>
        <v>110.42799999999998</v>
      </c>
      <c r="G1627" s="139">
        <f>SUM(G1605:G1626)</f>
        <v>144.51699999999997</v>
      </c>
      <c r="H1627" s="106" t="s">
        <v>586</v>
      </c>
    </row>
    <row r="1628" spans="1:8" ht="16.5" thickBot="1">
      <c r="A1628" s="90" t="s">
        <v>337</v>
      </c>
      <c r="B1628" s="92">
        <v>5471.3104022502184</v>
      </c>
      <c r="C1628" s="92">
        <v>6775.4629999999997</v>
      </c>
      <c r="D1628" s="92">
        <v>3938.5300279797043</v>
      </c>
      <c r="E1628" s="92">
        <v>4877.326</v>
      </c>
      <c r="F1628" s="139">
        <v>4186.9016633442106</v>
      </c>
      <c r="G1628" s="139">
        <v>5184.8999999999996</v>
      </c>
      <c r="H1628" s="113" t="s">
        <v>339</v>
      </c>
    </row>
    <row r="1630" spans="1:8">
      <c r="A1630" s="73" t="s">
        <v>132</v>
      </c>
      <c r="H1630" s="75" t="s">
        <v>133</v>
      </c>
    </row>
    <row r="1631" spans="1:8">
      <c r="A1631" s="73" t="s">
        <v>700</v>
      </c>
      <c r="H1631" s="49" t="s">
        <v>402</v>
      </c>
    </row>
    <row r="1632" spans="1:8" ht="16.5" customHeight="1" thickBot="1">
      <c r="A1632" s="72" t="s">
        <v>813</v>
      </c>
      <c r="E1632" s="2"/>
      <c r="G1632" s="2" t="s">
        <v>37</v>
      </c>
      <c r="H1632" s="2" t="s">
        <v>1</v>
      </c>
    </row>
    <row r="1633" spans="1:8" ht="16.5" thickBot="1">
      <c r="A1633" s="63" t="s">
        <v>6</v>
      </c>
      <c r="B1633" s="179">
        <v>2018</v>
      </c>
      <c r="C1633" s="180"/>
      <c r="D1633" s="179">
        <v>2019</v>
      </c>
      <c r="E1633" s="180"/>
      <c r="F1633" s="179">
        <v>2020</v>
      </c>
      <c r="G1633" s="180"/>
      <c r="H1633" s="64" t="s">
        <v>2</v>
      </c>
    </row>
    <row r="1634" spans="1:8">
      <c r="A1634" s="65"/>
      <c r="B1634" s="19" t="s">
        <v>40</v>
      </c>
      <c r="C1634" s="105" t="s">
        <v>41</v>
      </c>
      <c r="D1634" s="105" t="s">
        <v>40</v>
      </c>
      <c r="E1634" s="15" t="s">
        <v>41</v>
      </c>
      <c r="F1634" s="19" t="s">
        <v>40</v>
      </c>
      <c r="G1634" s="9" t="s">
        <v>41</v>
      </c>
      <c r="H1634" s="66"/>
    </row>
    <row r="1635" spans="1:8" ht="16.5" thickBot="1">
      <c r="A1635" s="67"/>
      <c r="B1635" s="32" t="s">
        <v>42</v>
      </c>
      <c r="C1635" s="11" t="s">
        <v>43</v>
      </c>
      <c r="D1635" s="108" t="s">
        <v>42</v>
      </c>
      <c r="E1635" s="34" t="s">
        <v>43</v>
      </c>
      <c r="F1635" s="32" t="s">
        <v>42</v>
      </c>
      <c r="G1635" s="32" t="s">
        <v>43</v>
      </c>
      <c r="H1635" s="68"/>
    </row>
    <row r="1636" spans="1:8" ht="17.25" thickTop="1" thickBot="1">
      <c r="A1636" s="22" t="s">
        <v>11</v>
      </c>
      <c r="B1636" s="33">
        <v>38.677999999999997</v>
      </c>
      <c r="C1636" s="36">
        <v>30.199000000000002</v>
      </c>
      <c r="D1636" s="29">
        <v>37.447000000000003</v>
      </c>
      <c r="E1636" s="35">
        <v>25.518999999999998</v>
      </c>
      <c r="F1636" s="29">
        <v>30.181999999999999</v>
      </c>
      <c r="G1636" s="29">
        <v>24.030999999999999</v>
      </c>
      <c r="H1636" s="108" t="s">
        <v>575</v>
      </c>
    </row>
    <row r="1637" spans="1:8" ht="16.5" thickBot="1">
      <c r="A1637" s="22" t="s">
        <v>12</v>
      </c>
      <c r="B1637" s="35">
        <v>368.798</v>
      </c>
      <c r="C1637" s="36">
        <v>261.738</v>
      </c>
      <c r="D1637" s="29">
        <v>323.029</v>
      </c>
      <c r="E1637" s="35">
        <v>212.65799999999999</v>
      </c>
      <c r="F1637" s="29">
        <v>240.38499999999999</v>
      </c>
      <c r="G1637" s="29">
        <v>188.05</v>
      </c>
      <c r="H1637" s="108" t="s">
        <v>576</v>
      </c>
    </row>
    <row r="1638" spans="1:8" ht="16.5" thickBot="1">
      <c r="A1638" s="22" t="s">
        <v>13</v>
      </c>
      <c r="B1638" s="35">
        <v>15.871</v>
      </c>
      <c r="C1638" s="36">
        <v>13.567</v>
      </c>
      <c r="D1638" s="29">
        <v>13.38</v>
      </c>
      <c r="E1638" s="35">
        <v>9.8759999999999994</v>
      </c>
      <c r="F1638" s="29">
        <v>13.792</v>
      </c>
      <c r="G1638" s="29">
        <v>12.314</v>
      </c>
      <c r="H1638" s="108" t="s">
        <v>572</v>
      </c>
    </row>
    <row r="1639" spans="1:8" ht="16.5" thickBot="1">
      <c r="A1639" s="22" t="s">
        <v>14</v>
      </c>
      <c r="B1639" s="35">
        <v>50.691000000000003</v>
      </c>
      <c r="C1639" s="36">
        <v>34.965000000000003</v>
      </c>
      <c r="D1639" s="29">
        <v>62.808999999999997</v>
      </c>
      <c r="E1639" s="35">
        <v>38.75</v>
      </c>
      <c r="F1639" s="29">
        <v>63.941000000000003</v>
      </c>
      <c r="G1639" s="29">
        <v>42.951999999999998</v>
      </c>
      <c r="H1639" s="108" t="s">
        <v>585</v>
      </c>
    </row>
    <row r="1640" spans="1:8" ht="16.5" thickBot="1">
      <c r="A1640" s="22" t="s">
        <v>15</v>
      </c>
      <c r="B1640" s="35">
        <v>145.10300000000001</v>
      </c>
      <c r="C1640" s="36">
        <v>91.406000000000006</v>
      </c>
      <c r="D1640" s="29">
        <v>121.6</v>
      </c>
      <c r="E1640" s="35">
        <v>63.2</v>
      </c>
      <c r="F1640" s="29">
        <v>99.313999999999993</v>
      </c>
      <c r="G1640" s="29">
        <v>63.058</v>
      </c>
      <c r="H1640" s="108" t="s">
        <v>591</v>
      </c>
    </row>
    <row r="1641" spans="1:8" ht="16.5" thickBot="1">
      <c r="A1641" s="22" t="s">
        <v>16</v>
      </c>
      <c r="B1641" s="35">
        <v>0</v>
      </c>
      <c r="C1641" s="36">
        <v>0</v>
      </c>
      <c r="D1641" s="29">
        <v>2.1999999999999999E-2</v>
      </c>
      <c r="E1641" s="35">
        <v>1.7999999999999999E-2</v>
      </c>
      <c r="F1641" s="29">
        <v>0</v>
      </c>
      <c r="G1641" s="29">
        <v>0</v>
      </c>
      <c r="H1641" s="108" t="s">
        <v>573</v>
      </c>
    </row>
    <row r="1642" spans="1:8" ht="16.5" thickBot="1">
      <c r="A1642" s="22" t="s">
        <v>17</v>
      </c>
      <c r="B1642" s="35">
        <v>444.40300000000002</v>
      </c>
      <c r="C1642" s="36">
        <v>334.08600000000001</v>
      </c>
      <c r="D1642" s="29">
        <v>189.06899999999999</v>
      </c>
      <c r="E1642" s="35">
        <v>119.601</v>
      </c>
      <c r="F1642" s="29">
        <v>313.738</v>
      </c>
      <c r="G1642" s="29">
        <v>232.416</v>
      </c>
      <c r="H1642" s="108" t="s">
        <v>18</v>
      </c>
    </row>
    <row r="1643" spans="1:8" ht="16.5" thickBot="1">
      <c r="A1643" s="22" t="s">
        <v>19</v>
      </c>
      <c r="B1643" s="35">
        <v>417.798</v>
      </c>
      <c r="C1643" s="36">
        <v>307.916</v>
      </c>
      <c r="D1643" s="29">
        <v>492.88900000000001</v>
      </c>
      <c r="E1643" s="35">
        <v>337.42399999999998</v>
      </c>
      <c r="F1643" s="29">
        <v>357.05799999999999</v>
      </c>
      <c r="G1643" s="29">
        <v>309.125</v>
      </c>
      <c r="H1643" s="108" t="s">
        <v>574</v>
      </c>
    </row>
    <row r="1644" spans="1:8" ht="16.5" thickBot="1">
      <c r="A1644" s="22" t="s">
        <v>20</v>
      </c>
      <c r="B1644" s="35">
        <v>3.6739999999999999</v>
      </c>
      <c r="C1644" s="36">
        <v>3.6019999999999999</v>
      </c>
      <c r="D1644" s="29">
        <v>139.68299999999999</v>
      </c>
      <c r="E1644" s="35">
        <v>86.372</v>
      </c>
      <c r="F1644" s="29">
        <v>97.820999999999998</v>
      </c>
      <c r="G1644" s="29">
        <v>69.046999999999997</v>
      </c>
      <c r="H1644" s="108" t="s">
        <v>577</v>
      </c>
    </row>
    <row r="1645" spans="1:8" ht="16.5" thickBot="1">
      <c r="A1645" s="22" t="s">
        <v>21</v>
      </c>
      <c r="B1645" s="35">
        <v>42.677</v>
      </c>
      <c r="C1645" s="36">
        <v>27.937000000000001</v>
      </c>
      <c r="D1645" s="29">
        <v>19.291</v>
      </c>
      <c r="E1645" s="35">
        <v>12.558</v>
      </c>
      <c r="F1645" s="29">
        <v>17.696000000000002</v>
      </c>
      <c r="G1645" s="29">
        <v>13.09</v>
      </c>
      <c r="H1645" s="108" t="s">
        <v>587</v>
      </c>
    </row>
    <row r="1646" spans="1:8" ht="16.5" thickBot="1">
      <c r="A1646" s="22" t="s">
        <v>22</v>
      </c>
      <c r="B1646" s="35">
        <v>130.21299999999999</v>
      </c>
      <c r="C1646" s="36">
        <v>96.945999999999998</v>
      </c>
      <c r="D1646" s="29">
        <v>139.46299999999999</v>
      </c>
      <c r="E1646" s="35">
        <v>94.748000000000005</v>
      </c>
      <c r="F1646" s="29">
        <v>150.03200000000001</v>
      </c>
      <c r="G1646" s="29">
        <v>116.589</v>
      </c>
      <c r="H1646" s="108" t="s">
        <v>571</v>
      </c>
    </row>
    <row r="1647" spans="1:8" ht="16.5" thickBot="1">
      <c r="A1647" s="22" t="s">
        <v>23</v>
      </c>
      <c r="B1647" s="35">
        <v>19.585000000000001</v>
      </c>
      <c r="C1647" s="36">
        <v>14.856</v>
      </c>
      <c r="D1647" s="29">
        <v>56.25</v>
      </c>
      <c r="E1647" s="35">
        <v>30.364999999999998</v>
      </c>
      <c r="F1647" s="29">
        <v>115.67700000000001</v>
      </c>
      <c r="G1647" s="29">
        <v>76.486000000000004</v>
      </c>
      <c r="H1647" s="108" t="s">
        <v>24</v>
      </c>
    </row>
    <row r="1648" spans="1:8" ht="16.5" thickBot="1">
      <c r="A1648" s="22" t="s">
        <v>25</v>
      </c>
      <c r="B1648" s="29">
        <v>183.16</v>
      </c>
      <c r="C1648" s="27">
        <v>116.57</v>
      </c>
      <c r="D1648" s="29">
        <v>189.572</v>
      </c>
      <c r="E1648" s="35">
        <v>106.974</v>
      </c>
      <c r="F1648" s="29">
        <v>216.13200000000001</v>
      </c>
      <c r="G1648" s="29">
        <v>151.26900000000001</v>
      </c>
      <c r="H1648" s="108" t="s">
        <v>578</v>
      </c>
    </row>
    <row r="1649" spans="1:8" ht="16.5" thickBot="1">
      <c r="A1649" s="22" t="s">
        <v>26</v>
      </c>
      <c r="B1649" s="35">
        <v>6.3886725663716808</v>
      </c>
      <c r="C1649" s="36">
        <v>5.76</v>
      </c>
      <c r="D1649" s="29">
        <v>5.2440353982300874</v>
      </c>
      <c r="E1649" s="35">
        <v>4.7279999999999998</v>
      </c>
      <c r="F1649" s="29">
        <v>3.1970000000000001</v>
      </c>
      <c r="G1649" s="29">
        <v>2.8759999999999999</v>
      </c>
      <c r="H1649" s="108" t="s">
        <v>588</v>
      </c>
    </row>
    <row r="1650" spans="1:8" ht="16.5" thickBot="1">
      <c r="A1650" s="22" t="s">
        <v>27</v>
      </c>
      <c r="B1650" s="35">
        <v>23.135000000000002</v>
      </c>
      <c r="C1650" s="36">
        <v>18.024000000000001</v>
      </c>
      <c r="D1650" s="29">
        <v>25.44</v>
      </c>
      <c r="E1650" s="35">
        <v>16.643000000000001</v>
      </c>
      <c r="F1650" s="29">
        <v>23.395</v>
      </c>
      <c r="G1650" s="29">
        <v>17.556000000000001</v>
      </c>
      <c r="H1650" s="108" t="s">
        <v>579</v>
      </c>
    </row>
    <row r="1651" spans="1:8" ht="16.5" thickBot="1">
      <c r="A1651" s="22" t="s">
        <v>28</v>
      </c>
      <c r="B1651" s="35">
        <v>34.100999999999999</v>
      </c>
      <c r="C1651" s="36">
        <v>27.762</v>
      </c>
      <c r="D1651" s="29">
        <v>28.878</v>
      </c>
      <c r="E1651" s="35">
        <v>21.971</v>
      </c>
      <c r="F1651" s="29">
        <v>23.335000000000001</v>
      </c>
      <c r="G1651" s="29">
        <v>19.88</v>
      </c>
      <c r="H1651" s="108" t="s">
        <v>580</v>
      </c>
    </row>
    <row r="1652" spans="1:8" ht="16.5" thickBot="1">
      <c r="A1652" s="22" t="s">
        <v>29</v>
      </c>
      <c r="B1652" s="35">
        <v>23.21</v>
      </c>
      <c r="C1652" s="36">
        <v>21.963999999999999</v>
      </c>
      <c r="D1652" s="29">
        <v>19.579000000000001</v>
      </c>
      <c r="E1652" s="35">
        <v>16.149000000000001</v>
      </c>
      <c r="F1652" s="29">
        <v>21.407</v>
      </c>
      <c r="G1652" s="29">
        <v>20.509</v>
      </c>
      <c r="H1652" s="108" t="s">
        <v>581</v>
      </c>
    </row>
    <row r="1653" spans="1:8" ht="16.5" thickBot="1">
      <c r="A1653" s="22" t="s">
        <v>30</v>
      </c>
      <c r="B1653" s="35">
        <v>0.51800000000000002</v>
      </c>
      <c r="C1653" s="36">
        <v>0.47699999999999998</v>
      </c>
      <c r="D1653" s="29">
        <v>1.516</v>
      </c>
      <c r="E1653" s="35">
        <v>1.1679999999999999</v>
      </c>
      <c r="F1653" s="29">
        <v>0.54600000000000004</v>
      </c>
      <c r="G1653" s="29">
        <v>0.52700000000000002</v>
      </c>
      <c r="H1653" s="108" t="s">
        <v>589</v>
      </c>
    </row>
    <row r="1654" spans="1:8" ht="16.5" thickBot="1">
      <c r="A1654" s="22" t="s">
        <v>31</v>
      </c>
      <c r="B1654" s="35">
        <v>1036.674</v>
      </c>
      <c r="C1654" s="36">
        <v>687.05</v>
      </c>
      <c r="D1654" s="29">
        <v>1104.9559999999999</v>
      </c>
      <c r="E1654" s="35">
        <v>655.80399999999997</v>
      </c>
      <c r="F1654" s="29">
        <v>807.12300000000005</v>
      </c>
      <c r="G1654" s="29">
        <v>732.47699999999998</v>
      </c>
      <c r="H1654" s="108" t="s">
        <v>582</v>
      </c>
    </row>
    <row r="1655" spans="1:8" ht="16.5" thickBot="1">
      <c r="A1655" s="22" t="s">
        <v>32</v>
      </c>
      <c r="B1655" s="35">
        <v>37.658999999999999</v>
      </c>
      <c r="C1655" s="36">
        <v>25.533000000000001</v>
      </c>
      <c r="D1655" s="29">
        <v>44.895000000000003</v>
      </c>
      <c r="E1655" s="35">
        <v>27.59</v>
      </c>
      <c r="F1655" s="29">
        <v>41.042000000000002</v>
      </c>
      <c r="G1655" s="29">
        <v>28.616</v>
      </c>
      <c r="H1655" s="108" t="s">
        <v>584</v>
      </c>
    </row>
    <row r="1656" spans="1:8" ht="16.5" thickBot="1">
      <c r="A1656" s="22" t="s">
        <v>33</v>
      </c>
      <c r="B1656" s="37">
        <v>21.009</v>
      </c>
      <c r="C1656" s="38">
        <v>5.2850000000000001</v>
      </c>
      <c r="D1656" s="29">
        <v>39.695</v>
      </c>
      <c r="E1656" s="35">
        <v>8.7780000000000005</v>
      </c>
      <c r="F1656" s="29">
        <v>17.102</v>
      </c>
      <c r="G1656" s="29">
        <v>11.077999999999999</v>
      </c>
      <c r="H1656" s="108" t="s">
        <v>583</v>
      </c>
    </row>
    <row r="1657" spans="1:8" ht="16.5" thickBot="1">
      <c r="A1657" s="22" t="s">
        <v>34</v>
      </c>
      <c r="B1657" s="37">
        <v>209.90799999999999</v>
      </c>
      <c r="C1657" s="38">
        <v>156.565</v>
      </c>
      <c r="D1657" s="29">
        <v>188.41300000000001</v>
      </c>
      <c r="E1657" s="35">
        <v>111.125</v>
      </c>
      <c r="F1657" s="29">
        <v>172.46199999999999</v>
      </c>
      <c r="G1657" s="29">
        <v>122.587</v>
      </c>
      <c r="H1657" s="107" t="s">
        <v>35</v>
      </c>
    </row>
    <row r="1658" spans="1:8" ht="16.5" thickBot="1">
      <c r="A1658" s="90" t="s">
        <v>338</v>
      </c>
      <c r="B1658" s="92">
        <v>3253.2536725663717</v>
      </c>
      <c r="C1658" s="92">
        <v>2282.2079999999996</v>
      </c>
      <c r="D1658" s="92">
        <v>3243.1200353982299</v>
      </c>
      <c r="E1658" s="92">
        <v>2002.0189999999998</v>
      </c>
      <c r="F1658" s="139">
        <f>SUM(F1636:F1657)</f>
        <v>2825.3769999999995</v>
      </c>
      <c r="G1658" s="139">
        <f>SUM(G1636:G1657)</f>
        <v>2254.5330000000004</v>
      </c>
      <c r="H1658" s="106" t="s">
        <v>586</v>
      </c>
    </row>
    <row r="1659" spans="1:8" ht="16.5" thickBot="1">
      <c r="A1659" s="90" t="s">
        <v>337</v>
      </c>
      <c r="B1659" s="92">
        <v>44367.37903161125</v>
      </c>
      <c r="C1659" s="92">
        <v>31492.039000000001</v>
      </c>
      <c r="D1659" s="92">
        <v>42549.509217474355</v>
      </c>
      <c r="E1659" s="92">
        <v>30201.712</v>
      </c>
      <c r="F1659" s="139">
        <v>47665.028435944034</v>
      </c>
      <c r="G1659" s="139">
        <v>33832.716</v>
      </c>
      <c r="H1659" s="113" t="s">
        <v>339</v>
      </c>
    </row>
    <row r="1661" spans="1:8">
      <c r="A1661" s="73" t="s">
        <v>134</v>
      </c>
      <c r="H1661" s="75" t="s">
        <v>135</v>
      </c>
    </row>
    <row r="1662" spans="1:8" ht="21.75" customHeight="1">
      <c r="A1662" s="71" t="s">
        <v>701</v>
      </c>
      <c r="H1662" s="47" t="s">
        <v>403</v>
      </c>
    </row>
    <row r="1663" spans="1:8" ht="16.5" customHeight="1" thickBot="1">
      <c r="A1663" s="72" t="s">
        <v>813</v>
      </c>
      <c r="B1663" s="77"/>
      <c r="E1663" s="2"/>
      <c r="G1663" s="2" t="s">
        <v>37</v>
      </c>
      <c r="H1663" s="2" t="s">
        <v>1</v>
      </c>
    </row>
    <row r="1664" spans="1:8" ht="16.5" thickBot="1">
      <c r="A1664" s="63" t="s">
        <v>6</v>
      </c>
      <c r="B1664" s="179">
        <v>2018</v>
      </c>
      <c r="C1664" s="180"/>
      <c r="D1664" s="179">
        <v>2019</v>
      </c>
      <c r="E1664" s="180"/>
      <c r="F1664" s="179">
        <v>2020</v>
      </c>
      <c r="G1664" s="180"/>
      <c r="H1664" s="155" t="s">
        <v>2</v>
      </c>
    </row>
    <row r="1665" spans="1:8">
      <c r="A1665" s="65"/>
      <c r="B1665" s="19" t="s">
        <v>40</v>
      </c>
      <c r="C1665" s="105" t="s">
        <v>41</v>
      </c>
      <c r="D1665" s="105" t="s">
        <v>40</v>
      </c>
      <c r="E1665" s="15" t="s">
        <v>41</v>
      </c>
      <c r="F1665" s="156" t="s">
        <v>40</v>
      </c>
      <c r="G1665" s="157" t="s">
        <v>41</v>
      </c>
      <c r="H1665" s="158"/>
    </row>
    <row r="1666" spans="1:8" ht="16.5" thickBot="1">
      <c r="A1666" s="67"/>
      <c r="B1666" s="32" t="s">
        <v>42</v>
      </c>
      <c r="C1666" s="11" t="s">
        <v>43</v>
      </c>
      <c r="D1666" s="108" t="s">
        <v>42</v>
      </c>
      <c r="E1666" s="34" t="s">
        <v>43</v>
      </c>
      <c r="F1666" s="159" t="s">
        <v>42</v>
      </c>
      <c r="G1666" s="159" t="s">
        <v>43</v>
      </c>
      <c r="H1666" s="160"/>
    </row>
    <row r="1667" spans="1:8" ht="17.25" thickTop="1" thickBot="1">
      <c r="A1667" s="22" t="s">
        <v>11</v>
      </c>
      <c r="B1667" s="33">
        <v>9.4779999999999998</v>
      </c>
      <c r="C1667" s="36">
        <v>15.76</v>
      </c>
      <c r="D1667" s="167">
        <v>9.8879999999999999</v>
      </c>
      <c r="E1667" s="167">
        <v>15.433</v>
      </c>
      <c r="F1667" s="167">
        <v>9.1370000000000005</v>
      </c>
      <c r="G1667" s="167">
        <v>14.297000000000001</v>
      </c>
      <c r="H1667" s="162" t="s">
        <v>575</v>
      </c>
    </row>
    <row r="1668" spans="1:8" ht="16.5" thickBot="1">
      <c r="A1668" s="22" t="s">
        <v>12</v>
      </c>
      <c r="B1668" s="35">
        <v>42.369</v>
      </c>
      <c r="C1668" s="36">
        <v>61.582000000000001</v>
      </c>
      <c r="D1668" s="167">
        <v>40.14</v>
      </c>
      <c r="E1668" s="167">
        <v>57.936999999999998</v>
      </c>
      <c r="F1668" s="167">
        <v>44.367596872464922</v>
      </c>
      <c r="G1668" s="167">
        <v>64.039000000000001</v>
      </c>
      <c r="H1668" s="162" t="s">
        <v>576</v>
      </c>
    </row>
    <row r="1669" spans="1:8" ht="16.5" thickBot="1">
      <c r="A1669" s="22" t="s">
        <v>13</v>
      </c>
      <c r="B1669" s="35">
        <v>13.279</v>
      </c>
      <c r="C1669" s="36">
        <v>24.428999999999998</v>
      </c>
      <c r="D1669" s="167">
        <v>9.2070000000000007</v>
      </c>
      <c r="E1669" s="167">
        <v>16.143999999999998</v>
      </c>
      <c r="F1669" s="167">
        <v>7.7290000000000001</v>
      </c>
      <c r="G1669" s="167">
        <v>15.404</v>
      </c>
      <c r="H1669" s="162" t="s">
        <v>572</v>
      </c>
    </row>
    <row r="1670" spans="1:8" ht="16.5" thickBot="1">
      <c r="A1670" s="22" t="s">
        <v>14</v>
      </c>
      <c r="B1670" s="35">
        <v>5.5439999999999996</v>
      </c>
      <c r="C1670" s="36">
        <v>11.371</v>
      </c>
      <c r="D1670" s="167">
        <v>3.0819999999999999</v>
      </c>
      <c r="E1670" s="167">
        <v>5.1310000000000002</v>
      </c>
      <c r="F1670" s="167">
        <v>3.4929999999999999</v>
      </c>
      <c r="G1670" s="167">
        <v>5.4329999999999998</v>
      </c>
      <c r="H1670" s="162" t="s">
        <v>585</v>
      </c>
    </row>
    <row r="1671" spans="1:8" ht="16.5" thickBot="1">
      <c r="A1671" s="22" t="s">
        <v>15</v>
      </c>
      <c r="B1671" s="35">
        <v>60.823875708754471</v>
      </c>
      <c r="C1671" s="36">
        <v>72.77</v>
      </c>
      <c r="D1671" s="167">
        <f>+B1671/C1671*E1671</f>
        <v>64.384542336750826</v>
      </c>
      <c r="E1671" s="167">
        <v>77.03</v>
      </c>
      <c r="F1671" s="167">
        <f>+D1671/E1671*G1671</f>
        <v>53.26957876419322</v>
      </c>
      <c r="G1671" s="167">
        <v>63.731999999999999</v>
      </c>
      <c r="H1671" s="162" t="s">
        <v>591</v>
      </c>
    </row>
    <row r="1672" spans="1:8" ht="16.5" thickBot="1">
      <c r="A1672" s="22" t="s">
        <v>16</v>
      </c>
      <c r="B1672" s="35">
        <v>4.202</v>
      </c>
      <c r="C1672" s="36">
        <v>3.9079999999999999</v>
      </c>
      <c r="D1672" s="167">
        <v>4.25</v>
      </c>
      <c r="E1672" s="167">
        <v>3.5470000000000002</v>
      </c>
      <c r="F1672" s="167">
        <v>4.9459999999999997</v>
      </c>
      <c r="G1672" s="167">
        <v>4.6150000000000002</v>
      </c>
      <c r="H1672" s="162" t="s">
        <v>573</v>
      </c>
    </row>
    <row r="1673" spans="1:8" ht="16.5" thickBot="1">
      <c r="A1673" s="22" t="s">
        <v>17</v>
      </c>
      <c r="B1673" s="35">
        <v>11.753</v>
      </c>
      <c r="C1673" s="36">
        <v>13.244</v>
      </c>
      <c r="D1673" s="167">
        <v>11.840999999999999</v>
      </c>
      <c r="E1673" s="167">
        <v>11.718</v>
      </c>
      <c r="F1673" s="167">
        <v>14.294</v>
      </c>
      <c r="G1673" s="167">
        <v>15.288</v>
      </c>
      <c r="H1673" s="162" t="s">
        <v>18</v>
      </c>
    </row>
    <row r="1674" spans="1:8" ht="16.5" thickBot="1">
      <c r="A1674" s="22" t="s">
        <v>19</v>
      </c>
      <c r="B1674" s="35">
        <v>66.301000000000002</v>
      </c>
      <c r="C1674" s="36">
        <v>111.15900000000001</v>
      </c>
      <c r="D1674" s="167">
        <v>57.424999999999997</v>
      </c>
      <c r="E1674" s="167">
        <v>95.626999999999995</v>
      </c>
      <c r="F1674" s="167">
        <v>54.968000000000004</v>
      </c>
      <c r="G1674" s="167">
        <v>87.424999999999997</v>
      </c>
      <c r="H1674" s="162" t="s">
        <v>574</v>
      </c>
    </row>
    <row r="1675" spans="1:8" ht="16.5" thickBot="1">
      <c r="A1675" s="22" t="s">
        <v>20</v>
      </c>
      <c r="B1675" s="35">
        <v>29.346</v>
      </c>
      <c r="C1675" s="36">
        <v>35.412999999999997</v>
      </c>
      <c r="D1675" s="167">
        <v>17.123999999999999</v>
      </c>
      <c r="E1675" s="167">
        <v>17.826000000000001</v>
      </c>
      <c r="F1675" s="167">
        <v>36.960999999999999</v>
      </c>
      <c r="G1675" s="167">
        <v>34.975000000000001</v>
      </c>
      <c r="H1675" s="162" t="s">
        <v>577</v>
      </c>
    </row>
    <row r="1676" spans="1:8" ht="16.5" thickBot="1">
      <c r="A1676" s="22" t="s">
        <v>21</v>
      </c>
      <c r="B1676" s="35">
        <v>8.0850000000000009</v>
      </c>
      <c r="C1676" s="36">
        <v>10.105</v>
      </c>
      <c r="D1676" s="167">
        <v>8.8390000000000004</v>
      </c>
      <c r="E1676" s="167">
        <v>9.4809999999999999</v>
      </c>
      <c r="F1676" s="167">
        <v>5.7619999999999996</v>
      </c>
      <c r="G1676" s="167">
        <v>5.8550000000000004</v>
      </c>
      <c r="H1676" s="162" t="s">
        <v>587</v>
      </c>
    </row>
    <row r="1677" spans="1:8" ht="16.5" thickBot="1">
      <c r="A1677" s="22" t="s">
        <v>22</v>
      </c>
      <c r="B1677" s="35">
        <v>5.0659999999999998</v>
      </c>
      <c r="C1677" s="36">
        <v>5.2329999999999997</v>
      </c>
      <c r="D1677" s="167">
        <v>12.182</v>
      </c>
      <c r="E1677" s="167">
        <v>13.355</v>
      </c>
      <c r="F1677" s="167">
        <v>1.196</v>
      </c>
      <c r="G1677" s="167">
        <v>1.4950000000000001</v>
      </c>
      <c r="H1677" s="162" t="s">
        <v>571</v>
      </c>
    </row>
    <row r="1678" spans="1:8" ht="16.5" thickBot="1">
      <c r="A1678" s="22" t="s">
        <v>23</v>
      </c>
      <c r="B1678" s="35">
        <v>10.792</v>
      </c>
      <c r="C1678" s="36">
        <v>22.713000000000001</v>
      </c>
      <c r="D1678" s="167">
        <v>10.558</v>
      </c>
      <c r="E1678" s="167">
        <v>17.756</v>
      </c>
      <c r="F1678" s="167">
        <v>19.97</v>
      </c>
      <c r="G1678" s="167">
        <v>33.793999999999997</v>
      </c>
      <c r="H1678" s="162" t="s">
        <v>24</v>
      </c>
    </row>
    <row r="1679" spans="1:8" ht="16.5" thickBot="1">
      <c r="A1679" s="22" t="s">
        <v>25</v>
      </c>
      <c r="B1679" s="29">
        <v>13.638</v>
      </c>
      <c r="C1679" s="27">
        <v>20.812999999999999</v>
      </c>
      <c r="D1679" s="167">
        <v>8.7530000000000001</v>
      </c>
      <c r="E1679" s="167">
        <v>13.476000000000001</v>
      </c>
      <c r="F1679" s="167">
        <v>6.8453448352626882</v>
      </c>
      <c r="G1679" s="167">
        <v>10.539</v>
      </c>
      <c r="H1679" s="162" t="s">
        <v>578</v>
      </c>
    </row>
    <row r="1680" spans="1:8" ht="16.5" thickBot="1">
      <c r="A1680" s="22" t="s">
        <v>26</v>
      </c>
      <c r="B1680" s="35">
        <v>1.2558203883495149</v>
      </c>
      <c r="C1680" s="36">
        <v>3.048</v>
      </c>
      <c r="D1680" s="167">
        <v>2.034115898058253</v>
      </c>
      <c r="E1680" s="167">
        <v>4.9370000000000003</v>
      </c>
      <c r="F1680" s="167">
        <v>2.3130000000000002</v>
      </c>
      <c r="G1680" s="167">
        <v>3.2919999999999998</v>
      </c>
      <c r="H1680" s="162" t="s">
        <v>588</v>
      </c>
    </row>
    <row r="1681" spans="1:8" ht="16.5" thickBot="1">
      <c r="A1681" s="22" t="s">
        <v>27</v>
      </c>
      <c r="B1681" s="35">
        <v>7.6239999999999997</v>
      </c>
      <c r="C1681" s="36">
        <v>11.506</v>
      </c>
      <c r="D1681" s="167">
        <v>3.27</v>
      </c>
      <c r="E1681" s="167">
        <v>7.8150000000000004</v>
      </c>
      <c r="F1681" s="167">
        <v>3.6859999999999999</v>
      </c>
      <c r="G1681" s="167">
        <v>9.0619999999999994</v>
      </c>
      <c r="H1681" s="162" t="s">
        <v>579</v>
      </c>
    </row>
    <row r="1682" spans="1:8" ht="16.5" thickBot="1">
      <c r="A1682" s="22" t="s">
        <v>28</v>
      </c>
      <c r="B1682" s="35">
        <v>12.11</v>
      </c>
      <c r="C1682" s="36">
        <v>20.001999999999999</v>
      </c>
      <c r="D1682" s="167">
        <v>10.06543095690431</v>
      </c>
      <c r="E1682" s="167">
        <v>16.625</v>
      </c>
      <c r="F1682" s="167">
        <v>9.1850000000000005</v>
      </c>
      <c r="G1682" s="167">
        <v>15.552</v>
      </c>
      <c r="H1682" s="162" t="s">
        <v>580</v>
      </c>
    </row>
    <row r="1683" spans="1:8" ht="16.5" thickBot="1">
      <c r="A1683" s="22" t="s">
        <v>29</v>
      </c>
      <c r="B1683" s="35">
        <v>10.734999999999999</v>
      </c>
      <c r="C1683" s="36">
        <v>18.251999999999999</v>
      </c>
      <c r="D1683" s="167">
        <v>8.907</v>
      </c>
      <c r="E1683" s="167">
        <v>13.218999999999999</v>
      </c>
      <c r="F1683" s="167">
        <v>5.3109999999999999</v>
      </c>
      <c r="G1683" s="167">
        <v>7.5579999999999998</v>
      </c>
      <c r="H1683" s="162" t="s">
        <v>581</v>
      </c>
    </row>
    <row r="1684" spans="1:8" ht="16.5" thickBot="1">
      <c r="A1684" s="22" t="s">
        <v>30</v>
      </c>
      <c r="B1684" s="35">
        <v>6.1950000000000003</v>
      </c>
      <c r="C1684" s="36">
        <v>11.132</v>
      </c>
      <c r="D1684" s="167">
        <v>4.0019999999999998</v>
      </c>
      <c r="E1684" s="167">
        <v>5.0810000000000004</v>
      </c>
      <c r="F1684" s="167">
        <v>1.319</v>
      </c>
      <c r="G1684" s="167">
        <v>1.8759999999999999</v>
      </c>
      <c r="H1684" s="162" t="s">
        <v>589</v>
      </c>
    </row>
    <row r="1685" spans="1:8" ht="16.5" thickBot="1">
      <c r="A1685" s="22" t="s">
        <v>31</v>
      </c>
      <c r="B1685" s="35">
        <v>53.847999999999999</v>
      </c>
      <c r="C1685" s="36">
        <v>75.644000000000005</v>
      </c>
      <c r="D1685" s="167">
        <v>49.989714346147743</v>
      </c>
      <c r="E1685" s="167">
        <v>70.224000000000004</v>
      </c>
      <c r="F1685" s="167">
        <v>46.633000000000003</v>
      </c>
      <c r="G1685" s="167">
        <v>65.070999999999998</v>
      </c>
      <c r="H1685" s="162" t="s">
        <v>582</v>
      </c>
    </row>
    <row r="1686" spans="1:8" ht="16.5" thickBot="1">
      <c r="A1686" s="22" t="s">
        <v>32</v>
      </c>
      <c r="B1686" s="35">
        <v>53.515999999999998</v>
      </c>
      <c r="C1686" s="36">
        <v>61.762</v>
      </c>
      <c r="D1686" s="167">
        <v>49.548000000000002</v>
      </c>
      <c r="E1686" s="167">
        <v>50.384999999999998</v>
      </c>
      <c r="F1686" s="167">
        <v>38.746000000000002</v>
      </c>
      <c r="G1686" s="167">
        <v>41.99</v>
      </c>
      <c r="H1686" s="162" t="s">
        <v>584</v>
      </c>
    </row>
    <row r="1687" spans="1:8" ht="16.5" thickBot="1">
      <c r="A1687" s="22" t="s">
        <v>33</v>
      </c>
      <c r="B1687" s="37">
        <v>5.569</v>
      </c>
      <c r="C1687" s="38">
        <v>1.19</v>
      </c>
      <c r="D1687" s="167">
        <v>0.47899999999999998</v>
      </c>
      <c r="E1687" s="167">
        <v>0.121</v>
      </c>
      <c r="F1687" s="167">
        <v>1.0549999999999999</v>
      </c>
      <c r="G1687" s="167">
        <v>0.31</v>
      </c>
      <c r="H1687" s="162" t="s">
        <v>583</v>
      </c>
    </row>
    <row r="1688" spans="1:8" ht="16.5" thickBot="1">
      <c r="A1688" s="22" t="s">
        <v>34</v>
      </c>
      <c r="B1688" s="37">
        <v>44.332999999999998</v>
      </c>
      <c r="C1688" s="38">
        <v>43.091999999999999</v>
      </c>
      <c r="D1688" s="167">
        <v>40.545000000000002</v>
      </c>
      <c r="E1688" s="167">
        <v>48.405999999999999</v>
      </c>
      <c r="F1688" s="167">
        <v>42.853999999999999</v>
      </c>
      <c r="G1688" s="167">
        <v>45.002000000000002</v>
      </c>
      <c r="H1688" s="163" t="s">
        <v>35</v>
      </c>
    </row>
    <row r="1689" spans="1:8" ht="16.5" thickBot="1">
      <c r="A1689" s="90" t="s">
        <v>338</v>
      </c>
      <c r="B1689" s="92">
        <v>415.03882038834956</v>
      </c>
      <c r="C1689" s="92">
        <v>654.12800000000004</v>
      </c>
      <c r="D1689" s="166">
        <v>362.12926120111035</v>
      </c>
      <c r="E1689" s="166">
        <v>571.274</v>
      </c>
      <c r="F1689" s="166">
        <f>SUM(F1667:F1688)</f>
        <v>414.04052047192073</v>
      </c>
      <c r="G1689" s="166">
        <f>SUM(G1667:G1688)</f>
        <v>546.60400000000004</v>
      </c>
      <c r="H1689" s="164" t="s">
        <v>586</v>
      </c>
    </row>
    <row r="1690" spans="1:8" ht="16.5" thickBot="1">
      <c r="A1690" s="90" t="s">
        <v>337</v>
      </c>
      <c r="B1690" s="92">
        <v>11844.20200834874</v>
      </c>
      <c r="C1690" s="92">
        <v>19100.251</v>
      </c>
      <c r="D1690" s="166">
        <v>11170.786118557529</v>
      </c>
      <c r="E1690" s="166">
        <v>18014.284</v>
      </c>
      <c r="F1690" s="166">
        <v>12719.282940925779</v>
      </c>
      <c r="G1690" s="166">
        <v>20511.428</v>
      </c>
      <c r="H1690" s="154" t="s">
        <v>339</v>
      </c>
    </row>
    <row r="1691" spans="1:8">
      <c r="D1691" s="57"/>
    </row>
    <row r="1692" spans="1:8">
      <c r="A1692" s="73" t="s">
        <v>136</v>
      </c>
      <c r="H1692" s="75" t="s">
        <v>137</v>
      </c>
    </row>
    <row r="1693" spans="1:8" ht="15.75" customHeight="1">
      <c r="A1693" s="71" t="s">
        <v>702</v>
      </c>
      <c r="H1693" s="50" t="s">
        <v>404</v>
      </c>
    </row>
    <row r="1694" spans="1:8" ht="16.5" customHeight="1" thickBot="1">
      <c r="A1694" s="72" t="s">
        <v>813</v>
      </c>
      <c r="E1694" s="2"/>
      <c r="G1694" s="2" t="s">
        <v>37</v>
      </c>
      <c r="H1694" s="2" t="s">
        <v>1</v>
      </c>
    </row>
    <row r="1695" spans="1:8" ht="16.5" thickBot="1">
      <c r="A1695" s="63" t="s">
        <v>6</v>
      </c>
      <c r="B1695" s="179">
        <v>2018</v>
      </c>
      <c r="C1695" s="180"/>
      <c r="D1695" s="179">
        <v>2019</v>
      </c>
      <c r="E1695" s="180"/>
      <c r="F1695" s="179">
        <v>2020</v>
      </c>
      <c r="G1695" s="180"/>
      <c r="H1695" s="64" t="s">
        <v>2</v>
      </c>
    </row>
    <row r="1696" spans="1:8">
      <c r="A1696" s="65"/>
      <c r="B1696" s="19" t="s">
        <v>40</v>
      </c>
      <c r="C1696" s="105" t="s">
        <v>41</v>
      </c>
      <c r="D1696" s="105" t="s">
        <v>40</v>
      </c>
      <c r="E1696" s="15" t="s">
        <v>41</v>
      </c>
      <c r="F1696" s="19" t="s">
        <v>40</v>
      </c>
      <c r="G1696" s="9" t="s">
        <v>41</v>
      </c>
      <c r="H1696" s="66"/>
    </row>
    <row r="1697" spans="1:8" ht="16.5" thickBot="1">
      <c r="A1697" s="67"/>
      <c r="B1697" s="32" t="s">
        <v>42</v>
      </c>
      <c r="C1697" s="11" t="s">
        <v>43</v>
      </c>
      <c r="D1697" s="108" t="s">
        <v>42</v>
      </c>
      <c r="E1697" s="34" t="s">
        <v>43</v>
      </c>
      <c r="F1697" s="32" t="s">
        <v>42</v>
      </c>
      <c r="G1697" s="32" t="s">
        <v>43</v>
      </c>
      <c r="H1697" s="68"/>
    </row>
    <row r="1698" spans="1:8" ht="17.25" thickTop="1" thickBot="1">
      <c r="A1698" s="22" t="s">
        <v>11</v>
      </c>
      <c r="B1698" s="33">
        <v>7.8240000000000004E-2</v>
      </c>
      <c r="C1698" s="36">
        <v>0.13303999999999999</v>
      </c>
      <c r="D1698" s="29">
        <v>7.1999999999999995E-2</v>
      </c>
      <c r="E1698" s="35">
        <v>6.8000000000000005E-2</v>
      </c>
      <c r="F1698" s="35">
        <v>0</v>
      </c>
      <c r="G1698" s="35">
        <v>4.0000000000000001E-3</v>
      </c>
      <c r="H1698" s="108" t="s">
        <v>575</v>
      </c>
    </row>
    <row r="1699" spans="1:8" ht="16.5" thickBot="1">
      <c r="A1699" s="22" t="s">
        <v>12</v>
      </c>
      <c r="B1699" s="35">
        <v>0.14343999999999998</v>
      </c>
      <c r="C1699" s="36">
        <v>0.19445000000000001</v>
      </c>
      <c r="D1699" s="29">
        <v>0.13500000000000001</v>
      </c>
      <c r="E1699" s="35">
        <v>0.24299999999999999</v>
      </c>
      <c r="F1699" s="35">
        <v>0.13100000000000001</v>
      </c>
      <c r="G1699" s="35">
        <v>0.14000000000000001</v>
      </c>
      <c r="H1699" s="108" t="s">
        <v>576</v>
      </c>
    </row>
    <row r="1700" spans="1:8" ht="16.5" thickBot="1">
      <c r="A1700" s="22" t="s">
        <v>13</v>
      </c>
      <c r="B1700" s="35">
        <v>9.938000000000001E-2</v>
      </c>
      <c r="C1700" s="36">
        <v>0.18510000000000001</v>
      </c>
      <c r="D1700" s="29">
        <v>0.03</v>
      </c>
      <c r="E1700" s="35">
        <v>3.5000000000000003E-2</v>
      </c>
      <c r="F1700" s="35">
        <v>1E-3</v>
      </c>
      <c r="G1700" s="35">
        <v>6.0000000000000001E-3</v>
      </c>
      <c r="H1700" s="108" t="s">
        <v>572</v>
      </c>
    </row>
    <row r="1701" spans="1:8" ht="16.5" thickBot="1">
      <c r="A1701" s="22" t="s">
        <v>14</v>
      </c>
      <c r="B1701" s="35">
        <v>2.571E-2</v>
      </c>
      <c r="C1701" s="36">
        <v>4.0750000000000001E-2</v>
      </c>
      <c r="D1701" s="29">
        <v>0</v>
      </c>
      <c r="E1701" s="35">
        <v>1.4999999999999999E-2</v>
      </c>
      <c r="F1701" s="35">
        <v>0</v>
      </c>
      <c r="G1701" s="35">
        <v>1.4999999999999999E-2</v>
      </c>
      <c r="H1701" s="108" t="s">
        <v>585</v>
      </c>
    </row>
    <row r="1702" spans="1:8" ht="16.5" thickBot="1">
      <c r="A1702" s="22" t="s">
        <v>15</v>
      </c>
      <c r="B1702" s="35">
        <v>2.4867636363636366E-3</v>
      </c>
      <c r="C1702" s="36">
        <v>0.70591999999999999</v>
      </c>
      <c r="D1702" s="29">
        <v>9.3999999999999994E-5</v>
      </c>
      <c r="E1702" s="35">
        <v>1.08E-4</v>
      </c>
      <c r="F1702" s="35">
        <v>0</v>
      </c>
      <c r="G1702" s="35">
        <v>3.0000000000000001E-3</v>
      </c>
      <c r="H1702" s="108" t="s">
        <v>591</v>
      </c>
    </row>
    <row r="1703" spans="1:8" ht="16.5" thickBot="1">
      <c r="A1703" s="22" t="s">
        <v>16</v>
      </c>
      <c r="B1703" s="35">
        <v>10.86</v>
      </c>
      <c r="C1703" s="36">
        <v>3.7810000000000001</v>
      </c>
      <c r="D1703" s="29">
        <v>7.0000000000000001E-3</v>
      </c>
      <c r="E1703" s="35">
        <v>5.0000000000000001E-3</v>
      </c>
      <c r="F1703" s="35">
        <v>2.1000000000000001E-2</v>
      </c>
      <c r="G1703" s="35">
        <v>0.02</v>
      </c>
      <c r="H1703" s="108" t="s">
        <v>573</v>
      </c>
    </row>
    <row r="1704" spans="1:8" ht="16.5" thickBot="1">
      <c r="A1704" s="22" t="s">
        <v>17</v>
      </c>
      <c r="B1704" s="35">
        <v>2.8510000000000001E-2</v>
      </c>
      <c r="C1704" s="36">
        <v>3.1600000000000003E-2</v>
      </c>
      <c r="D1704" s="29">
        <v>0</v>
      </c>
      <c r="E1704" s="35">
        <v>0</v>
      </c>
      <c r="F1704" s="35">
        <v>0</v>
      </c>
      <c r="G1704" s="35">
        <v>0</v>
      </c>
      <c r="H1704" s="108" t="s">
        <v>18</v>
      </c>
    </row>
    <row r="1705" spans="1:8" ht="16.5" thickBot="1">
      <c r="A1705" s="22" t="s">
        <v>19</v>
      </c>
      <c r="B1705" s="35">
        <v>3.6</v>
      </c>
      <c r="C1705" s="36">
        <v>4.7</v>
      </c>
      <c r="D1705" s="29">
        <v>2.5859999999999999</v>
      </c>
      <c r="E1705" s="35">
        <v>11.003</v>
      </c>
      <c r="F1705" s="35">
        <v>3.327</v>
      </c>
      <c r="G1705" s="35">
        <v>15.105</v>
      </c>
      <c r="H1705" s="108" t="s">
        <v>574</v>
      </c>
    </row>
    <row r="1706" spans="1:8" ht="16.5" thickBot="1">
      <c r="A1706" s="22" t="s">
        <v>20</v>
      </c>
      <c r="B1706" s="35">
        <v>0.15798000000000001</v>
      </c>
      <c r="C1706" s="36">
        <v>0.20788000000000001</v>
      </c>
      <c r="D1706" s="29">
        <v>0</v>
      </c>
      <c r="E1706" s="35">
        <v>0</v>
      </c>
      <c r="F1706" s="35">
        <v>3.5999999999999997E-2</v>
      </c>
      <c r="G1706" s="35">
        <v>5.5E-2</v>
      </c>
      <c r="H1706" s="108" t="s">
        <v>577</v>
      </c>
    </row>
    <row r="1707" spans="1:8" ht="16.5" thickBot="1">
      <c r="A1707" s="22" t="s">
        <v>21</v>
      </c>
      <c r="B1707" s="35">
        <v>6.863000000000001E-2</v>
      </c>
      <c r="C1707" s="36">
        <v>8.3519999999999997E-2</v>
      </c>
      <c r="D1707" s="29">
        <v>7.0000000000000001E-3</v>
      </c>
      <c r="E1707" s="35">
        <v>0.03</v>
      </c>
      <c r="F1707" s="35">
        <v>4.0000000000000001E-3</v>
      </c>
      <c r="G1707" s="35">
        <v>2E-3</v>
      </c>
      <c r="H1707" s="108" t="s">
        <v>587</v>
      </c>
    </row>
    <row r="1708" spans="1:8" ht="16.5" thickBot="1">
      <c r="A1708" s="22" t="s">
        <v>22</v>
      </c>
      <c r="B1708" s="35">
        <v>2.7300000000000002E-3</v>
      </c>
      <c r="C1708" s="36">
        <v>2.31E-3</v>
      </c>
      <c r="D1708" s="29">
        <v>0.106</v>
      </c>
      <c r="E1708" s="35">
        <v>0.13300000000000001</v>
      </c>
      <c r="F1708" s="35">
        <v>0</v>
      </c>
      <c r="G1708" s="35">
        <v>0</v>
      </c>
      <c r="H1708" s="108" t="s">
        <v>571</v>
      </c>
    </row>
    <row r="1709" spans="1:8" ht="16.5" thickBot="1">
      <c r="A1709" s="22" t="s">
        <v>23</v>
      </c>
      <c r="B1709" s="35">
        <v>7.8939999999999996E-2</v>
      </c>
      <c r="C1709" s="36">
        <v>0.10305999999999998</v>
      </c>
      <c r="D1709" s="29">
        <v>0</v>
      </c>
      <c r="E1709" s="35">
        <v>4.0000000000000001E-3</v>
      </c>
      <c r="F1709" s="35">
        <v>4.9000000000000002E-2</v>
      </c>
      <c r="G1709" s="35">
        <v>0.121</v>
      </c>
      <c r="H1709" s="108" t="s">
        <v>24</v>
      </c>
    </row>
    <row r="1710" spans="1:8" ht="16.5" thickBot="1">
      <c r="A1710" s="22" t="s">
        <v>25</v>
      </c>
      <c r="B1710" s="29">
        <v>8.1050000000000011E-2</v>
      </c>
      <c r="C1710" s="27">
        <v>0.12106</v>
      </c>
      <c r="D1710" s="29">
        <v>2.9000000000000001E-2</v>
      </c>
      <c r="E1710" s="35">
        <v>3.5000000000000003E-2</v>
      </c>
      <c r="F1710" s="35">
        <v>5.1999999999999998E-2</v>
      </c>
      <c r="G1710" s="35">
        <v>6.3E-2</v>
      </c>
      <c r="H1710" s="108" t="s">
        <v>578</v>
      </c>
    </row>
    <row r="1711" spans="1:8" ht="16.5" thickBot="1">
      <c r="A1711" s="22" t="s">
        <v>26</v>
      </c>
      <c r="B1711" s="35">
        <v>2.2698E-4</v>
      </c>
      <c r="C1711" s="36">
        <v>1.9890000000000001E-2</v>
      </c>
      <c r="D1711" s="29">
        <v>0</v>
      </c>
      <c r="E1711" s="35">
        <v>6.2E-2</v>
      </c>
      <c r="F1711" s="35">
        <v>2E-3</v>
      </c>
      <c r="G1711" s="35">
        <v>2.1000000000000001E-2</v>
      </c>
      <c r="H1711" s="108" t="s">
        <v>588</v>
      </c>
    </row>
    <row r="1712" spans="1:8" ht="16.5" thickBot="1">
      <c r="A1712" s="22" t="s">
        <v>27</v>
      </c>
      <c r="B1712" s="35">
        <v>5.5620000000000003E-2</v>
      </c>
      <c r="C1712" s="36">
        <v>6.2619999999999995E-2</v>
      </c>
      <c r="D1712" s="29">
        <v>0</v>
      </c>
      <c r="E1712" s="35">
        <v>0</v>
      </c>
      <c r="F1712" s="35">
        <v>2.3E-2</v>
      </c>
      <c r="G1712" s="35">
        <v>2.3E-2</v>
      </c>
      <c r="H1712" s="108" t="s">
        <v>579</v>
      </c>
    </row>
    <row r="1713" spans="1:8" ht="16.5" thickBot="1">
      <c r="A1713" s="22" t="s">
        <v>28</v>
      </c>
      <c r="B1713" s="35">
        <v>7.0260000000000003E-2</v>
      </c>
      <c r="C1713" s="36">
        <v>0.10336000000000001</v>
      </c>
      <c r="D1713" s="29">
        <v>0.61299999999999999</v>
      </c>
      <c r="E1713" s="35">
        <v>0.97299999999999998</v>
      </c>
      <c r="F1713" s="35">
        <v>0.55100000000000005</v>
      </c>
      <c r="G1713" s="35">
        <v>0.78300000000000003</v>
      </c>
      <c r="H1713" s="108" t="s">
        <v>580</v>
      </c>
    </row>
    <row r="1714" spans="1:8" ht="16.5" thickBot="1">
      <c r="A1714" s="22" t="s">
        <v>29</v>
      </c>
      <c r="B1714" s="35">
        <v>6.4640000000000003E-2</v>
      </c>
      <c r="C1714" s="36">
        <v>0.11623</v>
      </c>
      <c r="D1714" s="29">
        <v>3.2000000000000001E-2</v>
      </c>
      <c r="E1714" s="35">
        <v>3.5999999999999997E-2</v>
      </c>
      <c r="F1714" s="35">
        <v>1.7999999999999999E-2</v>
      </c>
      <c r="G1714" s="35">
        <v>2.3E-2</v>
      </c>
      <c r="H1714" s="108" t="s">
        <v>581</v>
      </c>
    </row>
    <row r="1715" spans="1:8" ht="16.5" thickBot="1">
      <c r="A1715" s="22" t="s">
        <v>30</v>
      </c>
      <c r="B1715" s="35">
        <v>2.5610000000000001E-2</v>
      </c>
      <c r="C1715" s="36">
        <v>3.1110000000000002E-2</v>
      </c>
      <c r="D1715" s="29">
        <v>0.10100000000000001</v>
      </c>
      <c r="E1715" s="35">
        <v>0.14399999999999999</v>
      </c>
      <c r="F1715" s="35">
        <v>7.0000000000000001E-3</v>
      </c>
      <c r="G1715" s="35">
        <v>1.6E-2</v>
      </c>
      <c r="H1715" s="108" t="s">
        <v>589</v>
      </c>
    </row>
    <row r="1716" spans="1:8" ht="16.5" thickBot="1">
      <c r="A1716" s="22" t="s">
        <v>31</v>
      </c>
      <c r="B1716" s="35">
        <v>0.40020000000000006</v>
      </c>
      <c r="C1716" s="36">
        <v>0.59192999999999996</v>
      </c>
      <c r="D1716" s="29">
        <v>0.61299999999999999</v>
      </c>
      <c r="E1716" s="35">
        <v>1.177</v>
      </c>
      <c r="F1716" s="35">
        <v>0.14299999999999999</v>
      </c>
      <c r="G1716" s="35">
        <v>1.857</v>
      </c>
      <c r="H1716" s="108" t="s">
        <v>582</v>
      </c>
    </row>
    <row r="1717" spans="1:8" ht="16.5" thickBot="1">
      <c r="A1717" s="22" t="s">
        <v>32</v>
      </c>
      <c r="B1717" s="35">
        <v>0.34494000000000002</v>
      </c>
      <c r="C1717" s="36">
        <v>0.40688999999999997</v>
      </c>
      <c r="D1717" s="29">
        <v>0</v>
      </c>
      <c r="E1717" s="35">
        <v>0</v>
      </c>
      <c r="F1717" s="35">
        <v>0</v>
      </c>
      <c r="G1717" s="35">
        <v>0</v>
      </c>
      <c r="H1717" s="108" t="s">
        <v>584</v>
      </c>
    </row>
    <row r="1718" spans="1:8" ht="16.5" thickBot="1">
      <c r="A1718" s="22" t="s">
        <v>33</v>
      </c>
      <c r="B1718" s="37">
        <v>0</v>
      </c>
      <c r="C1718" s="38">
        <v>1000</v>
      </c>
      <c r="D1718" s="29">
        <v>0</v>
      </c>
      <c r="E1718" s="35">
        <v>0</v>
      </c>
      <c r="F1718" s="35">
        <v>0</v>
      </c>
      <c r="G1718" s="35">
        <v>0</v>
      </c>
      <c r="H1718" s="108" t="s">
        <v>583</v>
      </c>
    </row>
    <row r="1719" spans="1:8" ht="16.5" thickBot="1">
      <c r="A1719" s="22" t="s">
        <v>34</v>
      </c>
      <c r="B1719" s="37">
        <v>6.3310000000000005E-2</v>
      </c>
      <c r="C1719" s="38">
        <v>5.7030000000000004E-2</v>
      </c>
      <c r="D1719" s="29">
        <v>1E-3</v>
      </c>
      <c r="E1719" s="35">
        <v>4.0000000000000001E-3</v>
      </c>
      <c r="F1719" s="35">
        <v>0</v>
      </c>
      <c r="G1719" s="35">
        <v>0</v>
      </c>
      <c r="H1719" s="107" t="s">
        <v>35</v>
      </c>
    </row>
    <row r="1720" spans="1:8" ht="16.5" thickBot="1">
      <c r="A1720" s="90" t="s">
        <v>338</v>
      </c>
      <c r="B1720" s="92">
        <v>16.251903743636365</v>
      </c>
      <c r="C1720" s="92">
        <v>11.678749999999999</v>
      </c>
      <c r="D1720" s="92">
        <v>4.3320940000000006</v>
      </c>
      <c r="E1720" s="92">
        <v>13.967108</v>
      </c>
      <c r="F1720" s="138">
        <f>SUM(F1698:F1719)</f>
        <v>4.3649999999999993</v>
      </c>
      <c r="G1720" s="138">
        <f>SUM(G1698:G1719)</f>
        <v>18.257000000000001</v>
      </c>
      <c r="H1720" s="106" t="s">
        <v>586</v>
      </c>
    </row>
    <row r="1721" spans="1:8" ht="16.5" thickBot="1">
      <c r="A1721" s="90" t="s">
        <v>337</v>
      </c>
      <c r="B1721" s="92">
        <v>3638.6086092956493</v>
      </c>
      <c r="C1721" s="92">
        <v>3645.0050000000001</v>
      </c>
      <c r="D1721" s="92">
        <v>3259.5799122413209</v>
      </c>
      <c r="E1721" s="92">
        <v>3265.31</v>
      </c>
      <c r="F1721" s="138">
        <f>+D1721/E1721*G1721</f>
        <v>3117.180239781057</v>
      </c>
      <c r="G1721" s="138">
        <v>3122.66</v>
      </c>
      <c r="H1721" s="113" t="s">
        <v>339</v>
      </c>
    </row>
    <row r="1724" spans="1:8">
      <c r="A1724" s="73" t="s">
        <v>138</v>
      </c>
      <c r="H1724" s="75" t="s">
        <v>139</v>
      </c>
    </row>
    <row r="1725" spans="1:8" ht="15.75" customHeight="1">
      <c r="A1725" s="71" t="s">
        <v>703</v>
      </c>
      <c r="H1725" s="51" t="s">
        <v>838</v>
      </c>
    </row>
    <row r="1726" spans="1:8" ht="16.5" customHeight="1" thickBot="1">
      <c r="A1726" s="72" t="s">
        <v>813</v>
      </c>
      <c r="E1726" s="2"/>
      <c r="G1726" s="2" t="s">
        <v>37</v>
      </c>
      <c r="H1726" s="2" t="s">
        <v>1</v>
      </c>
    </row>
    <row r="1727" spans="1:8" ht="16.5" thickBot="1">
      <c r="A1727" s="63" t="s">
        <v>6</v>
      </c>
      <c r="B1727" s="179">
        <v>2018</v>
      </c>
      <c r="C1727" s="180"/>
      <c r="D1727" s="179">
        <v>2019</v>
      </c>
      <c r="E1727" s="180"/>
      <c r="F1727" s="179">
        <v>2020</v>
      </c>
      <c r="G1727" s="180"/>
      <c r="H1727" s="64" t="s">
        <v>2</v>
      </c>
    </row>
    <row r="1728" spans="1:8">
      <c r="A1728" s="65"/>
      <c r="B1728" s="19" t="s">
        <v>40</v>
      </c>
      <c r="C1728" s="105" t="s">
        <v>41</v>
      </c>
      <c r="D1728" s="105" t="s">
        <v>40</v>
      </c>
      <c r="E1728" s="15" t="s">
        <v>41</v>
      </c>
      <c r="F1728" s="19" t="s">
        <v>40</v>
      </c>
      <c r="G1728" s="9" t="s">
        <v>41</v>
      </c>
      <c r="H1728" s="66"/>
    </row>
    <row r="1729" spans="1:8" ht="16.5" thickBot="1">
      <c r="A1729" s="67"/>
      <c r="B1729" s="32" t="s">
        <v>42</v>
      </c>
      <c r="C1729" s="11" t="s">
        <v>43</v>
      </c>
      <c r="D1729" s="108" t="s">
        <v>42</v>
      </c>
      <c r="E1729" s="34" t="s">
        <v>43</v>
      </c>
      <c r="F1729" s="32" t="s">
        <v>42</v>
      </c>
      <c r="G1729" s="32" t="s">
        <v>43</v>
      </c>
      <c r="H1729" s="68"/>
    </row>
    <row r="1730" spans="1:8" ht="17.25" thickTop="1" thickBot="1">
      <c r="A1730" s="22" t="s">
        <v>11</v>
      </c>
      <c r="B1730" s="33">
        <v>2E-3</v>
      </c>
      <c r="C1730" s="36">
        <v>2.7E-2</v>
      </c>
      <c r="D1730" s="29">
        <v>0.01</v>
      </c>
      <c r="E1730" s="35">
        <v>0.11600000000000001</v>
      </c>
      <c r="F1730" s="35">
        <v>7.0000000000000001E-3</v>
      </c>
      <c r="G1730" s="35">
        <v>0.14199999999999999</v>
      </c>
      <c r="H1730" s="108" t="s">
        <v>575</v>
      </c>
    </row>
    <row r="1731" spans="1:8" ht="16.5" thickBot="1">
      <c r="A1731" s="22" t="s">
        <v>12</v>
      </c>
      <c r="B1731" s="35">
        <v>0.38600000000000001</v>
      </c>
      <c r="C1731" s="36">
        <v>5.3369999999999997</v>
      </c>
      <c r="D1731" s="29">
        <v>9.7000000000000003E-2</v>
      </c>
      <c r="E1731" s="35">
        <v>3.383</v>
      </c>
      <c r="F1731" s="35">
        <v>0.187</v>
      </c>
      <c r="G1731" s="35">
        <v>5.5049999999999999</v>
      </c>
      <c r="H1731" s="108" t="s">
        <v>576</v>
      </c>
    </row>
    <row r="1732" spans="1:8" ht="16.5" thickBot="1">
      <c r="A1732" s="22" t="s">
        <v>13</v>
      </c>
      <c r="B1732" s="35">
        <v>2E-3</v>
      </c>
      <c r="C1732" s="36">
        <v>2.8000000000000001E-2</v>
      </c>
      <c r="D1732" s="29">
        <v>3.0000000000000001E-3</v>
      </c>
      <c r="E1732" s="35">
        <v>0.02</v>
      </c>
      <c r="F1732" s="35">
        <v>1E-3</v>
      </c>
      <c r="G1732" s="35">
        <v>1.0999999999999999E-2</v>
      </c>
      <c r="H1732" s="108" t="s">
        <v>572</v>
      </c>
    </row>
    <row r="1733" spans="1:8" ht="16.5" thickBot="1">
      <c r="A1733" s="22" t="s">
        <v>14</v>
      </c>
      <c r="B1733" s="35">
        <v>0.42399999999999999</v>
      </c>
      <c r="C1733" s="36">
        <v>0.436</v>
      </c>
      <c r="D1733" s="29">
        <v>0.46899999999999997</v>
      </c>
      <c r="E1733" s="35">
        <v>0.45100000000000001</v>
      </c>
      <c r="F1733" s="35">
        <v>0.35899999999999999</v>
      </c>
      <c r="G1733" s="35">
        <v>0.35499999999999998</v>
      </c>
      <c r="H1733" s="108" t="s">
        <v>585</v>
      </c>
    </row>
    <row r="1734" spans="1:8" ht="16.5" thickBot="1">
      <c r="A1734" s="22" t="s">
        <v>15</v>
      </c>
      <c r="B1734" s="35">
        <v>8.9999999999999993E-3</v>
      </c>
      <c r="C1734" s="36">
        <v>5.7000000000000002E-2</v>
      </c>
      <c r="D1734" s="29">
        <v>2.1999999999999999E-2</v>
      </c>
      <c r="E1734" s="35">
        <v>0.151</v>
      </c>
      <c r="F1734" s="35">
        <v>2.7E-2</v>
      </c>
      <c r="G1734" s="35">
        <v>0.19600000000000001</v>
      </c>
      <c r="H1734" s="108" t="s">
        <v>591</v>
      </c>
    </row>
    <row r="1735" spans="1:8" ht="16.5" thickBot="1">
      <c r="A1735" s="22" t="s">
        <v>16</v>
      </c>
      <c r="B1735" s="35">
        <v>0.93</v>
      </c>
      <c r="C1735" s="36">
        <v>4.0000000000000001E-3</v>
      </c>
      <c r="D1735" s="92">
        <v>0</v>
      </c>
      <c r="E1735" s="92">
        <v>0</v>
      </c>
      <c r="F1735" s="35">
        <v>0</v>
      </c>
      <c r="G1735" s="35">
        <v>0</v>
      </c>
      <c r="H1735" s="108" t="s">
        <v>573</v>
      </c>
    </row>
    <row r="1736" spans="1:8" ht="16.5" thickBot="1">
      <c r="A1736" s="22" t="s">
        <v>17</v>
      </c>
      <c r="B1736" s="35">
        <v>0</v>
      </c>
      <c r="C1736" s="36">
        <v>0</v>
      </c>
      <c r="D1736" s="92">
        <v>0</v>
      </c>
      <c r="E1736" s="92">
        <v>0</v>
      </c>
      <c r="F1736" s="35">
        <v>0</v>
      </c>
      <c r="G1736" s="35">
        <v>0</v>
      </c>
      <c r="H1736" s="108" t="s">
        <v>18</v>
      </c>
    </row>
    <row r="1737" spans="1:8" ht="16.5" thickBot="1">
      <c r="A1737" s="22" t="s">
        <v>19</v>
      </c>
      <c r="B1737" s="35">
        <v>1.1919999999999999</v>
      </c>
      <c r="C1737" s="36">
        <v>2.6589999999999998</v>
      </c>
      <c r="D1737" s="92">
        <v>1.3320000000000001</v>
      </c>
      <c r="E1737" s="92">
        <v>2.911</v>
      </c>
      <c r="F1737" s="35">
        <v>0.79900000000000004</v>
      </c>
      <c r="G1737" s="35">
        <v>2.56</v>
      </c>
      <c r="H1737" s="108" t="s">
        <v>574</v>
      </c>
    </row>
    <row r="1738" spans="1:8" ht="16.5" thickBot="1">
      <c r="A1738" s="22" t="s">
        <v>20</v>
      </c>
      <c r="B1738" s="35">
        <v>0</v>
      </c>
      <c r="C1738" s="36">
        <v>0</v>
      </c>
      <c r="D1738" s="29">
        <v>0</v>
      </c>
      <c r="E1738" s="35">
        <v>3.0000000000000001E-3</v>
      </c>
      <c r="F1738" s="35">
        <v>2E-3</v>
      </c>
      <c r="G1738" s="35">
        <v>0.191</v>
      </c>
      <c r="H1738" s="108" t="s">
        <v>577</v>
      </c>
    </row>
    <row r="1739" spans="1:8" ht="16.5" thickBot="1">
      <c r="A1739" s="22" t="s">
        <v>21</v>
      </c>
      <c r="B1739" s="35">
        <v>1E-3</v>
      </c>
      <c r="C1739" s="36">
        <v>1.9E-2</v>
      </c>
      <c r="D1739" s="29">
        <v>1.2999999999999999E-2</v>
      </c>
      <c r="E1739" s="35">
        <v>6.6000000000000003E-2</v>
      </c>
      <c r="F1739" s="35">
        <v>0</v>
      </c>
      <c r="G1739" s="35">
        <v>1E-3</v>
      </c>
      <c r="H1739" s="108" t="s">
        <v>587</v>
      </c>
    </row>
    <row r="1740" spans="1:8" ht="16.5" thickBot="1">
      <c r="A1740" s="22" t="s">
        <v>22</v>
      </c>
      <c r="B1740" s="35">
        <v>0</v>
      </c>
      <c r="C1740" s="36">
        <v>3.0000000000000001E-3</v>
      </c>
      <c r="D1740" s="29">
        <v>0</v>
      </c>
      <c r="E1740" s="35">
        <v>0</v>
      </c>
      <c r="F1740" s="35">
        <v>0</v>
      </c>
      <c r="G1740" s="35">
        <v>1.2E-2</v>
      </c>
      <c r="H1740" s="108" t="s">
        <v>571</v>
      </c>
    </row>
    <row r="1741" spans="1:8" ht="16.5" thickBot="1">
      <c r="A1741" s="22" t="s">
        <v>23</v>
      </c>
      <c r="B1741" s="35">
        <v>0.10299999999999999</v>
      </c>
      <c r="C1741" s="36">
        <v>2.8330000000000002</v>
      </c>
      <c r="D1741" s="29">
        <v>5.6000000000000001E-2</v>
      </c>
      <c r="E1741" s="35">
        <v>2.1419999999999999</v>
      </c>
      <c r="F1741" s="35">
        <v>0.112</v>
      </c>
      <c r="G1741" s="35">
        <v>3.9630000000000001</v>
      </c>
      <c r="H1741" s="108" t="s">
        <v>24</v>
      </c>
    </row>
    <row r="1742" spans="1:8" ht="16.5" thickBot="1">
      <c r="A1742" s="22" t="s">
        <v>25</v>
      </c>
      <c r="B1742" s="29">
        <v>3.0000000000000001E-3</v>
      </c>
      <c r="C1742" s="27">
        <v>5.6000000000000001E-2</v>
      </c>
      <c r="D1742" s="29">
        <v>1E-3</v>
      </c>
      <c r="E1742" s="35">
        <v>7.0000000000000001E-3</v>
      </c>
      <c r="F1742" s="35">
        <v>0.16900000000000001</v>
      </c>
      <c r="G1742" s="35">
        <v>0.214</v>
      </c>
      <c r="H1742" s="108" t="s">
        <v>578</v>
      </c>
    </row>
    <row r="1743" spans="1:8" ht="16.5" thickBot="1">
      <c r="A1743" s="22" t="s">
        <v>26</v>
      </c>
      <c r="B1743" s="35">
        <v>0</v>
      </c>
      <c r="C1743" s="36">
        <v>6.2E-2</v>
      </c>
      <c r="D1743" s="29">
        <v>0</v>
      </c>
      <c r="E1743" s="35">
        <v>5.6000000000000001E-2</v>
      </c>
      <c r="F1743" s="35">
        <v>1.4999999999999999E-2</v>
      </c>
      <c r="G1743" s="35">
        <v>5.6000000000000001E-2</v>
      </c>
      <c r="H1743" s="108" t="s">
        <v>588</v>
      </c>
    </row>
    <row r="1744" spans="1:8" ht="16.5" thickBot="1">
      <c r="A1744" s="22" t="s">
        <v>27</v>
      </c>
      <c r="B1744" s="35">
        <v>4.0000000000000001E-3</v>
      </c>
      <c r="C1744" s="36">
        <v>0.14299999999999999</v>
      </c>
      <c r="D1744" s="29">
        <v>4.0000000000000001E-3</v>
      </c>
      <c r="E1744" s="35">
        <v>0.22500000000000001</v>
      </c>
      <c r="F1744" s="35">
        <v>4.0000000000000001E-3</v>
      </c>
      <c r="G1744" s="35">
        <v>0.3</v>
      </c>
      <c r="H1744" s="108" t="s">
        <v>579</v>
      </c>
    </row>
    <row r="1745" spans="1:8" ht="16.5" thickBot="1">
      <c r="A1745" s="22" t="s">
        <v>28</v>
      </c>
      <c r="B1745" s="35">
        <v>2.7E-2</v>
      </c>
      <c r="C1745" s="36">
        <v>3.5000000000000003E-2</v>
      </c>
      <c r="D1745" s="29">
        <v>4.0000000000000001E-3</v>
      </c>
      <c r="E1745" s="35">
        <v>3.3000000000000002E-2</v>
      </c>
      <c r="F1745" s="35">
        <v>8.9999999999999993E-3</v>
      </c>
      <c r="G1745" s="35">
        <v>0.221</v>
      </c>
      <c r="H1745" s="108" t="s">
        <v>580</v>
      </c>
    </row>
    <row r="1746" spans="1:8" ht="16.5" thickBot="1">
      <c r="A1746" s="22" t="s">
        <v>29</v>
      </c>
      <c r="B1746" s="35">
        <v>0</v>
      </c>
      <c r="C1746" s="36">
        <v>5.0000000000000001E-3</v>
      </c>
      <c r="D1746" s="29">
        <v>0</v>
      </c>
      <c r="E1746" s="35">
        <v>2E-3</v>
      </c>
      <c r="F1746" s="35">
        <v>0</v>
      </c>
      <c r="G1746" s="35">
        <v>1E-3</v>
      </c>
      <c r="H1746" s="108" t="s">
        <v>581</v>
      </c>
    </row>
    <row r="1747" spans="1:8" ht="16.5" thickBot="1">
      <c r="A1747" s="22" t="s">
        <v>30</v>
      </c>
      <c r="B1747" s="35">
        <v>2E-3</v>
      </c>
      <c r="C1747" s="36">
        <v>4.0000000000000001E-3</v>
      </c>
      <c r="D1747" s="29">
        <v>8.9999999999999993E-3</v>
      </c>
      <c r="E1747" s="35">
        <v>0.25700000000000001</v>
      </c>
      <c r="F1747" s="35">
        <v>2.3E-2</v>
      </c>
      <c r="G1747" s="35">
        <v>0.35299999999999998</v>
      </c>
      <c r="H1747" s="108" t="s">
        <v>589</v>
      </c>
    </row>
    <row r="1748" spans="1:8" ht="16.5" thickBot="1">
      <c r="A1748" s="22" t="s">
        <v>31</v>
      </c>
      <c r="B1748" s="35">
        <v>0.70499999999999996</v>
      </c>
      <c r="C1748" s="36">
        <v>1.9370000000000001</v>
      </c>
      <c r="D1748" s="29">
        <v>0.78600000000000003</v>
      </c>
      <c r="E1748" s="35">
        <v>2.0350000000000001</v>
      </c>
      <c r="F1748" s="35">
        <v>0.84699999999999998</v>
      </c>
      <c r="G1748" s="35">
        <v>2.8740000000000001</v>
      </c>
      <c r="H1748" s="108" t="s">
        <v>582</v>
      </c>
    </row>
    <row r="1749" spans="1:8" ht="16.5" thickBot="1">
      <c r="A1749" s="22" t="s">
        <v>32</v>
      </c>
      <c r="B1749" s="35">
        <v>2.4209999999999998</v>
      </c>
      <c r="C1749" s="36">
        <v>5.73</v>
      </c>
      <c r="D1749" s="29">
        <v>0.16700000000000001</v>
      </c>
      <c r="E1749" s="35">
        <v>0.67700000000000005</v>
      </c>
      <c r="F1749" s="35">
        <v>0.28799999999999998</v>
      </c>
      <c r="G1749" s="35">
        <v>1.387</v>
      </c>
      <c r="H1749" s="108" t="s">
        <v>584</v>
      </c>
    </row>
    <row r="1750" spans="1:8" ht="16.5" thickBot="1">
      <c r="A1750" s="22" t="s">
        <v>33</v>
      </c>
      <c r="B1750" s="37">
        <v>0</v>
      </c>
      <c r="C1750" s="38">
        <v>0</v>
      </c>
      <c r="D1750" s="29">
        <v>0</v>
      </c>
      <c r="E1750" s="35">
        <v>0</v>
      </c>
      <c r="F1750" s="35">
        <v>0</v>
      </c>
      <c r="G1750" s="35">
        <v>0</v>
      </c>
      <c r="H1750" s="108" t="s">
        <v>583</v>
      </c>
    </row>
    <row r="1751" spans="1:8" ht="16.5" thickBot="1">
      <c r="A1751" s="22" t="s">
        <v>34</v>
      </c>
      <c r="B1751" s="37">
        <v>0</v>
      </c>
      <c r="C1751" s="38">
        <v>0</v>
      </c>
      <c r="D1751" s="29">
        <v>3.2000000000000001E-2</v>
      </c>
      <c r="E1751" s="35">
        <v>0.17</v>
      </c>
      <c r="F1751" s="35">
        <v>2E-3</v>
      </c>
      <c r="G1751" s="35">
        <v>2.8000000000000001E-2</v>
      </c>
      <c r="H1751" s="107" t="s">
        <v>35</v>
      </c>
    </row>
    <row r="1752" spans="1:8" ht="16.5" thickBot="1">
      <c r="A1752" s="90" t="s">
        <v>338</v>
      </c>
      <c r="B1752" s="92">
        <v>6.2110000000000003</v>
      </c>
      <c r="C1752" s="92">
        <v>19.375</v>
      </c>
      <c r="D1752" s="92">
        <v>3.0049999999999994</v>
      </c>
      <c r="E1752" s="92">
        <v>12.704999999999998</v>
      </c>
      <c r="F1752" s="138">
        <f>SUM(F1730:F1751)</f>
        <v>2.8509999999999995</v>
      </c>
      <c r="G1752" s="138">
        <f>SUM(G1730:G1751)</f>
        <v>18.369999999999997</v>
      </c>
      <c r="H1752" s="106" t="s">
        <v>586</v>
      </c>
    </row>
    <row r="1753" spans="1:8" ht="16.5" thickBot="1">
      <c r="A1753" s="90" t="s">
        <v>337</v>
      </c>
      <c r="B1753" s="92">
        <v>498.69585397653196</v>
      </c>
      <c r="C1753" s="92">
        <v>2020.2449999999999</v>
      </c>
      <c r="D1753" s="92">
        <v>516.05354889178625</v>
      </c>
      <c r="E1753" s="92">
        <v>2090.5619999999999</v>
      </c>
      <c r="F1753" s="138">
        <v>581.99462146892665</v>
      </c>
      <c r="G1753" s="138">
        <v>2357.6930000000002</v>
      </c>
      <c r="H1753" s="113" t="s">
        <v>339</v>
      </c>
    </row>
    <row r="1755" spans="1:8">
      <c r="A1755" s="73" t="s">
        <v>140</v>
      </c>
      <c r="H1755" s="75" t="s">
        <v>141</v>
      </c>
    </row>
    <row r="1756" spans="1:8" s="198" customFormat="1" ht="15.75" customHeight="1">
      <c r="A1756" s="197" t="s">
        <v>704</v>
      </c>
      <c r="H1756" s="200" t="s">
        <v>405</v>
      </c>
    </row>
    <row r="1757" spans="1:8" ht="16.5" customHeight="1" thickBot="1">
      <c r="A1757" s="72" t="s">
        <v>813</v>
      </c>
      <c r="E1757" s="2"/>
      <c r="G1757" s="2" t="s">
        <v>37</v>
      </c>
      <c r="H1757" s="2" t="s">
        <v>1</v>
      </c>
    </row>
    <row r="1758" spans="1:8" ht="16.5" thickBot="1">
      <c r="A1758" s="63" t="s">
        <v>6</v>
      </c>
      <c r="B1758" s="179">
        <v>2018</v>
      </c>
      <c r="C1758" s="180"/>
      <c r="D1758" s="179">
        <v>2019</v>
      </c>
      <c r="E1758" s="180"/>
      <c r="F1758" s="179">
        <v>2020</v>
      </c>
      <c r="G1758" s="180"/>
      <c r="H1758" s="64" t="s">
        <v>2</v>
      </c>
    </row>
    <row r="1759" spans="1:8">
      <c r="A1759" s="65"/>
      <c r="B1759" s="19" t="s">
        <v>40</v>
      </c>
      <c r="C1759" s="105" t="s">
        <v>41</v>
      </c>
      <c r="D1759" s="105" t="s">
        <v>40</v>
      </c>
      <c r="E1759" s="15" t="s">
        <v>41</v>
      </c>
      <c r="F1759" s="19" t="s">
        <v>40</v>
      </c>
      <c r="G1759" s="9" t="s">
        <v>41</v>
      </c>
      <c r="H1759" s="66"/>
    </row>
    <row r="1760" spans="1:8" ht="16.5" thickBot="1">
      <c r="A1760" s="67"/>
      <c r="B1760" s="32" t="s">
        <v>42</v>
      </c>
      <c r="C1760" s="11" t="s">
        <v>43</v>
      </c>
      <c r="D1760" s="108" t="s">
        <v>42</v>
      </c>
      <c r="E1760" s="34" t="s">
        <v>43</v>
      </c>
      <c r="F1760" s="32" t="s">
        <v>42</v>
      </c>
      <c r="G1760" s="32" t="s">
        <v>43</v>
      </c>
      <c r="H1760" s="68"/>
    </row>
    <row r="1761" spans="1:8" ht="17.25" thickTop="1" thickBot="1">
      <c r="A1761" s="22" t="s">
        <v>11</v>
      </c>
      <c r="B1761" s="35">
        <f t="shared" ref="B1761:C1761" si="278">B1792+B1823+B1855+B1886+B1919+B1951+B1982+B2013+B2046+B2078+B2109+B2140+B2172+B2204+B2235+B2266+B2297+B2328+B2359</f>
        <v>38.069999999999993</v>
      </c>
      <c r="C1761" s="35">
        <f t="shared" si="278"/>
        <v>29.202000000000002</v>
      </c>
      <c r="D1761" s="35">
        <f>D1792+D1823+D1855+D1886+D1919+D1951+D1982+D2013+D2046+D2078+D2109+D2140+D2172+D2204+D2235+D2266+D2297+D2328+D2359</f>
        <v>22.142999999999997</v>
      </c>
      <c r="E1761" s="35">
        <f t="shared" ref="E1761:G1761" si="279">E1792+E1823+E1855+E1886+E1919+E1951+E1982+E2013+E2046+E2078+E2109+E2140+E2172+E2204+E2235+E2266+E2297+E2328+E2359</f>
        <v>24.059000000000001</v>
      </c>
      <c r="F1761" s="35">
        <f t="shared" si="279"/>
        <v>23.950999999999997</v>
      </c>
      <c r="G1761" s="35">
        <f t="shared" si="279"/>
        <v>33.835000000000001</v>
      </c>
      <c r="H1761" s="132" t="s">
        <v>575</v>
      </c>
    </row>
    <row r="1762" spans="1:8" ht="16.5" thickBot="1">
      <c r="A1762" s="22" t="s">
        <v>12</v>
      </c>
      <c r="B1762" s="35">
        <f t="shared" ref="B1762:G1762" si="280">B1793+B1824+B1856+B1887+B1920+B1952+B1983+B2014+B2047+B2079+B2110+B2141+B2173+B2205+B2236+B2267+B2298+B2329+B2360</f>
        <v>1345.2809999999999</v>
      </c>
      <c r="C1762" s="35">
        <f t="shared" si="280"/>
        <v>702.65800000000013</v>
      </c>
      <c r="D1762" s="35">
        <f t="shared" si="280"/>
        <v>1448.9820000000002</v>
      </c>
      <c r="E1762" s="35">
        <f t="shared" si="280"/>
        <v>686.15800000000002</v>
      </c>
      <c r="F1762" s="35">
        <f t="shared" si="280"/>
        <v>1502.9369999999999</v>
      </c>
      <c r="G1762" s="35">
        <f t="shared" si="280"/>
        <v>655.51200000000006</v>
      </c>
      <c r="H1762" s="132" t="s">
        <v>576</v>
      </c>
    </row>
    <row r="1763" spans="1:8" ht="16.5" thickBot="1">
      <c r="A1763" s="22" t="s">
        <v>13</v>
      </c>
      <c r="B1763" s="35">
        <f t="shared" ref="B1763:C1763" si="281">B1794+B1825+B1857+B1888+B1921+B1953+B1984+B2015+B2048+B2080+B2111+B2142+B2174+B2206+B2237+B2268+B2299+B2330+B2361</f>
        <v>191.30099999999999</v>
      </c>
      <c r="C1763" s="35">
        <f t="shared" si="281"/>
        <v>111.687</v>
      </c>
      <c r="D1763" s="35">
        <f>D1794+D1825+D1857+D1888+D1921+D1953+D1984+D2015+D2048+D2080+D2111+D2142+D2174+D2206+D2237+D2268+D2299+D2330+D2361</f>
        <v>172.49899999999997</v>
      </c>
      <c r="E1763" s="35">
        <f t="shared" ref="E1763:G1763" si="282">E1794+E1825+E1857+E1888+E1921+E1953+E1984+E2015+E2048+E2080+E2111+E2142+E2174+E2206+E2237+E2268+E2299+E2330+E2361</f>
        <v>103.22</v>
      </c>
      <c r="F1763" s="35">
        <f t="shared" si="282"/>
        <v>178.43299999999999</v>
      </c>
      <c r="G1763" s="35">
        <f t="shared" si="282"/>
        <v>104.16499999999998</v>
      </c>
      <c r="H1763" s="132" t="s">
        <v>572</v>
      </c>
    </row>
    <row r="1764" spans="1:8" ht="16.5" thickBot="1">
      <c r="A1764" s="22" t="s">
        <v>14</v>
      </c>
      <c r="B1764" s="35">
        <f t="shared" ref="B1764:G1764" si="283">B1795+B1826+B1858+B1889+B1922+B1954+B1985+B2016+B2049+B2081+B2112+B2143+B2175+B2207+B2238+B2269+B2300+B2331+B2362</f>
        <v>11.629999999999999</v>
      </c>
      <c r="C1764" s="35">
        <f t="shared" si="283"/>
        <v>7.7339999999999991</v>
      </c>
      <c r="D1764" s="35">
        <f t="shared" si="283"/>
        <v>9.7710000000000008</v>
      </c>
      <c r="E1764" s="35">
        <f t="shared" si="283"/>
        <v>7.88</v>
      </c>
      <c r="F1764" s="35">
        <f t="shared" si="283"/>
        <v>18.877999999999997</v>
      </c>
      <c r="G1764" s="35">
        <f t="shared" si="283"/>
        <v>16.600000000000001</v>
      </c>
      <c r="H1764" s="132" t="s">
        <v>585</v>
      </c>
    </row>
    <row r="1765" spans="1:8" ht="16.5" thickBot="1">
      <c r="A1765" s="22" t="s">
        <v>15</v>
      </c>
      <c r="B1765" s="35">
        <f t="shared" ref="B1765:G1765" si="284">B1796+B1827+B1859+B1890+B1923+B1955+B1986+B2017+B2050+B2082+B2113+B2144+B2176+B2208+B2239+B2270+B2301+B2332+B2363</f>
        <v>32.076999999999998</v>
      </c>
      <c r="C1765" s="35">
        <f t="shared" si="284"/>
        <v>30.400000000000002</v>
      </c>
      <c r="D1765" s="35">
        <f t="shared" si="284"/>
        <v>41.99499999999999</v>
      </c>
      <c r="E1765" s="35">
        <f t="shared" si="284"/>
        <v>40.770000000000003</v>
      </c>
      <c r="F1765" s="35">
        <f t="shared" si="284"/>
        <v>29.651</v>
      </c>
      <c r="G1765" s="35">
        <f t="shared" si="284"/>
        <v>32.336999999999996</v>
      </c>
      <c r="H1765" s="132" t="s">
        <v>591</v>
      </c>
    </row>
    <row r="1766" spans="1:8" ht="16.5" thickBot="1">
      <c r="A1766" s="22" t="s">
        <v>16</v>
      </c>
      <c r="B1766" s="35">
        <f t="shared" ref="B1766:C1766" si="285">B1797+B1828+B1860+B1891+B1924+B1956+B1987+B2018+B2051+B2083+B2114+B2145+B2177+B2209+B2240+B2271+B2302+B2333+B2364</f>
        <v>45.834137000000005</v>
      </c>
      <c r="C1766" s="35">
        <f t="shared" si="285"/>
        <v>0.75900000000000012</v>
      </c>
      <c r="D1766" s="35">
        <f>D1797+D1828+D1860+D1891+D1924+D1956+D1987+D2018+D2051+D2083+D2114+D2145+D2177+D2209+D2240+D2271+D2302+D2333+D2364</f>
        <v>2.2969999999999997</v>
      </c>
      <c r="E1766" s="35">
        <f t="shared" ref="E1766:G1766" si="286">E1797+E1828+E1860+E1891+E1924+E1956+E1987+E2018+E2051+E2083+E2114+E2145+E2177+E2209+E2240+E2271+E2302+E2333+E2364</f>
        <v>0.78200000000000003</v>
      </c>
      <c r="F1766" s="35">
        <f t="shared" si="286"/>
        <v>2.5259999999999998</v>
      </c>
      <c r="G1766" s="35">
        <f t="shared" si="286"/>
        <v>1.196</v>
      </c>
      <c r="H1766" s="132" t="s">
        <v>573</v>
      </c>
    </row>
    <row r="1767" spans="1:8" ht="16.5" thickBot="1">
      <c r="A1767" s="22" t="s">
        <v>17</v>
      </c>
      <c r="B1767" s="35">
        <f t="shared" ref="B1767:G1767" si="287">B1798+B1829+B1861+B1892+B1925+B1957+B1988+B2019+B2052+B2084+B2115+B2146+B2178+B2210+B2241+B2272+B2303+B2334+B2365</f>
        <v>37.61353624776612</v>
      </c>
      <c r="C1767" s="35">
        <f t="shared" si="287"/>
        <v>21.241000000000003</v>
      </c>
      <c r="D1767" s="35">
        <f t="shared" si="287"/>
        <v>41.690000000000005</v>
      </c>
      <c r="E1767" s="35">
        <f t="shared" si="287"/>
        <v>54.369</v>
      </c>
      <c r="F1767" s="35">
        <f t="shared" si="287"/>
        <v>33.951999999999998</v>
      </c>
      <c r="G1767" s="35">
        <f t="shared" si="287"/>
        <v>15.056000000000001</v>
      </c>
      <c r="H1767" s="132" t="s">
        <v>18</v>
      </c>
    </row>
    <row r="1768" spans="1:8" ht="16.5" thickBot="1">
      <c r="A1768" s="22" t="s">
        <v>19</v>
      </c>
      <c r="B1768" s="35">
        <f t="shared" ref="B1768:G1768" si="288">B1799+B1830+B1862+B1893+B1926+B1958+B1989+B2020+B2053+B2085+B2116+B2147+B2179+B2211+B2242+B2273+B2304+B2335+B2366</f>
        <v>867.09299999999985</v>
      </c>
      <c r="C1768" s="35">
        <f t="shared" si="288"/>
        <v>464.73099999999999</v>
      </c>
      <c r="D1768" s="35">
        <f t="shared" si="288"/>
        <v>790.09600000000023</v>
      </c>
      <c r="E1768" s="35">
        <f t="shared" si="288"/>
        <v>447.54100000000005</v>
      </c>
      <c r="F1768" s="35">
        <f t="shared" si="288"/>
        <v>1081.6850000000002</v>
      </c>
      <c r="G1768" s="35">
        <f t="shared" si="288"/>
        <v>575.48799999999983</v>
      </c>
      <c r="H1768" s="132" t="s">
        <v>574</v>
      </c>
    </row>
    <row r="1769" spans="1:8" ht="16.5" thickBot="1">
      <c r="A1769" s="22" t="s">
        <v>20</v>
      </c>
      <c r="B1769" s="35">
        <f t="shared" ref="B1769:G1769" si="289">B1800+B1831+B1863+B1894+B1927+B1959+B1990+B2021+B2054+B2086+B2117+B2148+B2180+B2212+B2243+B2274+B2305+B2336+B2367</f>
        <v>2.9027723577235776</v>
      </c>
      <c r="C1769" s="35">
        <f t="shared" si="289"/>
        <v>5.2619999999999996</v>
      </c>
      <c r="D1769" s="35">
        <f t="shared" si="289"/>
        <v>18.951999999999998</v>
      </c>
      <c r="E1769" s="35">
        <f t="shared" si="289"/>
        <v>14.351000000000001</v>
      </c>
      <c r="F1769" s="35">
        <f t="shared" si="289"/>
        <v>2.0950000000000002</v>
      </c>
      <c r="G1769" s="35">
        <f t="shared" si="289"/>
        <v>2.6990000000000003</v>
      </c>
      <c r="H1769" s="132" t="s">
        <v>577</v>
      </c>
    </row>
    <row r="1770" spans="1:8" ht="16.5" thickBot="1">
      <c r="A1770" s="22" t="s">
        <v>21</v>
      </c>
      <c r="B1770" s="35">
        <f t="shared" ref="B1770:G1770" si="290">B1801+B1832+B1864+B1895+B1928+B1960+B1991+B2022+B2055+B2087+B2118+B2149+B2181+B2213+B2244+B2275+B2306+B2337+B2368</f>
        <v>71.362000000000023</v>
      </c>
      <c r="C1770" s="35">
        <f t="shared" si="290"/>
        <v>18.766000000000002</v>
      </c>
      <c r="D1770" s="35">
        <f t="shared" si="290"/>
        <v>117.36799999999998</v>
      </c>
      <c r="E1770" s="35">
        <f t="shared" si="290"/>
        <v>28.071999999999996</v>
      </c>
      <c r="F1770" s="35">
        <f t="shared" si="290"/>
        <v>135.84000000000003</v>
      </c>
      <c r="G1770" s="35">
        <f t="shared" si="290"/>
        <v>41.686999999999991</v>
      </c>
      <c r="H1770" s="132" t="s">
        <v>587</v>
      </c>
    </row>
    <row r="1771" spans="1:8" ht="16.5" thickBot="1">
      <c r="A1771" s="22" t="s">
        <v>22</v>
      </c>
      <c r="B1771" s="35">
        <f t="shared" ref="B1771:G1771" si="291">B1802+B1833+B1865+B1896+B1929+B1961+B1992+B2023+B2056+B2088+B2119+B2150+B2182+B2214+B2245+B2276+B2307+B2338+B2369</f>
        <v>26.092999999999996</v>
      </c>
      <c r="C1771" s="35">
        <f t="shared" si="291"/>
        <v>63.503</v>
      </c>
      <c r="D1771" s="35">
        <f t="shared" si="291"/>
        <v>114.15699999999998</v>
      </c>
      <c r="E1771" s="35">
        <f t="shared" si="291"/>
        <v>250.35300000000001</v>
      </c>
      <c r="F1771" s="35">
        <f t="shared" si="291"/>
        <v>134.69399999999999</v>
      </c>
      <c r="G1771" s="35">
        <f t="shared" si="291"/>
        <v>271.68799999999999</v>
      </c>
      <c r="H1771" s="132" t="s">
        <v>571</v>
      </c>
    </row>
    <row r="1772" spans="1:8" ht="16.5" thickBot="1">
      <c r="A1772" s="22" t="s">
        <v>23</v>
      </c>
      <c r="B1772" s="35">
        <f t="shared" ref="B1772:G1772" si="292">B1803+B1834+B1866+B1897+B1930+B1962+B1993+B2024+B2057+B2089+B2120+B2151+B2183+B2215+B2246+B2277+B2308+B2339+B2370</f>
        <v>2158.4300000000003</v>
      </c>
      <c r="C1772" s="35">
        <f t="shared" si="292"/>
        <v>766.65599999999984</v>
      </c>
      <c r="D1772" s="35">
        <f t="shared" si="292"/>
        <v>1550.9450000000002</v>
      </c>
      <c r="E1772" s="35">
        <f t="shared" si="292"/>
        <v>539.18299999999999</v>
      </c>
      <c r="F1772" s="35">
        <f t="shared" si="292"/>
        <v>1666.1820000000005</v>
      </c>
      <c r="G1772" s="35">
        <f t="shared" si="292"/>
        <v>501.78399999999988</v>
      </c>
      <c r="H1772" s="132" t="s">
        <v>24</v>
      </c>
    </row>
    <row r="1773" spans="1:8" ht="16.5" thickBot="1">
      <c r="A1773" s="22" t="s">
        <v>25</v>
      </c>
      <c r="B1773" s="35">
        <f t="shared" ref="B1773:G1773" si="293">B1804+B1835+B1867+B1898+B1931+B1963+B1994+B2025+B2058+B2090+B2121+B2152+B2184+B2216+B2247+B2278+B2309+B2340+B2371</f>
        <v>245.03900000000002</v>
      </c>
      <c r="C1773" s="35">
        <f t="shared" si="293"/>
        <v>111.03200000000001</v>
      </c>
      <c r="D1773" s="35">
        <f t="shared" si="293"/>
        <v>297.47500000000002</v>
      </c>
      <c r="E1773" s="35">
        <f t="shared" si="293"/>
        <v>127.29100000000001</v>
      </c>
      <c r="F1773" s="35">
        <f t="shared" si="293"/>
        <v>313.33726599999994</v>
      </c>
      <c r="G1773" s="35">
        <f t="shared" si="293"/>
        <v>142.37063520999999</v>
      </c>
      <c r="H1773" s="132" t="s">
        <v>578</v>
      </c>
    </row>
    <row r="1774" spans="1:8" ht="16.5" thickBot="1">
      <c r="A1774" s="22" t="s">
        <v>26</v>
      </c>
      <c r="B1774" s="35">
        <f t="shared" ref="B1774:G1774" si="294">B1805+B1836+B1868+B1899+B1932+B1964+B1995+B2026+B2059+B2091+B2122+B2153+B2185+B2217+B2248+B2279+B2310+B2341+B2372</f>
        <v>18.601779538906584</v>
      </c>
      <c r="C1774" s="35">
        <f t="shared" si="294"/>
        <v>48.489999999999995</v>
      </c>
      <c r="D1774" s="35">
        <f t="shared" si="294"/>
        <v>19.427709552767958</v>
      </c>
      <c r="E1774" s="35">
        <f t="shared" si="294"/>
        <v>30.946000000000002</v>
      </c>
      <c r="F1774" s="35">
        <f t="shared" si="294"/>
        <v>19.021999999999998</v>
      </c>
      <c r="G1774" s="35">
        <f t="shared" si="294"/>
        <v>28.701000000000001</v>
      </c>
      <c r="H1774" s="132" t="s">
        <v>588</v>
      </c>
    </row>
    <row r="1775" spans="1:8" ht="16.5" thickBot="1">
      <c r="A1775" s="22" t="s">
        <v>27</v>
      </c>
      <c r="B1775" s="35">
        <f t="shared" ref="B1775:G1775" si="295">B1806+B1837+B1869+B1900+B1933+B1965+B1996+B2027+B2060+B2092+B2123+B2154+B2186+B2218+B2249+B2280+B2311+B2342+B2373</f>
        <v>355.15699999999993</v>
      </c>
      <c r="C1775" s="35">
        <f t="shared" si="295"/>
        <v>258.96999999999997</v>
      </c>
      <c r="D1775" s="35">
        <f t="shared" si="295"/>
        <v>347.11500000000001</v>
      </c>
      <c r="E1775" s="35">
        <f t="shared" si="295"/>
        <v>216.21600000000001</v>
      </c>
      <c r="F1775" s="35">
        <f t="shared" si="295"/>
        <v>356.24</v>
      </c>
      <c r="G1775" s="35">
        <f t="shared" si="295"/>
        <v>218.12999999999997</v>
      </c>
      <c r="H1775" s="132" t="s">
        <v>579</v>
      </c>
    </row>
    <row r="1776" spans="1:8" ht="16.5" thickBot="1">
      <c r="A1776" s="22" t="s">
        <v>28</v>
      </c>
      <c r="B1776" s="35">
        <f t="shared" ref="B1776:G1776" si="296">B1807+B1838+B1870+B1901+B1934+B1966+B1997+B2028+B2061+B2093+B2124+B2155+B2187+B2219+B2250+B2281+B2312+B2343+B2374</f>
        <v>398.43299999999999</v>
      </c>
      <c r="C1776" s="35">
        <f t="shared" si="296"/>
        <v>356.49300000000005</v>
      </c>
      <c r="D1776" s="35">
        <f t="shared" si="296"/>
        <v>413.60900000000004</v>
      </c>
      <c r="E1776" s="35">
        <f t="shared" si="296"/>
        <v>322.22300000000001</v>
      </c>
      <c r="F1776" s="35">
        <f t="shared" si="296"/>
        <v>421.30599999999998</v>
      </c>
      <c r="G1776" s="35">
        <f t="shared" si="296"/>
        <v>343.26999999999992</v>
      </c>
      <c r="H1776" s="132" t="s">
        <v>580</v>
      </c>
    </row>
    <row r="1777" spans="1:8" ht="16.5" thickBot="1">
      <c r="A1777" s="22" t="s">
        <v>29</v>
      </c>
      <c r="B1777" s="35">
        <f t="shared" ref="B1777:G1777" si="297">B1808+B1839+B1871+B1902+B1935+B1967+B1998+B2029+B2062+B2094+B2125+B2156+B2188+B2220+B2251+B2282+B2313+B2344+B2375</f>
        <v>38.228000000000002</v>
      </c>
      <c r="C1777" s="35">
        <f t="shared" si="297"/>
        <v>31.456</v>
      </c>
      <c r="D1777" s="35">
        <f t="shared" si="297"/>
        <v>66.524999999999991</v>
      </c>
      <c r="E1777" s="35">
        <f t="shared" si="297"/>
        <v>40.414000000000001</v>
      </c>
      <c r="F1777" s="35">
        <f t="shared" si="297"/>
        <v>62.01900000000002</v>
      </c>
      <c r="G1777" s="35">
        <f t="shared" si="297"/>
        <v>37.92</v>
      </c>
      <c r="H1777" s="132" t="s">
        <v>581</v>
      </c>
    </row>
    <row r="1778" spans="1:8" ht="16.5" thickBot="1">
      <c r="A1778" s="22" t="s">
        <v>30</v>
      </c>
      <c r="B1778" s="35">
        <f t="shared" ref="B1778:G1778" si="298">B1809+B1840+B1872+B1903+B1936+B1968+B1999+B2030+B2063+B2095+B2126+B2157+B2189+B2221+B2252+B2283+B2314+B2345+B2376</f>
        <v>28.253999999999998</v>
      </c>
      <c r="C1778" s="35">
        <f t="shared" si="298"/>
        <v>19.314</v>
      </c>
      <c r="D1778" s="35">
        <f t="shared" si="298"/>
        <v>118.82500000000003</v>
      </c>
      <c r="E1778" s="35">
        <f t="shared" si="298"/>
        <v>21.789000000000001</v>
      </c>
      <c r="F1778" s="35">
        <f t="shared" si="298"/>
        <v>24.602999999999998</v>
      </c>
      <c r="G1778" s="35">
        <f t="shared" si="298"/>
        <v>16.924000000000003</v>
      </c>
      <c r="H1778" s="132" t="s">
        <v>589</v>
      </c>
    </row>
    <row r="1779" spans="1:8" ht="16.5" thickBot="1">
      <c r="A1779" s="22" t="s">
        <v>31</v>
      </c>
      <c r="B1779" s="35">
        <f t="shared" ref="B1779:G1779" si="299">B1810+B1841+B1873+B1904+B1937+B1969+B2000+B2031+B2064+B2096+B2127+B2158+B2190+B2222+B2253+B2284+B2315+B2346+B2377</f>
        <v>31.281282045199685</v>
      </c>
      <c r="C1779" s="35">
        <f t="shared" si="299"/>
        <v>46.056999999999995</v>
      </c>
      <c r="D1779" s="35">
        <f t="shared" si="299"/>
        <v>33.644552429457356</v>
      </c>
      <c r="E1779" s="35">
        <f t="shared" si="299"/>
        <v>59.767000000000003</v>
      </c>
      <c r="F1779" s="35">
        <f t="shared" si="299"/>
        <v>19.716000000000001</v>
      </c>
      <c r="G1779" s="35">
        <f t="shared" si="299"/>
        <v>59.701999999999998</v>
      </c>
      <c r="H1779" s="132" t="s">
        <v>582</v>
      </c>
    </row>
    <row r="1780" spans="1:8" ht="16.5" thickBot="1">
      <c r="A1780" s="22" t="s">
        <v>32</v>
      </c>
      <c r="B1780" s="35">
        <f t="shared" ref="B1780:G1780" si="300">B1811+B1842+B1874+B1905+B1938+B1970+B2001+B2032+B2065+B2097+B2128+B2159+B2191+B2223+B2254+B2285+B2316+B2347+B2378</f>
        <v>26.792000000000002</v>
      </c>
      <c r="C1780" s="35">
        <f t="shared" si="300"/>
        <v>56.121999999999986</v>
      </c>
      <c r="D1780" s="35">
        <f t="shared" si="300"/>
        <v>26.056000000000001</v>
      </c>
      <c r="E1780" s="35">
        <f t="shared" si="300"/>
        <v>38.625999999999991</v>
      </c>
      <c r="F1780" s="35">
        <f t="shared" si="300"/>
        <v>31.19</v>
      </c>
      <c r="G1780" s="35">
        <f t="shared" si="300"/>
        <v>43.697000000000003</v>
      </c>
      <c r="H1780" s="132" t="s">
        <v>584</v>
      </c>
    </row>
    <row r="1781" spans="1:8" ht="16.5" thickBot="1">
      <c r="A1781" s="22" t="s">
        <v>33</v>
      </c>
      <c r="B1781" s="35">
        <f t="shared" ref="B1781:G1781" si="301">B1812+B1843+B1875+B1906+B1939+B1971+B2002+B2033+B2066+B2098+B2129+B2160+B2192+B2224+B2255+B2286+B2317+B2348+B2379</f>
        <v>153.31300000000002</v>
      </c>
      <c r="C1781" s="35">
        <f t="shared" si="301"/>
        <v>40.923999999999999</v>
      </c>
      <c r="D1781" s="35">
        <f t="shared" si="301"/>
        <v>151.76900000000001</v>
      </c>
      <c r="E1781" s="35">
        <f t="shared" si="301"/>
        <v>40.398000000000003</v>
      </c>
      <c r="F1781" s="35">
        <f t="shared" si="301"/>
        <v>194.17400000000001</v>
      </c>
      <c r="G1781" s="35">
        <f t="shared" si="301"/>
        <v>55.802</v>
      </c>
      <c r="H1781" s="132" t="s">
        <v>583</v>
      </c>
    </row>
    <row r="1782" spans="1:8" ht="16.5" thickBot="1">
      <c r="A1782" s="22" t="s">
        <v>34</v>
      </c>
      <c r="B1782" s="35">
        <f t="shared" ref="B1782:G1782" si="302">B1813+B1844+B1876+B1907+B1940+B1972+B2003+B2034+B2067+B2099+B2130+B2161+B2193+B2225+B2256+B2287+B2318+B2349+B2380</f>
        <v>31.626000000000001</v>
      </c>
      <c r="C1782" s="35">
        <f t="shared" si="302"/>
        <v>17.461999999999996</v>
      </c>
      <c r="D1782" s="35">
        <f t="shared" si="302"/>
        <v>33.607999999999997</v>
      </c>
      <c r="E1782" s="35">
        <f t="shared" si="302"/>
        <v>22.778000000000002</v>
      </c>
      <c r="F1782" s="35">
        <f t="shared" si="302"/>
        <v>30.297000000000001</v>
      </c>
      <c r="G1782" s="35">
        <f t="shared" si="302"/>
        <v>21.414999999999999</v>
      </c>
      <c r="H1782" s="141" t="s">
        <v>35</v>
      </c>
    </row>
    <row r="1783" spans="1:8" ht="16.5" thickBot="1">
      <c r="A1783" s="90" t="s">
        <v>338</v>
      </c>
      <c r="B1783" s="92">
        <f t="shared" ref="B1783:C1783" si="303">SUM(B1761:B1782)</f>
        <v>6154.4125071895969</v>
      </c>
      <c r="C1783" s="92">
        <f t="shared" si="303"/>
        <v>3208.9189999999994</v>
      </c>
      <c r="D1783" s="138">
        <f t="shared" ref="D1783:G1783" si="304">D1814+D1845+D1877+D1908+D1941+D1973+D2004+D2035+D2068+D2100+D2131+D2162+D2194+D2226+D2257+D2288+D2319+D2350+D2381</f>
        <v>5574.789261982226</v>
      </c>
      <c r="E1783" s="138">
        <f t="shared" si="304"/>
        <v>3117.1859999999997</v>
      </c>
      <c r="F1783" s="138">
        <f t="shared" si="304"/>
        <v>6282.7282660000001</v>
      </c>
      <c r="G1783" s="138">
        <f t="shared" si="304"/>
        <v>3219.9786352100004</v>
      </c>
      <c r="H1783" s="134" t="s">
        <v>586</v>
      </c>
    </row>
    <row r="1784" spans="1:8" ht="16.5" thickBot="1">
      <c r="A1784" s="90" t="s">
        <v>337</v>
      </c>
      <c r="B1784" s="92">
        <f>B1815+B1846+B1878+B1909+B1942+B1974+B2005+B2036+B2069+B2101+B2132+B2163+B2195+B2227+B2258+B2289+B2320+B2351+B2382</f>
        <v>56198.545340663244</v>
      </c>
      <c r="C1784" s="92">
        <f>C1815+C1846+C1878+C1909+C1942+C1974+C2005+C2036+C2069+C2101+C2132+C2163+C2195+C2227+C2258+C2289+C2320+C2351+C2382</f>
        <v>59302.264999999999</v>
      </c>
      <c r="D1784" s="138">
        <f t="shared" ref="D1784:G1784" si="305">D1815+D1846+D1878+D1909+D1942+D1974+D2005+D2036+D2069+D2101+D2132+D2163+D2195+D2227+D2258+D2289+D2320+D2351+D2382</f>
        <v>58917.130128904129</v>
      </c>
      <c r="E1784" s="138">
        <f t="shared" si="305"/>
        <v>60203.728000000003</v>
      </c>
      <c r="F1784" s="138">
        <f t="shared" si="305"/>
        <v>59445.501503243286</v>
      </c>
      <c r="G1784" s="138">
        <f t="shared" si="305"/>
        <v>62369.608999999997</v>
      </c>
      <c r="H1784" s="135" t="s">
        <v>339</v>
      </c>
    </row>
    <row r="1786" spans="1:8">
      <c r="A1786" s="73" t="s">
        <v>142</v>
      </c>
      <c r="H1786" s="75" t="s">
        <v>143</v>
      </c>
    </row>
    <row r="1787" spans="1:8">
      <c r="A1787" s="73" t="s">
        <v>705</v>
      </c>
      <c r="H1787" s="43" t="s">
        <v>406</v>
      </c>
    </row>
    <row r="1788" spans="1:8" ht="18.75" customHeight="1" thickBot="1">
      <c r="A1788" s="72" t="s">
        <v>813</v>
      </c>
      <c r="E1788" s="2"/>
      <c r="G1788" s="2" t="s">
        <v>37</v>
      </c>
      <c r="H1788" s="2" t="s">
        <v>1</v>
      </c>
    </row>
    <row r="1789" spans="1:8" ht="16.5" thickBot="1">
      <c r="A1789" s="63" t="s">
        <v>6</v>
      </c>
      <c r="B1789" s="179">
        <v>2018</v>
      </c>
      <c r="C1789" s="180"/>
      <c r="D1789" s="179">
        <v>2019</v>
      </c>
      <c r="E1789" s="180"/>
      <c r="F1789" s="179">
        <v>2020</v>
      </c>
      <c r="G1789" s="180"/>
      <c r="H1789" s="64" t="s">
        <v>2</v>
      </c>
    </row>
    <row r="1790" spans="1:8">
      <c r="A1790" s="65"/>
      <c r="B1790" s="19" t="s">
        <v>40</v>
      </c>
      <c r="C1790" s="105" t="s">
        <v>41</v>
      </c>
      <c r="D1790" s="105" t="s">
        <v>40</v>
      </c>
      <c r="E1790" s="15" t="s">
        <v>41</v>
      </c>
      <c r="F1790" s="19" t="s">
        <v>40</v>
      </c>
      <c r="G1790" s="9" t="s">
        <v>41</v>
      </c>
      <c r="H1790" s="66"/>
    </row>
    <row r="1791" spans="1:8" ht="16.5" thickBot="1">
      <c r="A1791" s="67"/>
      <c r="B1791" s="32" t="s">
        <v>42</v>
      </c>
      <c r="C1791" s="11" t="s">
        <v>43</v>
      </c>
      <c r="D1791" s="108" t="s">
        <v>42</v>
      </c>
      <c r="E1791" s="34" t="s">
        <v>43</v>
      </c>
      <c r="F1791" s="32" t="s">
        <v>42</v>
      </c>
      <c r="G1791" s="32" t="s">
        <v>43</v>
      </c>
      <c r="H1791" s="68"/>
    </row>
    <row r="1792" spans="1:8" ht="17.25" thickTop="1" thickBot="1">
      <c r="A1792" s="22" t="s">
        <v>11</v>
      </c>
      <c r="B1792" s="33">
        <v>0.01</v>
      </c>
      <c r="C1792" s="36">
        <v>6.2E-2</v>
      </c>
      <c r="D1792" s="29">
        <v>1.7999999999999999E-2</v>
      </c>
      <c r="E1792" s="29">
        <v>0.09</v>
      </c>
      <c r="F1792" s="29">
        <v>0</v>
      </c>
      <c r="G1792" s="29">
        <v>2E-3</v>
      </c>
      <c r="H1792" s="108" t="s">
        <v>575</v>
      </c>
    </row>
    <row r="1793" spans="1:8" ht="16.5" thickBot="1">
      <c r="A1793" s="22" t="s">
        <v>12</v>
      </c>
      <c r="B1793" s="35">
        <v>156.767</v>
      </c>
      <c r="C1793" s="36">
        <v>100.664</v>
      </c>
      <c r="D1793" s="29">
        <v>158.49299999999999</v>
      </c>
      <c r="E1793" s="29">
        <v>86.472999999999999</v>
      </c>
      <c r="F1793" s="29">
        <v>130.934</v>
      </c>
      <c r="G1793" s="29">
        <v>64.643000000000001</v>
      </c>
      <c r="H1793" s="108" t="s">
        <v>576</v>
      </c>
    </row>
    <row r="1794" spans="1:8" ht="16.5" thickBot="1">
      <c r="A1794" s="22" t="s">
        <v>13</v>
      </c>
      <c r="B1794" s="35">
        <v>32.161000000000001</v>
      </c>
      <c r="C1794" s="36">
        <v>13.956</v>
      </c>
      <c r="D1794" s="29">
        <v>28.789000000000001</v>
      </c>
      <c r="E1794" s="29">
        <v>13.532</v>
      </c>
      <c r="F1794" s="29">
        <v>29.716000000000001</v>
      </c>
      <c r="G1794" s="29">
        <v>14.622</v>
      </c>
      <c r="H1794" s="108" t="s">
        <v>572</v>
      </c>
    </row>
    <row r="1795" spans="1:8" ht="16.5" thickBot="1">
      <c r="A1795" s="22" t="s">
        <v>14</v>
      </c>
      <c r="B1795" s="35">
        <v>7.0000000000000007E-2</v>
      </c>
      <c r="C1795" s="36">
        <v>1.2999999999999999E-2</v>
      </c>
      <c r="D1795" s="29">
        <v>0.14099999999999999</v>
      </c>
      <c r="E1795" s="29">
        <v>2.5000000000000001E-2</v>
      </c>
      <c r="F1795" s="29">
        <v>1.0580000000000001</v>
      </c>
      <c r="G1795" s="29">
        <v>0.57899999999999996</v>
      </c>
      <c r="H1795" s="108" t="s">
        <v>585</v>
      </c>
    </row>
    <row r="1796" spans="1:8" ht="16.5" thickBot="1">
      <c r="A1796" s="22" t="s">
        <v>15</v>
      </c>
      <c r="B1796" s="35">
        <v>2.1000000000000001E-2</v>
      </c>
      <c r="C1796" s="35">
        <v>0.01</v>
      </c>
      <c r="D1796" s="29">
        <v>0</v>
      </c>
      <c r="E1796" s="29">
        <v>0</v>
      </c>
      <c r="F1796" s="29">
        <v>0</v>
      </c>
      <c r="G1796" s="29">
        <v>0</v>
      </c>
      <c r="H1796" s="108" t="s">
        <v>591</v>
      </c>
    </row>
    <row r="1797" spans="1:8" ht="16.5" thickBot="1">
      <c r="A1797" s="22" t="s">
        <v>16</v>
      </c>
      <c r="B1797" s="35">
        <v>37.398000000000003</v>
      </c>
      <c r="C1797" s="36">
        <v>4.2999999999999997E-2</v>
      </c>
      <c r="D1797" s="29">
        <v>2.4E-2</v>
      </c>
      <c r="E1797" s="29">
        <v>0.02</v>
      </c>
      <c r="F1797" s="29">
        <v>4.0000000000000001E-3</v>
      </c>
      <c r="G1797" s="29">
        <v>1E-3</v>
      </c>
      <c r="H1797" s="108" t="s">
        <v>573</v>
      </c>
    </row>
    <row r="1798" spans="1:8" ht="16.5" thickBot="1">
      <c r="A1798" s="22" t="s">
        <v>17</v>
      </c>
      <c r="B1798" s="35">
        <v>9.3559999999999999</v>
      </c>
      <c r="C1798" s="36">
        <v>1.81</v>
      </c>
      <c r="D1798" s="29">
        <v>9.67</v>
      </c>
      <c r="E1798" s="29">
        <v>2.081</v>
      </c>
      <c r="F1798" s="29">
        <v>8.6050000000000004</v>
      </c>
      <c r="G1798" s="29">
        <v>1.8759999999999999</v>
      </c>
      <c r="H1798" s="108" t="s">
        <v>18</v>
      </c>
    </row>
    <row r="1799" spans="1:8" ht="16.5" thickBot="1">
      <c r="A1799" s="22" t="s">
        <v>19</v>
      </c>
      <c r="B1799" s="35">
        <v>189.68799999999999</v>
      </c>
      <c r="C1799" s="36">
        <v>79.11</v>
      </c>
      <c r="D1799" s="29">
        <v>210.12899999999999</v>
      </c>
      <c r="E1799" s="29">
        <v>86.784000000000006</v>
      </c>
      <c r="F1799" s="29">
        <v>303.92399999999998</v>
      </c>
      <c r="G1799" s="29">
        <v>126.69499999999999</v>
      </c>
      <c r="H1799" s="108" t="s">
        <v>574</v>
      </c>
    </row>
    <row r="1800" spans="1:8" ht="16.5" thickBot="1">
      <c r="A1800" s="22" t="s">
        <v>20</v>
      </c>
      <c r="B1800" s="35">
        <v>0</v>
      </c>
      <c r="C1800" s="36">
        <v>0</v>
      </c>
      <c r="D1800" s="29">
        <v>0.93899999999999995</v>
      </c>
      <c r="E1800" s="29">
        <v>0.56200000000000006</v>
      </c>
      <c r="F1800" s="29">
        <v>2E-3</v>
      </c>
      <c r="G1800" s="29">
        <v>3.0000000000000001E-3</v>
      </c>
      <c r="H1800" s="108" t="s">
        <v>577</v>
      </c>
    </row>
    <row r="1801" spans="1:8" ht="16.5" thickBot="1">
      <c r="A1801" s="22" t="s">
        <v>21</v>
      </c>
      <c r="B1801" s="35">
        <v>43.572000000000003</v>
      </c>
      <c r="C1801" s="36">
        <v>10.454000000000001</v>
      </c>
      <c r="D1801" s="29">
        <v>61.838999999999999</v>
      </c>
      <c r="E1801" s="29">
        <v>10.782</v>
      </c>
      <c r="F1801" s="29">
        <v>86.179000000000002</v>
      </c>
      <c r="G1801" s="29">
        <v>26.92</v>
      </c>
      <c r="H1801" s="108" t="s">
        <v>587</v>
      </c>
    </row>
    <row r="1802" spans="1:8" ht="16.5" thickBot="1">
      <c r="A1802" s="22" t="s">
        <v>22</v>
      </c>
      <c r="B1802" s="35">
        <v>4.4569999999999999</v>
      </c>
      <c r="C1802" s="36">
        <v>1.6819999999999999</v>
      </c>
      <c r="D1802" s="29">
        <v>15.58</v>
      </c>
      <c r="E1802" s="29">
        <v>5.665</v>
      </c>
      <c r="F1802" s="29">
        <v>5.9619999999999997</v>
      </c>
      <c r="G1802" s="29">
        <v>2.121</v>
      </c>
      <c r="H1802" s="108" t="s">
        <v>571</v>
      </c>
    </row>
    <row r="1803" spans="1:8" ht="16.5" thickBot="1">
      <c r="A1803" s="22" t="s">
        <v>23</v>
      </c>
      <c r="B1803" s="35">
        <v>508.06900000000002</v>
      </c>
      <c r="C1803" s="36">
        <v>195.017</v>
      </c>
      <c r="D1803" s="29">
        <v>425.50700000000001</v>
      </c>
      <c r="E1803" s="29">
        <v>157.25299999999999</v>
      </c>
      <c r="F1803" s="29">
        <v>318.61</v>
      </c>
      <c r="G1803" s="29">
        <v>145.49199999999999</v>
      </c>
      <c r="H1803" s="108" t="s">
        <v>24</v>
      </c>
    </row>
    <row r="1804" spans="1:8" ht="16.5" thickBot="1">
      <c r="A1804" s="22" t="s">
        <v>25</v>
      </c>
      <c r="B1804" s="29">
        <v>35.192999999999998</v>
      </c>
      <c r="C1804" s="27">
        <v>16.949000000000002</v>
      </c>
      <c r="D1804" s="29">
        <v>30.102</v>
      </c>
      <c r="E1804" s="29">
        <v>17.260999999999999</v>
      </c>
      <c r="F1804" s="29">
        <v>40.572766000000001</v>
      </c>
      <c r="G1804" s="29">
        <v>17.935529849999995</v>
      </c>
      <c r="H1804" s="108" t="s">
        <v>578</v>
      </c>
    </row>
    <row r="1805" spans="1:8" ht="16.5" thickBot="1">
      <c r="A1805" s="22" t="s">
        <v>26</v>
      </c>
      <c r="B1805" s="35">
        <v>0</v>
      </c>
      <c r="C1805" s="36">
        <v>0.121</v>
      </c>
      <c r="D1805" s="29">
        <v>5.4999999999999993E-2</v>
      </c>
      <c r="E1805" s="29">
        <v>8.7999999999999995E-2</v>
      </c>
      <c r="F1805" s="29">
        <v>0.155</v>
      </c>
      <c r="G1805" s="29">
        <v>0.248</v>
      </c>
      <c r="H1805" s="108" t="s">
        <v>588</v>
      </c>
    </row>
    <row r="1806" spans="1:8" ht="16.5" thickBot="1">
      <c r="A1806" s="22" t="s">
        <v>27</v>
      </c>
      <c r="B1806" s="35">
        <v>50.185000000000002</v>
      </c>
      <c r="C1806" s="36">
        <v>29.402000000000001</v>
      </c>
      <c r="D1806" s="29">
        <v>52.555999999999997</v>
      </c>
      <c r="E1806" s="29">
        <v>26.529</v>
      </c>
      <c r="F1806" s="29">
        <v>55.768999999999998</v>
      </c>
      <c r="G1806" s="29">
        <v>25.138999999999999</v>
      </c>
      <c r="H1806" s="108" t="s">
        <v>579</v>
      </c>
    </row>
    <row r="1807" spans="1:8" ht="16.5" thickBot="1">
      <c r="A1807" s="22" t="s">
        <v>28</v>
      </c>
      <c r="B1807" s="35">
        <v>64.454999999999998</v>
      </c>
      <c r="C1807" s="36">
        <v>32.509</v>
      </c>
      <c r="D1807" s="29">
        <v>72.155000000000001</v>
      </c>
      <c r="E1807" s="29">
        <v>34.718000000000004</v>
      </c>
      <c r="F1807" s="29">
        <v>62.881</v>
      </c>
      <c r="G1807" s="29">
        <v>31.347999999999999</v>
      </c>
      <c r="H1807" s="108" t="s">
        <v>580</v>
      </c>
    </row>
    <row r="1808" spans="1:8" ht="16.5" thickBot="1">
      <c r="A1808" s="22" t="s">
        <v>29</v>
      </c>
      <c r="B1808" s="35">
        <v>0.20300000000000001</v>
      </c>
      <c r="C1808" s="36">
        <v>0.17299999999999999</v>
      </c>
      <c r="D1808" s="29">
        <v>0.85</v>
      </c>
      <c r="E1808" s="29">
        <v>0.51500000000000001</v>
      </c>
      <c r="F1808" s="29">
        <v>4.5129999999999999</v>
      </c>
      <c r="G1808" s="29">
        <v>2.4460000000000002</v>
      </c>
      <c r="H1808" s="108" t="s">
        <v>581</v>
      </c>
    </row>
    <row r="1809" spans="1:8" ht="16.5" thickBot="1">
      <c r="A1809" s="22" t="s">
        <v>30</v>
      </c>
      <c r="B1809" s="35">
        <v>4.819</v>
      </c>
      <c r="C1809" s="36">
        <v>2.2029999999999998</v>
      </c>
      <c r="D1809" s="29">
        <v>56.823999999999998</v>
      </c>
      <c r="E1809" s="29">
        <v>1.391</v>
      </c>
      <c r="F1809" s="29">
        <v>7.0549999999999997</v>
      </c>
      <c r="G1809" s="29">
        <v>3.7610000000000001</v>
      </c>
      <c r="H1809" s="108" t="s">
        <v>589</v>
      </c>
    </row>
    <row r="1810" spans="1:8" ht="16.5" thickBot="1">
      <c r="A1810" s="22" t="s">
        <v>31</v>
      </c>
      <c r="B1810" s="35">
        <v>0.193</v>
      </c>
      <c r="C1810" s="36">
        <v>0.19500000000000001</v>
      </c>
      <c r="D1810" s="29">
        <v>0</v>
      </c>
      <c r="E1810" s="29">
        <v>2.4E-2</v>
      </c>
      <c r="F1810" s="29">
        <v>1.2999999999999999E-2</v>
      </c>
      <c r="G1810" s="29">
        <v>2.1000000000000001E-2</v>
      </c>
      <c r="H1810" s="108" t="s">
        <v>582</v>
      </c>
    </row>
    <row r="1811" spans="1:8" ht="16.5" thickBot="1">
      <c r="A1811" s="22" t="s">
        <v>32</v>
      </c>
      <c r="B1811" s="35">
        <v>8.0000000000000002E-3</v>
      </c>
      <c r="C1811" s="36">
        <v>8.9999999999999993E-3</v>
      </c>
      <c r="D1811" s="29">
        <v>0.16800000000000001</v>
      </c>
      <c r="E1811" s="29">
        <v>0.108</v>
      </c>
      <c r="F1811" s="29">
        <v>0.32900000000000001</v>
      </c>
      <c r="G1811" s="29">
        <v>0.185</v>
      </c>
      <c r="H1811" s="108" t="s">
        <v>584</v>
      </c>
    </row>
    <row r="1812" spans="1:8" ht="16.5" thickBot="1">
      <c r="A1812" s="22" t="s">
        <v>33</v>
      </c>
      <c r="B1812" s="37">
        <v>3.0000000000000001E-3</v>
      </c>
      <c r="C1812" s="38">
        <v>1E-3</v>
      </c>
      <c r="D1812" s="29">
        <v>4.0000000000000001E-3</v>
      </c>
      <c r="E1812" s="29">
        <v>1E-3</v>
      </c>
      <c r="F1812" s="29">
        <v>0.93100000000000005</v>
      </c>
      <c r="G1812" s="29">
        <v>1.1479999999999999</v>
      </c>
      <c r="H1812" s="108" t="s">
        <v>583</v>
      </c>
    </row>
    <row r="1813" spans="1:8" ht="16.5" thickBot="1">
      <c r="A1813" s="22" t="s">
        <v>34</v>
      </c>
      <c r="B1813" s="37">
        <v>0.23200000000000001</v>
      </c>
      <c r="C1813" s="38">
        <v>0.221</v>
      </c>
      <c r="D1813" s="29">
        <v>5.0000000000000001E-3</v>
      </c>
      <c r="E1813" s="29">
        <v>2E-3</v>
      </c>
      <c r="F1813" s="29">
        <v>0</v>
      </c>
      <c r="G1813" s="29">
        <v>0</v>
      </c>
      <c r="H1813" s="107" t="s">
        <v>35</v>
      </c>
    </row>
    <row r="1814" spans="1:8" ht="16.5" thickBot="1">
      <c r="A1814" s="90" t="s">
        <v>338</v>
      </c>
      <c r="B1814" s="92">
        <v>1136.8599999999997</v>
      </c>
      <c r="C1814" s="92">
        <v>484.60399999999998</v>
      </c>
      <c r="D1814" s="92">
        <f t="shared" ref="D1814:F1814" si="306">SUM(D1792:D1813)</f>
        <v>1123.848</v>
      </c>
      <c r="E1814" s="92">
        <f t="shared" si="306"/>
        <v>443.90400000000005</v>
      </c>
      <c r="F1814" s="92">
        <f t="shared" si="306"/>
        <v>1057.2127659999999</v>
      </c>
      <c r="G1814" s="92">
        <f>SUM(G1792:G1813)</f>
        <v>465.18552985000014</v>
      </c>
      <c r="H1814" s="106" t="s">
        <v>586</v>
      </c>
    </row>
    <row r="1815" spans="1:8" ht="16.5" thickBot="1">
      <c r="A1815" s="90" t="s">
        <v>337</v>
      </c>
      <c r="B1815" s="92">
        <v>7854.5864102403038</v>
      </c>
      <c r="C1815" s="92">
        <v>9457.6659999999993</v>
      </c>
      <c r="D1815" s="92">
        <f>B1815/C1815*E1815</f>
        <v>7637.1599932602867</v>
      </c>
      <c r="E1815" s="92">
        <v>9195.8639999999996</v>
      </c>
      <c r="F1815" s="92">
        <f>D1815/E1815*G1815</f>
        <v>8265.3672176452874</v>
      </c>
      <c r="G1815" s="92">
        <v>9952.2849999999999</v>
      </c>
      <c r="H1815" s="113" t="s">
        <v>339</v>
      </c>
    </row>
    <row r="1817" spans="1:8">
      <c r="A1817" s="73" t="s">
        <v>144</v>
      </c>
      <c r="H1817" s="75" t="s">
        <v>145</v>
      </c>
    </row>
    <row r="1818" spans="1:8">
      <c r="A1818" s="73" t="s">
        <v>706</v>
      </c>
      <c r="H1818" s="7" t="s">
        <v>407</v>
      </c>
    </row>
    <row r="1819" spans="1:8" ht="15" customHeight="1" thickBot="1">
      <c r="A1819" s="72" t="s">
        <v>813</v>
      </c>
      <c r="E1819" s="2"/>
      <c r="G1819" s="2" t="s">
        <v>37</v>
      </c>
      <c r="H1819" s="2" t="s">
        <v>1</v>
      </c>
    </row>
    <row r="1820" spans="1:8" ht="16.5" thickBot="1">
      <c r="A1820" s="63" t="s">
        <v>6</v>
      </c>
      <c r="B1820" s="179">
        <v>2018</v>
      </c>
      <c r="C1820" s="180"/>
      <c r="D1820" s="179">
        <v>2019</v>
      </c>
      <c r="E1820" s="180"/>
      <c r="F1820" s="179">
        <v>2020</v>
      </c>
      <c r="G1820" s="180"/>
      <c r="H1820" s="64" t="s">
        <v>2</v>
      </c>
    </row>
    <row r="1821" spans="1:8">
      <c r="A1821" s="65"/>
      <c r="B1821" s="19" t="s">
        <v>40</v>
      </c>
      <c r="C1821" s="105" t="s">
        <v>41</v>
      </c>
      <c r="D1821" s="105" t="s">
        <v>40</v>
      </c>
      <c r="E1821" s="15" t="s">
        <v>41</v>
      </c>
      <c r="F1821" s="19" t="s">
        <v>40</v>
      </c>
      <c r="G1821" s="9" t="s">
        <v>41</v>
      </c>
      <c r="H1821" s="66"/>
    </row>
    <row r="1822" spans="1:8" ht="16.5" thickBot="1">
      <c r="A1822" s="67"/>
      <c r="B1822" s="32" t="s">
        <v>42</v>
      </c>
      <c r="C1822" s="11" t="s">
        <v>43</v>
      </c>
      <c r="D1822" s="108" t="s">
        <v>42</v>
      </c>
      <c r="E1822" s="34" t="s">
        <v>43</v>
      </c>
      <c r="F1822" s="32" t="s">
        <v>42</v>
      </c>
      <c r="G1822" s="32" t="s">
        <v>43</v>
      </c>
      <c r="H1822" s="68"/>
    </row>
    <row r="1823" spans="1:8" ht="17.25" thickTop="1" thickBot="1">
      <c r="A1823" s="22" t="s">
        <v>11</v>
      </c>
      <c r="B1823" s="33">
        <v>13.965999999999999</v>
      </c>
      <c r="C1823" s="36">
        <v>5.4729999999999999</v>
      </c>
      <c r="D1823" s="29">
        <v>0.50900000000000001</v>
      </c>
      <c r="E1823" s="29">
        <v>0.31900000000000001</v>
      </c>
      <c r="F1823" s="29">
        <v>5.5E-2</v>
      </c>
      <c r="G1823" s="29">
        <v>2.1999999999999999E-2</v>
      </c>
      <c r="H1823" s="108" t="s">
        <v>575</v>
      </c>
    </row>
    <row r="1824" spans="1:8" ht="16.5" thickBot="1">
      <c r="A1824" s="22" t="s">
        <v>12</v>
      </c>
      <c r="B1824" s="35">
        <v>343.97899999999998</v>
      </c>
      <c r="C1824" s="36">
        <v>90.826999999999998</v>
      </c>
      <c r="D1824" s="29">
        <v>368.16899999999998</v>
      </c>
      <c r="E1824" s="29">
        <v>89.108000000000004</v>
      </c>
      <c r="F1824" s="29">
        <v>390.053</v>
      </c>
      <c r="G1824" s="29">
        <v>101.41800000000001</v>
      </c>
      <c r="H1824" s="108" t="s">
        <v>576</v>
      </c>
    </row>
    <row r="1825" spans="1:8" ht="16.5" thickBot="1">
      <c r="A1825" s="22" t="s">
        <v>13</v>
      </c>
      <c r="B1825" s="35">
        <v>42.207999999999998</v>
      </c>
      <c r="C1825" s="36">
        <v>15.769</v>
      </c>
      <c r="D1825" s="29">
        <v>40.744999999999997</v>
      </c>
      <c r="E1825" s="29">
        <v>15.234</v>
      </c>
      <c r="F1825" s="29">
        <v>41.057000000000002</v>
      </c>
      <c r="G1825" s="29">
        <v>16.661000000000001</v>
      </c>
      <c r="H1825" s="108" t="s">
        <v>572</v>
      </c>
    </row>
    <row r="1826" spans="1:8" ht="16.5" thickBot="1">
      <c r="A1826" s="22" t="s">
        <v>14</v>
      </c>
      <c r="B1826" s="35">
        <v>3.2589999999999999</v>
      </c>
      <c r="C1826" s="36">
        <v>0.82</v>
      </c>
      <c r="D1826" s="29">
        <v>1.7330000000000001</v>
      </c>
      <c r="E1826" s="29">
        <v>0.56599999999999995</v>
      </c>
      <c r="F1826" s="29">
        <v>0.96899999999999997</v>
      </c>
      <c r="G1826" s="29">
        <v>0.30399999999999999</v>
      </c>
      <c r="H1826" s="108" t="s">
        <v>585</v>
      </c>
    </row>
    <row r="1827" spans="1:8" ht="16.5" thickBot="1">
      <c r="A1827" s="22" t="s">
        <v>15</v>
      </c>
      <c r="B1827" s="35">
        <v>0</v>
      </c>
      <c r="C1827" s="35">
        <v>0</v>
      </c>
      <c r="D1827" s="35">
        <v>0</v>
      </c>
      <c r="E1827" s="35">
        <v>0</v>
      </c>
      <c r="F1827" s="35">
        <v>0</v>
      </c>
      <c r="G1827" s="35">
        <v>0</v>
      </c>
      <c r="H1827" s="108" t="s">
        <v>591</v>
      </c>
    </row>
    <row r="1828" spans="1:8" ht="16.5" thickBot="1">
      <c r="A1828" s="22" t="s">
        <v>16</v>
      </c>
      <c r="B1828" s="35">
        <v>0.93028</v>
      </c>
      <c r="C1828" s="36">
        <v>0.309</v>
      </c>
      <c r="D1828" s="29">
        <v>0.996</v>
      </c>
      <c r="E1828" s="29">
        <v>0.371</v>
      </c>
      <c r="F1828" s="29">
        <v>1.41</v>
      </c>
      <c r="G1828" s="29">
        <v>0.63100000000000001</v>
      </c>
      <c r="H1828" s="108" t="s">
        <v>573</v>
      </c>
    </row>
    <row r="1829" spans="1:8" ht="16.5" thickBot="1">
      <c r="A1829" s="22" t="s">
        <v>17</v>
      </c>
      <c r="B1829" s="35">
        <v>15.332000000000001</v>
      </c>
      <c r="C1829" s="36">
        <v>2.6030000000000002</v>
      </c>
      <c r="D1829" s="29">
        <v>13.871</v>
      </c>
      <c r="E1829" s="29">
        <v>2.613</v>
      </c>
      <c r="F1829" s="29">
        <v>12.41</v>
      </c>
      <c r="G1829" s="29">
        <v>2.7669999999999999</v>
      </c>
      <c r="H1829" s="108" t="s">
        <v>18</v>
      </c>
    </row>
    <row r="1830" spans="1:8" ht="16.5" thickBot="1">
      <c r="A1830" s="22" t="s">
        <v>19</v>
      </c>
      <c r="B1830" s="35">
        <v>381.31400000000002</v>
      </c>
      <c r="C1830" s="36">
        <v>119.84399999999999</v>
      </c>
      <c r="D1830" s="29">
        <v>296.01900000000001</v>
      </c>
      <c r="E1830" s="29">
        <v>83.625</v>
      </c>
      <c r="F1830" s="29">
        <v>329.85199999999998</v>
      </c>
      <c r="G1830" s="29">
        <v>96.358000000000004</v>
      </c>
      <c r="H1830" s="108" t="s">
        <v>574</v>
      </c>
    </row>
    <row r="1831" spans="1:8" ht="16.5" thickBot="1">
      <c r="A1831" s="22" t="s">
        <v>20</v>
      </c>
      <c r="B1831" s="35">
        <v>0</v>
      </c>
      <c r="C1831" s="36">
        <v>0</v>
      </c>
      <c r="D1831" s="29">
        <v>1.827</v>
      </c>
      <c r="E1831" s="29">
        <v>0.71199999999999997</v>
      </c>
      <c r="F1831" s="29">
        <v>5.3999999999999999E-2</v>
      </c>
      <c r="G1831" s="29">
        <v>1.2999999999999999E-2</v>
      </c>
      <c r="H1831" s="108" t="s">
        <v>577</v>
      </c>
    </row>
    <row r="1832" spans="1:8" ht="16.5" thickBot="1">
      <c r="A1832" s="22" t="s">
        <v>21</v>
      </c>
      <c r="B1832" s="35">
        <v>2.1459999999999999</v>
      </c>
      <c r="C1832" s="36">
        <v>0.39900000000000002</v>
      </c>
      <c r="D1832" s="29">
        <v>31.388000000000002</v>
      </c>
      <c r="E1832" s="29">
        <v>4.3419999999999996</v>
      </c>
      <c r="F1832" s="29">
        <v>13.502000000000001</v>
      </c>
      <c r="G1832" s="29">
        <v>4.8209999999999997</v>
      </c>
      <c r="H1832" s="108" t="s">
        <v>587</v>
      </c>
    </row>
    <row r="1833" spans="1:8" ht="16.5" thickBot="1">
      <c r="A1833" s="22" t="s">
        <v>22</v>
      </c>
      <c r="B1833" s="35">
        <v>1.117</v>
      </c>
      <c r="C1833" s="36">
        <v>0.56299999999999994</v>
      </c>
      <c r="D1833" s="29">
        <v>3.504</v>
      </c>
      <c r="E1833" s="29">
        <v>1.262</v>
      </c>
      <c r="F1833" s="29">
        <v>7.577</v>
      </c>
      <c r="G1833" s="29">
        <v>2.3250000000000002</v>
      </c>
      <c r="H1833" s="108" t="s">
        <v>571</v>
      </c>
    </row>
    <row r="1834" spans="1:8" ht="16.5" thickBot="1">
      <c r="A1834" s="22" t="s">
        <v>23</v>
      </c>
      <c r="B1834" s="35">
        <v>341.71699999999998</v>
      </c>
      <c r="C1834" s="36">
        <v>108.932</v>
      </c>
      <c r="D1834" s="29">
        <v>342.70299999999997</v>
      </c>
      <c r="E1834" s="29">
        <v>83.516000000000005</v>
      </c>
      <c r="F1834" s="29">
        <v>377.07799999999997</v>
      </c>
      <c r="G1834" s="29">
        <v>99.655000000000001</v>
      </c>
      <c r="H1834" s="108" t="s">
        <v>24</v>
      </c>
    </row>
    <row r="1835" spans="1:8" ht="16.5" thickBot="1">
      <c r="A1835" s="22" t="s">
        <v>25</v>
      </c>
      <c r="B1835" s="29">
        <v>95.665999999999997</v>
      </c>
      <c r="C1835" s="27">
        <v>26.262</v>
      </c>
      <c r="D1835" s="29">
        <v>108.02800000000001</v>
      </c>
      <c r="E1835" s="29">
        <v>28.286999999999999</v>
      </c>
      <c r="F1835" s="29">
        <v>100.46449999999999</v>
      </c>
      <c r="G1835" s="29">
        <v>45.378105359999978</v>
      </c>
      <c r="H1835" s="108" t="s">
        <v>578</v>
      </c>
    </row>
    <row r="1836" spans="1:8" ht="16.5" thickBot="1">
      <c r="A1836" s="22" t="s">
        <v>26</v>
      </c>
      <c r="B1836" s="35">
        <v>0</v>
      </c>
      <c r="C1836" s="36">
        <v>0.126</v>
      </c>
      <c r="D1836" s="29">
        <f>F1836/G1836*E1836</f>
        <v>1.0800000000000001E-2</v>
      </c>
      <c r="E1836" s="29">
        <v>6.0000000000000001E-3</v>
      </c>
      <c r="F1836" s="29">
        <v>2.7E-2</v>
      </c>
      <c r="G1836" s="29">
        <v>1.4999999999999999E-2</v>
      </c>
      <c r="H1836" s="108" t="s">
        <v>588</v>
      </c>
    </row>
    <row r="1837" spans="1:8" ht="16.5" thickBot="1">
      <c r="A1837" s="22" t="s">
        <v>27</v>
      </c>
      <c r="B1837" s="35">
        <v>96.551000000000002</v>
      </c>
      <c r="C1837" s="36">
        <v>30.850999999999999</v>
      </c>
      <c r="D1837" s="29">
        <v>96.034000000000006</v>
      </c>
      <c r="E1837" s="29">
        <v>28.632999999999999</v>
      </c>
      <c r="F1837" s="29">
        <v>90.337000000000003</v>
      </c>
      <c r="G1837" s="29">
        <v>36.491</v>
      </c>
      <c r="H1837" s="108" t="s">
        <v>579</v>
      </c>
    </row>
    <row r="1838" spans="1:8" ht="16.5" thickBot="1">
      <c r="A1838" s="22" t="s">
        <v>28</v>
      </c>
      <c r="B1838" s="35">
        <v>103.828</v>
      </c>
      <c r="C1838" s="36">
        <v>37.637999999999998</v>
      </c>
      <c r="D1838" s="29">
        <v>107.128</v>
      </c>
      <c r="E1838" s="29">
        <v>40.789000000000001</v>
      </c>
      <c r="F1838" s="29">
        <v>123.898</v>
      </c>
      <c r="G1838" s="29">
        <v>49.415999999999997</v>
      </c>
      <c r="H1838" s="108" t="s">
        <v>580</v>
      </c>
    </row>
    <row r="1839" spans="1:8" ht="16.5" thickBot="1">
      <c r="A1839" s="22" t="s">
        <v>29</v>
      </c>
      <c r="B1839" s="35">
        <v>7.7530000000000001</v>
      </c>
      <c r="C1839" s="36">
        <v>1.9670000000000001</v>
      </c>
      <c r="D1839" s="29">
        <v>23.460999999999999</v>
      </c>
      <c r="E1839" s="29">
        <v>6.2359999999999998</v>
      </c>
      <c r="F1839" s="29">
        <v>13.162000000000001</v>
      </c>
      <c r="G1839" s="29">
        <v>3.4809999999999999</v>
      </c>
      <c r="H1839" s="108" t="s">
        <v>581</v>
      </c>
    </row>
    <row r="1840" spans="1:8" ht="16.5" thickBot="1">
      <c r="A1840" s="22" t="s">
        <v>30</v>
      </c>
      <c r="B1840" s="35">
        <v>8.9619999999999997</v>
      </c>
      <c r="C1840" s="36">
        <v>4.2489999999999997</v>
      </c>
      <c r="D1840" s="29">
        <v>27.814</v>
      </c>
      <c r="E1840" s="29">
        <v>7.032</v>
      </c>
      <c r="F1840" s="29">
        <v>6.5419999999999998</v>
      </c>
      <c r="G1840" s="29">
        <v>2.23</v>
      </c>
      <c r="H1840" s="108" t="s">
        <v>589</v>
      </c>
    </row>
    <row r="1841" spans="1:8" ht="16.5" thickBot="1">
      <c r="A1841" s="22" t="s">
        <v>31</v>
      </c>
      <c r="B1841" s="35">
        <v>0.38600000000000001</v>
      </c>
      <c r="C1841" s="36">
        <v>0.14899999999999999</v>
      </c>
      <c r="D1841" s="29">
        <v>5.6000000000000001E-2</v>
      </c>
      <c r="E1841" s="29">
        <v>0.106</v>
      </c>
      <c r="F1841" s="29">
        <v>0.03</v>
      </c>
      <c r="G1841" s="29">
        <v>1.9E-2</v>
      </c>
      <c r="H1841" s="108" t="s">
        <v>582</v>
      </c>
    </row>
    <row r="1842" spans="1:8" ht="16.5" thickBot="1">
      <c r="A1842" s="22" t="s">
        <v>32</v>
      </c>
      <c r="B1842" s="35">
        <v>0.879</v>
      </c>
      <c r="C1842" s="36">
        <v>0.35099999999999998</v>
      </c>
      <c r="D1842" s="29">
        <v>0.20899999999999999</v>
      </c>
      <c r="E1842" s="29">
        <v>8.5999999999999993E-2</v>
      </c>
      <c r="F1842" s="29">
        <v>3.7360000000000002</v>
      </c>
      <c r="G1842" s="29">
        <v>1.2350000000000001</v>
      </c>
      <c r="H1842" s="108" t="s">
        <v>584</v>
      </c>
    </row>
    <row r="1843" spans="1:8" ht="16.5" thickBot="1">
      <c r="A1843" s="22" t="s">
        <v>33</v>
      </c>
      <c r="B1843" s="37">
        <v>54.423999999999999</v>
      </c>
      <c r="C1843" s="38">
        <v>14.331</v>
      </c>
      <c r="D1843" s="29">
        <v>36.463999999999999</v>
      </c>
      <c r="E1843" s="29">
        <v>9.5690000000000008</v>
      </c>
      <c r="F1843" s="29">
        <v>73.004000000000005</v>
      </c>
      <c r="G1843" s="29">
        <v>26.812999999999999</v>
      </c>
      <c r="H1843" s="108" t="s">
        <v>583</v>
      </c>
    </row>
    <row r="1844" spans="1:8" ht="16.5" thickBot="1">
      <c r="A1844" s="22" t="s">
        <v>34</v>
      </c>
      <c r="B1844" s="37">
        <v>2E-3</v>
      </c>
      <c r="C1844" s="38">
        <v>1E-3</v>
      </c>
      <c r="D1844" s="29">
        <v>2.0259999999999998</v>
      </c>
      <c r="E1844" s="29">
        <v>0.35899999999999999</v>
      </c>
      <c r="F1844" s="29">
        <v>0.505</v>
      </c>
      <c r="G1844" s="29">
        <v>0.111</v>
      </c>
      <c r="H1844" s="107" t="s">
        <v>35</v>
      </c>
    </row>
    <row r="1845" spans="1:8" ht="16.5" thickBot="1">
      <c r="A1845" s="90" t="s">
        <v>338</v>
      </c>
      <c r="B1845" s="92">
        <v>1514.4192799999996</v>
      </c>
      <c r="C1845" s="92">
        <v>461.46399999999994</v>
      </c>
      <c r="D1845" s="92">
        <f>SUM(D1823:D1844)</f>
        <v>1502.6948000000002</v>
      </c>
      <c r="E1845" s="92">
        <f t="shared" ref="E1845:G1845" si="307">SUM(E1823:E1844)</f>
        <v>402.7709999999999</v>
      </c>
      <c r="F1845" s="92">
        <f t="shared" si="307"/>
        <v>1585.7224999999999</v>
      </c>
      <c r="G1845" s="92">
        <f t="shared" si="307"/>
        <v>490.16410535999995</v>
      </c>
      <c r="H1845" s="106" t="s">
        <v>586</v>
      </c>
    </row>
    <row r="1846" spans="1:8" ht="16.5" thickBot="1">
      <c r="A1846" s="90" t="s">
        <v>337</v>
      </c>
      <c r="B1846" s="92">
        <v>8383.55605934294</v>
      </c>
      <c r="C1846" s="92">
        <v>3344.0369999999998</v>
      </c>
      <c r="D1846" s="92">
        <f>B1846/C1846*E1846</f>
        <v>9967.7473301234313</v>
      </c>
      <c r="E1846" s="92">
        <v>3975.94</v>
      </c>
      <c r="F1846" s="92">
        <f>D1846/E1846*G1846</f>
        <v>9510.7884118912007</v>
      </c>
      <c r="G1846" s="92">
        <v>3793.6680000000001</v>
      </c>
      <c r="H1846" s="113" t="s">
        <v>339</v>
      </c>
    </row>
    <row r="1849" spans="1:8">
      <c r="A1849" s="73" t="s">
        <v>146</v>
      </c>
      <c r="H1849" s="75" t="s">
        <v>147</v>
      </c>
    </row>
    <row r="1850" spans="1:8">
      <c r="A1850" s="73" t="s">
        <v>707</v>
      </c>
      <c r="H1850" s="46" t="s">
        <v>408</v>
      </c>
    </row>
    <row r="1851" spans="1:8" ht="18.75" customHeight="1" thickBot="1">
      <c r="A1851" s="72" t="s">
        <v>813</v>
      </c>
      <c r="E1851" s="2"/>
      <c r="G1851" s="2" t="s">
        <v>37</v>
      </c>
      <c r="H1851" s="2" t="s">
        <v>1</v>
      </c>
    </row>
    <row r="1852" spans="1:8" ht="16.5" thickBot="1">
      <c r="A1852" s="63" t="s">
        <v>6</v>
      </c>
      <c r="B1852" s="179">
        <v>2018</v>
      </c>
      <c r="C1852" s="180"/>
      <c r="D1852" s="179">
        <v>2019</v>
      </c>
      <c r="E1852" s="180"/>
      <c r="F1852" s="179">
        <v>2020</v>
      </c>
      <c r="G1852" s="180"/>
      <c r="H1852" s="64" t="s">
        <v>2</v>
      </c>
    </row>
    <row r="1853" spans="1:8">
      <c r="A1853" s="65"/>
      <c r="B1853" s="19" t="s">
        <v>40</v>
      </c>
      <c r="C1853" s="105" t="s">
        <v>41</v>
      </c>
      <c r="D1853" s="105" t="s">
        <v>40</v>
      </c>
      <c r="E1853" s="15" t="s">
        <v>41</v>
      </c>
      <c r="F1853" s="19" t="s">
        <v>40</v>
      </c>
      <c r="G1853" s="9" t="s">
        <v>41</v>
      </c>
      <c r="H1853" s="66"/>
    </row>
    <row r="1854" spans="1:8" ht="16.5" thickBot="1">
      <c r="A1854" s="67"/>
      <c r="B1854" s="32" t="s">
        <v>42</v>
      </c>
      <c r="C1854" s="11" t="s">
        <v>43</v>
      </c>
      <c r="D1854" s="108" t="s">
        <v>42</v>
      </c>
      <c r="E1854" s="34" t="s">
        <v>43</v>
      </c>
      <c r="F1854" s="32" t="s">
        <v>42</v>
      </c>
      <c r="G1854" s="32" t="s">
        <v>43</v>
      </c>
      <c r="H1854" s="68"/>
    </row>
    <row r="1855" spans="1:8" ht="17.25" thickTop="1" thickBot="1">
      <c r="A1855" s="22" t="s">
        <v>11</v>
      </c>
      <c r="B1855" s="33">
        <v>4.1719999999999997</v>
      </c>
      <c r="C1855" s="36">
        <v>3.5760000000000001</v>
      </c>
      <c r="D1855" s="29">
        <v>4.0069999999999997</v>
      </c>
      <c r="E1855" s="29">
        <v>5.3760000000000003</v>
      </c>
      <c r="F1855" s="29">
        <v>6.8170000000000002</v>
      </c>
      <c r="G1855" s="29">
        <v>11.782999999999999</v>
      </c>
      <c r="H1855" s="108" t="s">
        <v>575</v>
      </c>
    </row>
    <row r="1856" spans="1:8" ht="16.5" thickBot="1">
      <c r="A1856" s="22" t="s">
        <v>12</v>
      </c>
      <c r="B1856" s="35">
        <v>55.851999999999997</v>
      </c>
      <c r="C1856" s="36">
        <v>32.411000000000001</v>
      </c>
      <c r="D1856" s="29">
        <v>61.49</v>
      </c>
      <c r="E1856" s="29">
        <v>52.476999999999997</v>
      </c>
      <c r="F1856" s="29">
        <v>71.688999999999993</v>
      </c>
      <c r="G1856" s="29">
        <v>57.798999999999999</v>
      </c>
      <c r="H1856" s="108" t="s">
        <v>576</v>
      </c>
    </row>
    <row r="1857" spans="1:8" ht="16.5" thickBot="1">
      <c r="A1857" s="22" t="s">
        <v>13</v>
      </c>
      <c r="B1857" s="35">
        <v>3.419</v>
      </c>
      <c r="C1857" s="36">
        <v>2.5750000000000002</v>
      </c>
      <c r="D1857" s="29">
        <v>3.173</v>
      </c>
      <c r="E1857" s="29">
        <v>3.754</v>
      </c>
      <c r="F1857" s="29">
        <v>4.2389999999999999</v>
      </c>
      <c r="G1857" s="29">
        <v>4.681</v>
      </c>
      <c r="H1857" s="108" t="s">
        <v>572</v>
      </c>
    </row>
    <row r="1858" spans="1:8" ht="16.5" thickBot="1">
      <c r="A1858" s="22" t="s">
        <v>14</v>
      </c>
      <c r="B1858" s="35">
        <v>5.0720000000000001</v>
      </c>
      <c r="C1858" s="36">
        <v>4.1059999999999999</v>
      </c>
      <c r="D1858" s="29">
        <v>5.2750000000000004</v>
      </c>
      <c r="E1858" s="29">
        <v>4.6900000000000004</v>
      </c>
      <c r="F1858" s="29">
        <v>14.673</v>
      </c>
      <c r="G1858" s="29">
        <v>13.548999999999999</v>
      </c>
      <c r="H1858" s="108" t="s">
        <v>585</v>
      </c>
    </row>
    <row r="1859" spans="1:8" ht="16.5" thickBot="1">
      <c r="A1859" s="22" t="s">
        <v>15</v>
      </c>
      <c r="B1859" s="35">
        <v>3.2909999999999999</v>
      </c>
      <c r="C1859" s="36">
        <v>3.165</v>
      </c>
      <c r="D1859" s="29">
        <v>2.1000000000000001E-2</v>
      </c>
      <c r="E1859" s="29">
        <v>0.06</v>
      </c>
      <c r="F1859" s="29">
        <v>0.156</v>
      </c>
      <c r="G1859" s="29">
        <v>0.39500000000000002</v>
      </c>
      <c r="H1859" s="108" t="s">
        <v>591</v>
      </c>
    </row>
    <row r="1860" spans="1:8" ht="16.5" thickBot="1">
      <c r="A1860" s="22" t="s">
        <v>16</v>
      </c>
      <c r="B1860" s="35">
        <v>0.20535800000000001</v>
      </c>
      <c r="C1860" s="36">
        <v>0.08</v>
      </c>
      <c r="D1860" s="29">
        <v>0.17799999999999999</v>
      </c>
      <c r="E1860" s="29">
        <v>7.0000000000000007E-2</v>
      </c>
      <c r="F1860" s="29">
        <v>0.43</v>
      </c>
      <c r="G1860" s="29">
        <v>0.26200000000000001</v>
      </c>
      <c r="H1860" s="108" t="s">
        <v>573</v>
      </c>
    </row>
    <row r="1861" spans="1:8" ht="16.5" thickBot="1">
      <c r="A1861" s="22" t="s">
        <v>17</v>
      </c>
      <c r="B1861" s="35">
        <v>0.71299999999999997</v>
      </c>
      <c r="C1861" s="36">
        <v>0.32900000000000001</v>
      </c>
      <c r="D1861" s="29">
        <v>0.57499999999999996</v>
      </c>
      <c r="E1861" s="29">
        <v>0.44700000000000001</v>
      </c>
      <c r="F1861" s="29">
        <v>0.86399999999999999</v>
      </c>
      <c r="G1861" s="29">
        <v>0.69599999999999995</v>
      </c>
      <c r="H1861" s="108" t="s">
        <v>18</v>
      </c>
    </row>
    <row r="1862" spans="1:8" ht="16.5" thickBot="1">
      <c r="A1862" s="22" t="s">
        <v>19</v>
      </c>
      <c r="B1862" s="35">
        <v>53.689</v>
      </c>
      <c r="C1862" s="36">
        <v>36.360999999999997</v>
      </c>
      <c r="D1862" s="29">
        <v>50.405000000000001</v>
      </c>
      <c r="E1862" s="29">
        <v>51.752000000000002</v>
      </c>
      <c r="F1862" s="29">
        <v>59.661000000000001</v>
      </c>
      <c r="G1862" s="29">
        <v>60.381</v>
      </c>
      <c r="H1862" s="108" t="s">
        <v>574</v>
      </c>
    </row>
    <row r="1863" spans="1:8" ht="16.5" thickBot="1">
      <c r="A1863" s="22" t="s">
        <v>20</v>
      </c>
      <c r="B1863" s="35">
        <v>1.1160000000000001</v>
      </c>
      <c r="C1863" s="36">
        <v>1.542</v>
      </c>
      <c r="D1863" s="29">
        <v>5.3339999999999996</v>
      </c>
      <c r="E1863" s="29">
        <v>5.2270000000000003</v>
      </c>
      <c r="F1863" s="29">
        <v>0.54300000000000004</v>
      </c>
      <c r="G1863" s="29">
        <v>0.501</v>
      </c>
      <c r="H1863" s="108" t="s">
        <v>577</v>
      </c>
    </row>
    <row r="1864" spans="1:8" ht="16.5" thickBot="1">
      <c r="A1864" s="22" t="s">
        <v>21</v>
      </c>
      <c r="B1864" s="35">
        <v>6.5000000000000002E-2</v>
      </c>
      <c r="C1864" s="36">
        <v>2.9000000000000001E-2</v>
      </c>
      <c r="D1864" s="29">
        <v>2.3570000000000002</v>
      </c>
      <c r="E1864" s="29">
        <v>3.4129999999999998</v>
      </c>
      <c r="F1864" s="29">
        <v>1.353</v>
      </c>
      <c r="G1864" s="29">
        <v>1.556</v>
      </c>
      <c r="H1864" s="108" t="s">
        <v>587</v>
      </c>
    </row>
    <row r="1865" spans="1:8" ht="16.5" thickBot="1">
      <c r="A1865" s="22" t="s">
        <v>22</v>
      </c>
      <c r="B1865" s="35">
        <v>2.1030000000000002</v>
      </c>
      <c r="C1865" s="36">
        <v>1.3280000000000001</v>
      </c>
      <c r="D1865" s="29">
        <v>2.556</v>
      </c>
      <c r="E1865" s="29">
        <v>2.8090000000000002</v>
      </c>
      <c r="F1865" s="29">
        <v>3.5790000000000002</v>
      </c>
      <c r="G1865" s="29">
        <v>3.1230000000000002</v>
      </c>
      <c r="H1865" s="108" t="s">
        <v>571</v>
      </c>
    </row>
    <row r="1866" spans="1:8" ht="16.5" thickBot="1">
      <c r="A1866" s="22" t="s">
        <v>23</v>
      </c>
      <c r="B1866" s="35">
        <v>5.5890000000000004</v>
      </c>
      <c r="C1866" s="36">
        <v>4.1269999999999998</v>
      </c>
      <c r="D1866" s="29">
        <v>12.111000000000001</v>
      </c>
      <c r="E1866" s="29">
        <v>12.417999999999999</v>
      </c>
      <c r="F1866" s="29">
        <v>15.791</v>
      </c>
      <c r="G1866" s="29">
        <v>11.170999999999999</v>
      </c>
      <c r="H1866" s="108" t="s">
        <v>24</v>
      </c>
    </row>
    <row r="1867" spans="1:8" ht="16.5" thickBot="1">
      <c r="A1867" s="22" t="s">
        <v>25</v>
      </c>
      <c r="B1867" s="29">
        <v>13.592000000000001</v>
      </c>
      <c r="C1867" s="27">
        <v>10.984999999999999</v>
      </c>
      <c r="D1867" s="29">
        <v>11.996</v>
      </c>
      <c r="E1867" s="29">
        <v>14.074</v>
      </c>
      <c r="F1867" s="29">
        <v>13.792</v>
      </c>
      <c r="G1867" s="29">
        <v>13.888</v>
      </c>
      <c r="H1867" s="108" t="s">
        <v>578</v>
      </c>
    </row>
    <row r="1868" spans="1:8" ht="16.5" thickBot="1">
      <c r="A1868" s="22" t="s">
        <v>26</v>
      </c>
      <c r="B1868" s="35">
        <v>5.4620689655172407</v>
      </c>
      <c r="C1868" s="36">
        <v>5.28</v>
      </c>
      <c r="D1868" s="29">
        <f>B1868/C1868*E1868</f>
        <v>0.86896551724137916</v>
      </c>
      <c r="E1868" s="29">
        <v>0.84</v>
      </c>
      <c r="F1868" s="29">
        <v>3.5310000000000001</v>
      </c>
      <c r="G1868" s="29">
        <v>7.2309999999999999</v>
      </c>
      <c r="H1868" s="108" t="s">
        <v>588</v>
      </c>
    </row>
    <row r="1869" spans="1:8" ht="16.5" thickBot="1">
      <c r="A1869" s="22" t="s">
        <v>27</v>
      </c>
      <c r="B1869" s="35">
        <v>8.5670000000000002</v>
      </c>
      <c r="C1869" s="36">
        <v>6.2679999999999998</v>
      </c>
      <c r="D1869" s="29">
        <v>8.2089999999999996</v>
      </c>
      <c r="E1869" s="29">
        <v>9.35</v>
      </c>
      <c r="F1869" s="29">
        <v>8.6950000000000003</v>
      </c>
      <c r="G1869" s="29">
        <v>9.2970000000000006</v>
      </c>
      <c r="H1869" s="108" t="s">
        <v>579</v>
      </c>
    </row>
    <row r="1870" spans="1:8" ht="16.5" thickBot="1">
      <c r="A1870" s="22" t="s">
        <v>28</v>
      </c>
      <c r="B1870" s="35">
        <v>11.313000000000001</v>
      </c>
      <c r="C1870" s="36">
        <v>9.4710000000000001</v>
      </c>
      <c r="D1870" s="29">
        <v>11.475</v>
      </c>
      <c r="E1870" s="29">
        <v>14.56</v>
      </c>
      <c r="F1870" s="29">
        <v>15.205</v>
      </c>
      <c r="G1870" s="29">
        <v>18.641999999999999</v>
      </c>
      <c r="H1870" s="108" t="s">
        <v>580</v>
      </c>
    </row>
    <row r="1871" spans="1:8" ht="16.5" thickBot="1">
      <c r="A1871" s="22" t="s">
        <v>29</v>
      </c>
      <c r="B1871" s="35">
        <v>6.2</v>
      </c>
      <c r="C1871" s="36">
        <v>4.4450000000000003</v>
      </c>
      <c r="D1871" s="29">
        <v>8.0429999999999993</v>
      </c>
      <c r="E1871" s="29">
        <v>6.69</v>
      </c>
      <c r="F1871" s="29">
        <v>10.497999999999999</v>
      </c>
      <c r="G1871" s="29">
        <v>8.6620000000000008</v>
      </c>
      <c r="H1871" s="108" t="s">
        <v>581</v>
      </c>
    </row>
    <row r="1872" spans="1:8" ht="16.5" thickBot="1">
      <c r="A1872" s="22" t="s">
        <v>30</v>
      </c>
      <c r="B1872" s="35">
        <v>0.38800000000000001</v>
      </c>
      <c r="C1872" s="36">
        <v>0.59499999999999997</v>
      </c>
      <c r="D1872" s="29">
        <v>0.80200000000000005</v>
      </c>
      <c r="E1872" s="29">
        <v>0.41499999999999998</v>
      </c>
      <c r="F1872" s="29">
        <v>0.57599999999999996</v>
      </c>
      <c r="G1872" s="29">
        <v>0.52200000000000002</v>
      </c>
      <c r="H1872" s="108" t="s">
        <v>589</v>
      </c>
    </row>
    <row r="1873" spans="1:8" ht="16.5" thickBot="1">
      <c r="A1873" s="22" t="s">
        <v>31</v>
      </c>
      <c r="B1873" s="35">
        <v>8.9440000000000008</v>
      </c>
      <c r="C1873" s="36">
        <v>2.4750000000000001</v>
      </c>
      <c r="D1873" s="29">
        <v>0.95099999999999996</v>
      </c>
      <c r="E1873" s="29">
        <v>4.0810000000000004</v>
      </c>
      <c r="F1873" s="29">
        <v>4.0750000000000002</v>
      </c>
      <c r="G1873" s="29">
        <v>10</v>
      </c>
      <c r="H1873" s="108" t="s">
        <v>582</v>
      </c>
    </row>
    <row r="1874" spans="1:8" ht="16.5" thickBot="1">
      <c r="A1874" s="22" t="s">
        <v>32</v>
      </c>
      <c r="B1874" s="35">
        <v>12.382</v>
      </c>
      <c r="C1874" s="36">
        <v>19.13</v>
      </c>
      <c r="D1874" s="29">
        <v>13.147</v>
      </c>
      <c r="E1874" s="29">
        <v>12.087999999999999</v>
      </c>
      <c r="F1874" s="29">
        <v>14.891</v>
      </c>
      <c r="G1874" s="29">
        <v>17.387</v>
      </c>
      <c r="H1874" s="108" t="s">
        <v>584</v>
      </c>
    </row>
    <row r="1875" spans="1:8" ht="16.5" thickBot="1">
      <c r="A1875" s="22" t="s">
        <v>33</v>
      </c>
      <c r="B1875" s="37">
        <v>1.3240000000000001</v>
      </c>
      <c r="C1875" s="38">
        <v>0.23599999999999999</v>
      </c>
      <c r="D1875" s="29">
        <v>1.298</v>
      </c>
      <c r="E1875" s="29">
        <v>0.22800000000000001</v>
      </c>
      <c r="F1875" s="29">
        <v>1.5269999999999999</v>
      </c>
      <c r="G1875" s="29">
        <v>0.80900000000000005</v>
      </c>
      <c r="H1875" s="108" t="s">
        <v>583</v>
      </c>
    </row>
    <row r="1876" spans="1:8" ht="16.5" thickBot="1">
      <c r="A1876" s="22" t="s">
        <v>34</v>
      </c>
      <c r="B1876" s="37">
        <v>17.785</v>
      </c>
      <c r="C1876" s="38">
        <v>8.6059999999999999</v>
      </c>
      <c r="D1876" s="29">
        <v>20.582999999999998</v>
      </c>
      <c r="E1876" s="29">
        <v>10.797000000000001</v>
      </c>
      <c r="F1876" s="29">
        <v>23.707999999999998</v>
      </c>
      <c r="G1876" s="29">
        <v>13.888999999999999</v>
      </c>
      <c r="H1876" s="107" t="s">
        <v>35</v>
      </c>
    </row>
    <row r="1877" spans="1:8" ht="16.5" thickBot="1">
      <c r="A1877" s="90" t="s">
        <v>338</v>
      </c>
      <c r="B1877" s="92">
        <v>221.24342696551722</v>
      </c>
      <c r="C1877" s="92">
        <v>157.11999999999998</v>
      </c>
      <c r="D1877" s="139">
        <f>SUM(D1855:D1876)</f>
        <v>224.85496551724137</v>
      </c>
      <c r="E1877" s="139">
        <f t="shared" ref="E1877:G1877" si="308">SUM(E1855:E1876)</f>
        <v>215.61600000000001</v>
      </c>
      <c r="F1877" s="139">
        <f t="shared" si="308"/>
        <v>276.29300000000001</v>
      </c>
      <c r="G1877" s="139">
        <f t="shared" si="308"/>
        <v>266.22399999999999</v>
      </c>
      <c r="H1877" s="106" t="s">
        <v>586</v>
      </c>
    </row>
    <row r="1878" spans="1:8" ht="16.5" thickBot="1">
      <c r="A1878" s="90" t="s">
        <v>337</v>
      </c>
      <c r="B1878" s="92">
        <v>1447.0379531059734</v>
      </c>
      <c r="C1878" s="92">
        <v>2112.1849999999999</v>
      </c>
      <c r="D1878" s="139">
        <f>B1878/C1878*E1878</f>
        <v>1731.3053094379586</v>
      </c>
      <c r="E1878" s="139">
        <v>2527.1190000000001</v>
      </c>
      <c r="F1878" s="139">
        <f>D1878/E1878*G1878</f>
        <v>2110.0802200765106</v>
      </c>
      <c r="G1878" s="139">
        <v>3080.002</v>
      </c>
      <c r="H1878" s="113" t="s">
        <v>339</v>
      </c>
    </row>
    <row r="1880" spans="1:8">
      <c r="A1880" s="73" t="s">
        <v>347</v>
      </c>
      <c r="H1880" s="75" t="s">
        <v>346</v>
      </c>
    </row>
    <row r="1881" spans="1:8" ht="30" customHeight="1">
      <c r="A1881" s="71" t="s">
        <v>708</v>
      </c>
      <c r="D1881" s="83"/>
      <c r="E1881" s="83"/>
      <c r="G1881" s="83"/>
      <c r="H1881" s="83" t="s">
        <v>409</v>
      </c>
    </row>
    <row r="1882" spans="1:8" ht="23.25" customHeight="1" thickBot="1">
      <c r="A1882" s="72" t="s">
        <v>813</v>
      </c>
      <c r="E1882" s="2"/>
      <c r="G1882" s="2" t="s">
        <v>37</v>
      </c>
      <c r="H1882" s="2" t="s">
        <v>1</v>
      </c>
    </row>
    <row r="1883" spans="1:8" ht="16.5" thickBot="1">
      <c r="A1883" s="63" t="s">
        <v>6</v>
      </c>
      <c r="B1883" s="179">
        <v>2018</v>
      </c>
      <c r="C1883" s="180"/>
      <c r="D1883" s="179">
        <v>2019</v>
      </c>
      <c r="E1883" s="180"/>
      <c r="F1883" s="179">
        <v>2020</v>
      </c>
      <c r="G1883" s="180"/>
      <c r="H1883" s="64" t="s">
        <v>2</v>
      </c>
    </row>
    <row r="1884" spans="1:8">
      <c r="A1884" s="65"/>
      <c r="B1884" s="19" t="s">
        <v>40</v>
      </c>
      <c r="C1884" s="105" t="s">
        <v>41</v>
      </c>
      <c r="D1884" s="105" t="s">
        <v>40</v>
      </c>
      <c r="E1884" s="15" t="s">
        <v>41</v>
      </c>
      <c r="F1884" s="19" t="s">
        <v>40</v>
      </c>
      <c r="G1884" s="9" t="s">
        <v>41</v>
      </c>
      <c r="H1884" s="66"/>
    </row>
    <row r="1885" spans="1:8" ht="16.5" thickBot="1">
      <c r="A1885" s="67"/>
      <c r="B1885" s="32" t="s">
        <v>42</v>
      </c>
      <c r="C1885" s="11" t="s">
        <v>43</v>
      </c>
      <c r="D1885" s="108" t="s">
        <v>42</v>
      </c>
      <c r="E1885" s="34" t="s">
        <v>43</v>
      </c>
      <c r="F1885" s="32" t="s">
        <v>42</v>
      </c>
      <c r="G1885" s="32" t="s">
        <v>43</v>
      </c>
      <c r="H1885" s="68"/>
    </row>
    <row r="1886" spans="1:8" ht="17.25" thickTop="1" thickBot="1">
      <c r="A1886" s="22" t="s">
        <v>11</v>
      </c>
      <c r="B1886" s="33">
        <v>0</v>
      </c>
      <c r="C1886" s="36">
        <v>0</v>
      </c>
      <c r="D1886" s="29">
        <v>0</v>
      </c>
      <c r="E1886" s="35">
        <v>4.0000000000000001E-3</v>
      </c>
      <c r="F1886" s="29">
        <v>0</v>
      </c>
      <c r="G1886" s="29">
        <v>3.0000000000000001E-3</v>
      </c>
      <c r="H1886" s="108" t="s">
        <v>575</v>
      </c>
    </row>
    <row r="1887" spans="1:8" ht="16.5" thickBot="1">
      <c r="A1887" s="22" t="s">
        <v>12</v>
      </c>
      <c r="B1887" s="35">
        <v>1.048</v>
      </c>
      <c r="C1887" s="36">
        <v>2.7709999999999999</v>
      </c>
      <c r="D1887" s="29">
        <v>0.97299999999999998</v>
      </c>
      <c r="E1887" s="35">
        <v>2.355</v>
      </c>
      <c r="F1887" s="29">
        <v>0.79100000000000004</v>
      </c>
      <c r="G1887" s="29">
        <v>1.8560000000000001</v>
      </c>
      <c r="H1887" s="108" t="s">
        <v>576</v>
      </c>
    </row>
    <row r="1888" spans="1:8" ht="16.5" thickBot="1">
      <c r="A1888" s="22" t="s">
        <v>13</v>
      </c>
      <c r="B1888" s="35">
        <v>3.4000000000000002E-2</v>
      </c>
      <c r="C1888" s="36">
        <v>0.16700000000000001</v>
      </c>
      <c r="D1888" s="29">
        <v>3.5999999999999997E-2</v>
      </c>
      <c r="E1888" s="35">
        <v>0.124</v>
      </c>
      <c r="F1888" s="29">
        <v>4.1000000000000002E-2</v>
      </c>
      <c r="G1888" s="29">
        <v>0.13700000000000001</v>
      </c>
      <c r="H1888" s="108" t="s">
        <v>572</v>
      </c>
    </row>
    <row r="1889" spans="1:8" ht="16.5" thickBot="1">
      <c r="A1889" s="22" t="s">
        <v>14</v>
      </c>
      <c r="B1889" s="35">
        <v>0</v>
      </c>
      <c r="C1889" s="36">
        <v>0</v>
      </c>
      <c r="D1889" s="29">
        <v>0</v>
      </c>
      <c r="E1889" s="35">
        <v>0</v>
      </c>
      <c r="F1889" s="35">
        <v>0</v>
      </c>
      <c r="G1889" s="35">
        <v>0</v>
      </c>
      <c r="H1889" s="108" t="s">
        <v>585</v>
      </c>
    </row>
    <row r="1890" spans="1:8" ht="16.5" thickBot="1">
      <c r="A1890" s="22" t="s">
        <v>15</v>
      </c>
      <c r="B1890" s="35">
        <v>0</v>
      </c>
      <c r="C1890" s="36">
        <v>0</v>
      </c>
      <c r="D1890" s="29">
        <v>0</v>
      </c>
      <c r="E1890" s="35">
        <v>0</v>
      </c>
      <c r="F1890" s="29">
        <v>1E-3</v>
      </c>
      <c r="G1890" s="29">
        <v>8.0000000000000002E-3</v>
      </c>
      <c r="H1890" s="108" t="s">
        <v>591</v>
      </c>
    </row>
    <row r="1891" spans="1:8" ht="16.5" thickBot="1">
      <c r="A1891" s="22" t="s">
        <v>16</v>
      </c>
      <c r="B1891" s="35">
        <v>3.4550000000000001</v>
      </c>
      <c r="C1891" s="36">
        <v>1E-3</v>
      </c>
      <c r="D1891" s="29">
        <v>0</v>
      </c>
      <c r="E1891" s="35">
        <v>0</v>
      </c>
      <c r="F1891" s="29">
        <v>2E-3</v>
      </c>
      <c r="G1891" s="29">
        <v>1E-3</v>
      </c>
      <c r="H1891" s="108" t="s">
        <v>573</v>
      </c>
    </row>
    <row r="1892" spans="1:8" ht="16.5" thickBot="1">
      <c r="A1892" s="22" t="s">
        <v>17</v>
      </c>
      <c r="B1892" s="35">
        <v>1.1879999999999999</v>
      </c>
      <c r="C1892" s="36">
        <v>0.17399999999999999</v>
      </c>
      <c r="D1892" s="29">
        <v>1.163</v>
      </c>
      <c r="E1892" s="35">
        <v>0.16500000000000001</v>
      </c>
      <c r="F1892" s="29">
        <v>1.0069999999999999</v>
      </c>
      <c r="G1892" s="29">
        <v>0.14299999999999999</v>
      </c>
      <c r="H1892" s="108" t="s">
        <v>18</v>
      </c>
    </row>
    <row r="1893" spans="1:8" ht="16.5" thickBot="1">
      <c r="A1893" s="22" t="s">
        <v>19</v>
      </c>
      <c r="B1893" s="35">
        <v>0.112</v>
      </c>
      <c r="C1893" s="36">
        <v>0.42099999999999999</v>
      </c>
      <c r="D1893" s="29">
        <v>0.432</v>
      </c>
      <c r="E1893" s="35">
        <v>1.7130000000000001</v>
      </c>
      <c r="F1893" s="29">
        <v>0.4</v>
      </c>
      <c r="G1893" s="29">
        <v>1.514</v>
      </c>
      <c r="H1893" s="108" t="s">
        <v>574</v>
      </c>
    </row>
    <row r="1894" spans="1:8" ht="16.5" thickBot="1">
      <c r="A1894" s="22" t="s">
        <v>20</v>
      </c>
      <c r="B1894" s="35">
        <v>0</v>
      </c>
      <c r="C1894" s="36">
        <v>0</v>
      </c>
      <c r="D1894" s="29">
        <v>0</v>
      </c>
      <c r="E1894" s="29">
        <v>0</v>
      </c>
      <c r="F1894" s="29">
        <v>0</v>
      </c>
      <c r="G1894" s="29">
        <v>0</v>
      </c>
      <c r="H1894" s="108" t="s">
        <v>577</v>
      </c>
    </row>
    <row r="1895" spans="1:8" ht="16.5" thickBot="1">
      <c r="A1895" s="22" t="s">
        <v>21</v>
      </c>
      <c r="B1895" s="35">
        <v>0</v>
      </c>
      <c r="C1895" s="36">
        <v>0</v>
      </c>
      <c r="D1895" s="29">
        <v>0</v>
      </c>
      <c r="E1895" s="29">
        <v>0</v>
      </c>
      <c r="F1895" s="29">
        <v>0</v>
      </c>
      <c r="G1895" s="29">
        <v>0</v>
      </c>
      <c r="H1895" s="108" t="s">
        <v>587</v>
      </c>
    </row>
    <row r="1896" spans="1:8" ht="16.5" thickBot="1">
      <c r="A1896" s="22" t="s">
        <v>22</v>
      </c>
      <c r="B1896" s="35">
        <v>1E-3</v>
      </c>
      <c r="C1896" s="36">
        <v>1E-3</v>
      </c>
      <c r="D1896" s="29">
        <v>0</v>
      </c>
      <c r="E1896" s="35">
        <v>0</v>
      </c>
      <c r="F1896" s="29">
        <v>1E-3</v>
      </c>
      <c r="G1896" s="29">
        <v>6.0000000000000001E-3</v>
      </c>
      <c r="H1896" s="108" t="s">
        <v>571</v>
      </c>
    </row>
    <row r="1897" spans="1:8" ht="16.5" thickBot="1">
      <c r="A1897" s="22" t="s">
        <v>23</v>
      </c>
      <c r="B1897" s="35">
        <v>0.39</v>
      </c>
      <c r="C1897" s="36">
        <v>0.254</v>
      </c>
      <c r="D1897" s="29">
        <v>1E-3</v>
      </c>
      <c r="E1897" s="35">
        <v>2E-3</v>
      </c>
      <c r="F1897" s="29">
        <v>5.6000000000000001E-2</v>
      </c>
      <c r="G1897" s="29">
        <v>0.122</v>
      </c>
      <c r="H1897" s="108" t="s">
        <v>24</v>
      </c>
    </row>
    <row r="1898" spans="1:8" ht="16.5" thickBot="1">
      <c r="A1898" s="22" t="s">
        <v>25</v>
      </c>
      <c r="B1898" s="29">
        <v>0.21299999999999999</v>
      </c>
      <c r="C1898" s="27">
        <v>0.23200000000000001</v>
      </c>
      <c r="D1898" s="29">
        <v>3.2000000000000001E-2</v>
      </c>
      <c r="E1898" s="35">
        <v>0.13300000000000001</v>
      </c>
      <c r="F1898" s="29">
        <v>2.7E-2</v>
      </c>
      <c r="G1898" s="29">
        <v>8.3000000000000004E-2</v>
      </c>
      <c r="H1898" s="108" t="s">
        <v>578</v>
      </c>
    </row>
    <row r="1899" spans="1:8" ht="16.5" thickBot="1">
      <c r="A1899" s="22" t="s">
        <v>26</v>
      </c>
      <c r="B1899" s="35">
        <v>0</v>
      </c>
      <c r="C1899" s="36">
        <v>0</v>
      </c>
      <c r="D1899" s="29">
        <v>0</v>
      </c>
      <c r="E1899" s="29">
        <v>0</v>
      </c>
      <c r="F1899" s="29">
        <v>0</v>
      </c>
      <c r="G1899" s="29">
        <v>0</v>
      </c>
      <c r="H1899" s="108" t="s">
        <v>588</v>
      </c>
    </row>
    <row r="1900" spans="1:8" ht="16.5" thickBot="1">
      <c r="A1900" s="22" t="s">
        <v>27</v>
      </c>
      <c r="B1900" s="35">
        <v>14.555</v>
      </c>
      <c r="C1900" s="36">
        <v>36.962000000000003</v>
      </c>
      <c r="D1900" s="29">
        <v>3.1829999999999998</v>
      </c>
      <c r="E1900" s="35">
        <v>9.1780000000000008</v>
      </c>
      <c r="F1900" s="29">
        <v>3.0270000000000001</v>
      </c>
      <c r="G1900" s="29">
        <v>3.0659999999999998</v>
      </c>
      <c r="H1900" s="108" t="s">
        <v>579</v>
      </c>
    </row>
    <row r="1901" spans="1:8" ht="16.5" thickBot="1">
      <c r="A1901" s="22" t="s">
        <v>28</v>
      </c>
      <c r="B1901" s="35">
        <v>1.7999999999999999E-2</v>
      </c>
      <c r="C1901" s="36">
        <v>9.9000000000000005E-2</v>
      </c>
      <c r="D1901" s="29">
        <v>5.0999999999999997E-2</v>
      </c>
      <c r="E1901" s="35">
        <v>0.16600000000000001</v>
      </c>
      <c r="F1901" s="29">
        <v>6.0999999999999999E-2</v>
      </c>
      <c r="G1901" s="29">
        <v>0.3</v>
      </c>
      <c r="H1901" s="108" t="s">
        <v>580</v>
      </c>
    </row>
    <row r="1902" spans="1:8" ht="16.5" thickBot="1">
      <c r="A1902" s="22" t="s">
        <v>29</v>
      </c>
      <c r="B1902" s="35">
        <v>1.4999999999999999E-2</v>
      </c>
      <c r="C1902" s="36">
        <v>2.5000000000000001E-2</v>
      </c>
      <c r="D1902" s="29">
        <v>1.9E-2</v>
      </c>
      <c r="E1902" s="35">
        <v>3.6999999999999998E-2</v>
      </c>
      <c r="F1902" s="29">
        <v>1E-3</v>
      </c>
      <c r="G1902" s="29">
        <v>4.0000000000000001E-3</v>
      </c>
      <c r="H1902" s="108" t="s">
        <v>581</v>
      </c>
    </row>
    <row r="1903" spans="1:8" ht="16.5" thickBot="1">
      <c r="A1903" s="22" t="s">
        <v>30</v>
      </c>
      <c r="B1903" s="35">
        <v>0</v>
      </c>
      <c r="C1903" s="36">
        <v>0</v>
      </c>
      <c r="D1903" s="29">
        <v>0</v>
      </c>
      <c r="E1903" s="35">
        <v>0</v>
      </c>
      <c r="F1903" s="29">
        <v>0.12</v>
      </c>
      <c r="G1903" s="29">
        <v>6.5000000000000002E-2</v>
      </c>
      <c r="H1903" s="108" t="s">
        <v>589</v>
      </c>
    </row>
    <row r="1904" spans="1:8" ht="16.5" thickBot="1">
      <c r="A1904" s="22" t="s">
        <v>31</v>
      </c>
      <c r="B1904" s="35">
        <v>0.27500000000000002</v>
      </c>
      <c r="C1904" s="36">
        <v>3.2000000000000001E-2</v>
      </c>
      <c r="D1904" s="29">
        <v>0</v>
      </c>
      <c r="E1904" s="35">
        <v>0</v>
      </c>
      <c r="F1904" s="29">
        <v>0</v>
      </c>
      <c r="G1904" s="29">
        <v>0</v>
      </c>
      <c r="H1904" s="108" t="s">
        <v>582</v>
      </c>
    </row>
    <row r="1905" spans="1:8" ht="16.5" thickBot="1">
      <c r="A1905" s="22" t="s">
        <v>32</v>
      </c>
      <c r="B1905" s="35">
        <v>0</v>
      </c>
      <c r="C1905" s="36">
        <v>1E-3</v>
      </c>
      <c r="D1905" s="29">
        <v>0</v>
      </c>
      <c r="E1905" s="35">
        <v>0</v>
      </c>
      <c r="F1905" s="29">
        <v>0</v>
      </c>
      <c r="G1905" s="29">
        <v>0</v>
      </c>
      <c r="H1905" s="108" t="s">
        <v>584</v>
      </c>
    </row>
    <row r="1906" spans="1:8" ht="16.5" thickBot="1">
      <c r="A1906" s="22" t="s">
        <v>33</v>
      </c>
      <c r="B1906" s="37">
        <v>0.11</v>
      </c>
      <c r="C1906" s="38">
        <v>2.9000000000000001E-2</v>
      </c>
      <c r="D1906" s="29">
        <v>0</v>
      </c>
      <c r="E1906" s="35">
        <v>0</v>
      </c>
      <c r="F1906" s="29">
        <v>0</v>
      </c>
      <c r="G1906" s="29">
        <v>0</v>
      </c>
      <c r="H1906" s="108" t="s">
        <v>583</v>
      </c>
    </row>
    <row r="1907" spans="1:8" ht="16.5" thickBot="1">
      <c r="A1907" s="22" t="s">
        <v>34</v>
      </c>
      <c r="B1907" s="37">
        <v>1.7999999999999999E-2</v>
      </c>
      <c r="C1907" s="38">
        <v>1.0999999999999999E-2</v>
      </c>
      <c r="D1907" s="29">
        <v>0</v>
      </c>
      <c r="E1907" s="35">
        <v>0</v>
      </c>
      <c r="F1907" s="29">
        <v>0</v>
      </c>
      <c r="G1907" s="29">
        <v>0</v>
      </c>
      <c r="H1907" s="107" t="s">
        <v>35</v>
      </c>
    </row>
    <row r="1908" spans="1:8" ht="16.5" thickBot="1">
      <c r="A1908" s="90" t="s">
        <v>338</v>
      </c>
      <c r="B1908" s="92">
        <v>21.431999999999999</v>
      </c>
      <c r="C1908" s="92">
        <v>41.18</v>
      </c>
      <c r="D1908" s="92">
        <v>5.89</v>
      </c>
      <c r="E1908" s="138">
        <v>13.877000000000002</v>
      </c>
      <c r="F1908" s="139">
        <f>SUM(F1886:F1907)</f>
        <v>5.5350000000000001</v>
      </c>
      <c r="G1908" s="139">
        <f>SUM(G1886:G1907)</f>
        <v>7.3079999999999998</v>
      </c>
      <c r="H1908" s="106" t="s">
        <v>586</v>
      </c>
    </row>
    <row r="1909" spans="1:8" ht="16.5" thickBot="1">
      <c r="A1909" s="90" t="s">
        <v>337</v>
      </c>
      <c r="B1909" s="92">
        <v>364.84332949336942</v>
      </c>
      <c r="C1909" s="92">
        <v>418.76799999999997</v>
      </c>
      <c r="D1909" s="92">
        <v>298.35399999999998</v>
      </c>
      <c r="E1909" s="92">
        <v>389.91899999999998</v>
      </c>
      <c r="F1909" s="139">
        <f>D1909/E1909*G1909</f>
        <v>285.07525411688067</v>
      </c>
      <c r="G1909" s="139">
        <v>372.565</v>
      </c>
      <c r="H1909" s="113" t="s">
        <v>339</v>
      </c>
    </row>
    <row r="1913" spans="1:8">
      <c r="A1913" s="73" t="s">
        <v>148</v>
      </c>
      <c r="H1913" s="75" t="s">
        <v>149</v>
      </c>
    </row>
    <row r="1914" spans="1:8">
      <c r="A1914" s="73" t="s">
        <v>819</v>
      </c>
      <c r="H1914" s="44" t="s">
        <v>411</v>
      </c>
    </row>
    <row r="1915" spans="1:8" ht="22.5" customHeight="1" thickBot="1">
      <c r="A1915" s="72" t="s">
        <v>813</v>
      </c>
      <c r="E1915" s="2"/>
      <c r="G1915" s="2" t="s">
        <v>37</v>
      </c>
      <c r="H1915" s="2" t="s">
        <v>1</v>
      </c>
    </row>
    <row r="1916" spans="1:8" ht="16.5" thickBot="1">
      <c r="A1916" s="63" t="s">
        <v>6</v>
      </c>
      <c r="B1916" s="179">
        <v>2018</v>
      </c>
      <c r="C1916" s="180"/>
      <c r="D1916" s="179">
        <v>2019</v>
      </c>
      <c r="E1916" s="180"/>
      <c r="F1916" s="179">
        <v>2020</v>
      </c>
      <c r="G1916" s="180"/>
      <c r="H1916" s="64" t="s">
        <v>2</v>
      </c>
    </row>
    <row r="1917" spans="1:8">
      <c r="A1917" s="65"/>
      <c r="B1917" s="19" t="s">
        <v>40</v>
      </c>
      <c r="C1917" s="105" t="s">
        <v>41</v>
      </c>
      <c r="D1917" s="105" t="s">
        <v>40</v>
      </c>
      <c r="E1917" s="15" t="s">
        <v>41</v>
      </c>
      <c r="F1917" s="19" t="s">
        <v>40</v>
      </c>
      <c r="G1917" s="9" t="s">
        <v>41</v>
      </c>
      <c r="H1917" s="66"/>
    </row>
    <row r="1918" spans="1:8" ht="16.5" thickBot="1">
      <c r="A1918" s="67"/>
      <c r="B1918" s="32" t="s">
        <v>42</v>
      </c>
      <c r="C1918" s="11" t="s">
        <v>43</v>
      </c>
      <c r="D1918" s="108" t="s">
        <v>42</v>
      </c>
      <c r="E1918" s="34" t="s">
        <v>43</v>
      </c>
      <c r="F1918" s="32" t="s">
        <v>42</v>
      </c>
      <c r="G1918" s="32" t="s">
        <v>43</v>
      </c>
      <c r="H1918" s="68"/>
    </row>
    <row r="1919" spans="1:8" ht="17.25" thickTop="1" thickBot="1">
      <c r="A1919" s="22" t="s">
        <v>11</v>
      </c>
      <c r="B1919" s="33">
        <v>4.7E-2</v>
      </c>
      <c r="C1919" s="36">
        <v>2.1000000000000001E-2</v>
      </c>
      <c r="D1919" s="29">
        <v>0</v>
      </c>
      <c r="E1919" s="35">
        <v>0</v>
      </c>
      <c r="F1919" s="29">
        <v>0</v>
      </c>
      <c r="G1919" s="35">
        <v>0</v>
      </c>
      <c r="H1919" s="108" t="s">
        <v>575</v>
      </c>
    </row>
    <row r="1920" spans="1:8" ht="16.5" thickBot="1">
      <c r="A1920" s="22" t="s">
        <v>12</v>
      </c>
      <c r="B1920" s="35">
        <v>5.5970000000000004</v>
      </c>
      <c r="C1920" s="36">
        <v>6.3440000000000003</v>
      </c>
      <c r="D1920" s="29">
        <v>4.8019999999999996</v>
      </c>
      <c r="E1920" s="35">
        <v>5.657</v>
      </c>
      <c r="F1920" s="29">
        <v>3.472</v>
      </c>
      <c r="G1920" s="35">
        <v>4.4000000000000004</v>
      </c>
      <c r="H1920" s="108" t="s">
        <v>576</v>
      </c>
    </row>
    <row r="1921" spans="1:8" ht="16.5" thickBot="1">
      <c r="A1921" s="22" t="s">
        <v>13</v>
      </c>
      <c r="B1921" s="35">
        <v>2.831</v>
      </c>
      <c r="C1921" s="36">
        <v>1.544</v>
      </c>
      <c r="D1921" s="29">
        <v>2.4950000000000001</v>
      </c>
      <c r="E1921" s="35">
        <v>1.6020000000000001</v>
      </c>
      <c r="F1921" s="29">
        <v>2.4430000000000001</v>
      </c>
      <c r="G1921" s="35">
        <v>1.33</v>
      </c>
      <c r="H1921" s="108" t="s">
        <v>572</v>
      </c>
    </row>
    <row r="1922" spans="1:8" ht="16.5" thickBot="1">
      <c r="A1922" s="22" t="s">
        <v>14</v>
      </c>
      <c r="B1922" s="35">
        <v>4.2000000000000003E-2</v>
      </c>
      <c r="C1922" s="36">
        <v>6.0000000000000001E-3</v>
      </c>
      <c r="D1922" s="29">
        <v>2.3E-2</v>
      </c>
      <c r="E1922" s="35">
        <v>1.7000000000000001E-2</v>
      </c>
      <c r="F1922" s="29">
        <v>1.6E-2</v>
      </c>
      <c r="G1922" s="35">
        <v>2E-3</v>
      </c>
      <c r="H1922" s="108" t="s">
        <v>585</v>
      </c>
    </row>
    <row r="1923" spans="1:8" ht="16.5" thickBot="1">
      <c r="A1923" s="22" t="s">
        <v>15</v>
      </c>
      <c r="B1923" s="35">
        <v>9.9000000000000005E-2</v>
      </c>
      <c r="C1923" s="36">
        <v>6.9000000000000006E-2</v>
      </c>
      <c r="D1923" s="29">
        <v>0</v>
      </c>
      <c r="E1923" s="35">
        <v>0</v>
      </c>
      <c r="F1923" s="29">
        <v>0</v>
      </c>
      <c r="G1923" s="35">
        <v>0</v>
      </c>
      <c r="H1923" s="108" t="s">
        <v>591</v>
      </c>
    </row>
    <row r="1924" spans="1:8" ht="16.5" thickBot="1">
      <c r="A1924" s="22" t="s">
        <v>16</v>
      </c>
      <c r="B1924" s="35">
        <v>0.01</v>
      </c>
      <c r="C1924" s="36">
        <v>4.0000000000000001E-3</v>
      </c>
      <c r="D1924" s="29">
        <v>5.0000000000000001E-3</v>
      </c>
      <c r="E1924" s="35">
        <v>2E-3</v>
      </c>
      <c r="F1924" s="29">
        <v>3.0000000000000001E-3</v>
      </c>
      <c r="G1924" s="35">
        <v>2E-3</v>
      </c>
      <c r="H1924" s="108" t="s">
        <v>573</v>
      </c>
    </row>
    <row r="1925" spans="1:8" ht="16.5" thickBot="1">
      <c r="A1925" s="22" t="s">
        <v>17</v>
      </c>
      <c r="B1925" s="35">
        <v>4.8000000000000001E-2</v>
      </c>
      <c r="C1925" s="36">
        <v>0.01</v>
      </c>
      <c r="D1925" s="29">
        <v>3.5999999999999997E-2</v>
      </c>
      <c r="E1925" s="35">
        <v>7.0000000000000001E-3</v>
      </c>
      <c r="F1925" s="29">
        <v>3.1E-2</v>
      </c>
      <c r="G1925" s="35">
        <v>6.0000000000000001E-3</v>
      </c>
      <c r="H1925" s="108" t="s">
        <v>18</v>
      </c>
    </row>
    <row r="1926" spans="1:8" ht="16.5" thickBot="1">
      <c r="A1926" s="22" t="s">
        <v>19</v>
      </c>
      <c r="B1926" s="35">
        <v>1.8839999999999999</v>
      </c>
      <c r="C1926" s="36">
        <v>3.0390000000000001</v>
      </c>
      <c r="D1926" s="29">
        <v>1.379</v>
      </c>
      <c r="E1926" s="35">
        <v>2.1539999999999999</v>
      </c>
      <c r="F1926" s="29">
        <v>1.5309999999999999</v>
      </c>
      <c r="G1926" s="35">
        <v>1.419</v>
      </c>
      <c r="H1926" s="108" t="s">
        <v>574</v>
      </c>
    </row>
    <row r="1927" spans="1:8" ht="16.5" thickBot="1">
      <c r="A1927" s="22" t="s">
        <v>20</v>
      </c>
      <c r="B1927" s="35">
        <v>0.69499999999999995</v>
      </c>
      <c r="C1927" s="36">
        <v>0.24399999999999999</v>
      </c>
      <c r="D1927" s="29">
        <v>0.311</v>
      </c>
      <c r="E1927" s="35">
        <v>6.8000000000000005E-2</v>
      </c>
      <c r="F1927" s="29">
        <v>3.1E-2</v>
      </c>
      <c r="G1927" s="35">
        <v>7.9000000000000001E-2</v>
      </c>
      <c r="H1927" s="108" t="s">
        <v>577</v>
      </c>
    </row>
    <row r="1928" spans="1:8" ht="16.5" thickBot="1">
      <c r="A1928" s="22" t="s">
        <v>21</v>
      </c>
      <c r="B1928" s="35">
        <v>1.9E-2</v>
      </c>
      <c r="C1928" s="36">
        <v>1.4999999999999999E-2</v>
      </c>
      <c r="D1928" s="29">
        <v>0.01</v>
      </c>
      <c r="E1928" s="35">
        <v>7.0000000000000007E-2</v>
      </c>
      <c r="F1928" s="29">
        <v>2.1999999999999999E-2</v>
      </c>
      <c r="G1928" s="35">
        <v>7.0000000000000001E-3</v>
      </c>
      <c r="H1928" s="108" t="s">
        <v>587</v>
      </c>
    </row>
    <row r="1929" spans="1:8" ht="16.5" thickBot="1">
      <c r="A1929" s="22" t="s">
        <v>22</v>
      </c>
      <c r="B1929" s="35">
        <v>3.5000000000000003E-2</v>
      </c>
      <c r="C1929" s="36">
        <v>3.5000000000000003E-2</v>
      </c>
      <c r="D1929" s="29">
        <v>0.2</v>
      </c>
      <c r="E1929" s="35">
        <v>0.155</v>
      </c>
      <c r="F1929" s="29">
        <v>2E-3</v>
      </c>
      <c r="G1929" s="35">
        <v>3.0000000000000001E-3</v>
      </c>
      <c r="H1929" s="108" t="s">
        <v>571</v>
      </c>
    </row>
    <row r="1930" spans="1:8" ht="16.5" thickBot="1">
      <c r="A1930" s="22" t="s">
        <v>23</v>
      </c>
      <c r="B1930" s="35">
        <v>8.3230000000000004</v>
      </c>
      <c r="C1930" s="36">
        <v>3.6230000000000002</v>
      </c>
      <c r="D1930" s="29">
        <v>6.3810000000000002</v>
      </c>
      <c r="E1930" s="35">
        <v>2.9729999999999999</v>
      </c>
      <c r="F1930" s="29">
        <v>9.3559999999999999</v>
      </c>
      <c r="G1930" s="35">
        <v>3.1379999999999999</v>
      </c>
      <c r="H1930" s="108" t="s">
        <v>24</v>
      </c>
    </row>
    <row r="1931" spans="1:8" ht="16.5" thickBot="1">
      <c r="A1931" s="22" t="s">
        <v>25</v>
      </c>
      <c r="B1931" s="29">
        <v>0.436</v>
      </c>
      <c r="C1931" s="27">
        <v>0.33700000000000002</v>
      </c>
      <c r="D1931" s="29">
        <v>0.66400000000000003</v>
      </c>
      <c r="E1931" s="35">
        <v>0.503</v>
      </c>
      <c r="F1931" s="29">
        <v>0.81200000000000006</v>
      </c>
      <c r="G1931" s="35">
        <v>0.40200000000000002</v>
      </c>
      <c r="H1931" s="108" t="s">
        <v>578</v>
      </c>
    </row>
    <row r="1932" spans="1:8" ht="16.5" thickBot="1">
      <c r="A1932" s="22" t="s">
        <v>26</v>
      </c>
      <c r="B1932" s="35">
        <v>0</v>
      </c>
      <c r="C1932" s="36">
        <v>8.5000000000000006E-2</v>
      </c>
      <c r="D1932" s="29">
        <f>B1932/C1932*E1932</f>
        <v>0</v>
      </c>
      <c r="E1932" s="35">
        <v>5.7000000000000002E-2</v>
      </c>
      <c r="F1932" s="29">
        <v>1E-3</v>
      </c>
      <c r="G1932" s="35">
        <v>3.0000000000000001E-3</v>
      </c>
      <c r="H1932" s="108" t="s">
        <v>588</v>
      </c>
    </row>
    <row r="1933" spans="1:8" ht="16.5" thickBot="1">
      <c r="A1933" s="22" t="s">
        <v>27</v>
      </c>
      <c r="B1933" s="35">
        <v>3.2429999999999999</v>
      </c>
      <c r="C1933" s="36">
        <v>4.3659999999999997</v>
      </c>
      <c r="D1933" s="29">
        <v>3.2040000000000002</v>
      </c>
      <c r="E1933" s="35">
        <v>4.7919999999999998</v>
      </c>
      <c r="F1933" s="29">
        <v>2.6360000000000001</v>
      </c>
      <c r="G1933" s="35">
        <v>3.9990000000000001</v>
      </c>
      <c r="H1933" s="108" t="s">
        <v>579</v>
      </c>
    </row>
    <row r="1934" spans="1:8" ht="16.5" thickBot="1">
      <c r="A1934" s="22" t="s">
        <v>28</v>
      </c>
      <c r="B1934" s="35">
        <v>1.92</v>
      </c>
      <c r="C1934" s="36">
        <v>2.6989999999999998</v>
      </c>
      <c r="D1934" s="29">
        <v>2.1960000000000002</v>
      </c>
      <c r="E1934" s="35">
        <v>2.907</v>
      </c>
      <c r="F1934" s="29">
        <v>3.6869999999999998</v>
      </c>
      <c r="G1934" s="35">
        <v>5.0030000000000001</v>
      </c>
      <c r="H1934" s="108" t="s">
        <v>580</v>
      </c>
    </row>
    <row r="1935" spans="1:8" ht="16.5" thickBot="1">
      <c r="A1935" s="22" t="s">
        <v>29</v>
      </c>
      <c r="B1935" s="35">
        <v>0.42299999999999999</v>
      </c>
      <c r="C1935" s="36">
        <v>0.379</v>
      </c>
      <c r="D1935" s="29">
        <v>0.64500000000000002</v>
      </c>
      <c r="E1935" s="35">
        <v>0.499</v>
      </c>
      <c r="F1935" s="29">
        <v>0.54800000000000004</v>
      </c>
      <c r="G1935" s="35">
        <v>0.315</v>
      </c>
      <c r="H1935" s="108" t="s">
        <v>581</v>
      </c>
    </row>
    <row r="1936" spans="1:8" ht="16.5" thickBot="1">
      <c r="A1936" s="22" t="s">
        <v>30</v>
      </c>
      <c r="B1936" s="35">
        <v>0</v>
      </c>
      <c r="C1936" s="36">
        <v>1E-3</v>
      </c>
      <c r="D1936" s="29">
        <v>1.0209999999999999</v>
      </c>
      <c r="E1936" s="35">
        <v>0.57299999999999995</v>
      </c>
      <c r="F1936" s="29">
        <v>2.5000000000000001E-2</v>
      </c>
      <c r="G1936" s="35">
        <v>4.9000000000000002E-2</v>
      </c>
      <c r="H1936" s="108" t="s">
        <v>589</v>
      </c>
    </row>
    <row r="1937" spans="1:8" ht="16.5" thickBot="1">
      <c r="A1937" s="22" t="s">
        <v>31</v>
      </c>
      <c r="B1937" s="35">
        <v>0</v>
      </c>
      <c r="C1937" s="36">
        <v>0</v>
      </c>
      <c r="D1937" s="29">
        <v>0</v>
      </c>
      <c r="E1937" s="35">
        <v>5.2999999999999999E-2</v>
      </c>
      <c r="F1937" s="29">
        <v>3.2000000000000001E-2</v>
      </c>
      <c r="G1937" s="35">
        <v>0.09</v>
      </c>
      <c r="H1937" s="108" t="s">
        <v>582</v>
      </c>
    </row>
    <row r="1938" spans="1:8" ht="16.5" thickBot="1">
      <c r="A1938" s="22" t="s">
        <v>32</v>
      </c>
      <c r="B1938" s="35">
        <v>0.50800000000000001</v>
      </c>
      <c r="C1938" s="36">
        <v>0.51100000000000001</v>
      </c>
      <c r="D1938" s="29">
        <v>6.0000000000000001E-3</v>
      </c>
      <c r="E1938" s="35">
        <v>1.0999999999999999E-2</v>
      </c>
      <c r="F1938" s="29">
        <v>8.9999999999999993E-3</v>
      </c>
      <c r="G1938" s="35">
        <v>2E-3</v>
      </c>
      <c r="H1938" s="108" t="s">
        <v>584</v>
      </c>
    </row>
    <row r="1939" spans="1:8" ht="16.5" thickBot="1">
      <c r="A1939" s="22" t="s">
        <v>33</v>
      </c>
      <c r="B1939" s="37">
        <v>3.0000000000000001E-3</v>
      </c>
      <c r="C1939" s="38">
        <v>1.0999999999999999E-2</v>
      </c>
      <c r="D1939" s="29">
        <v>0</v>
      </c>
      <c r="E1939" s="35">
        <v>0</v>
      </c>
      <c r="F1939" s="29">
        <v>0.33700000000000002</v>
      </c>
      <c r="G1939" s="35">
        <v>0.05</v>
      </c>
      <c r="H1939" s="108" t="s">
        <v>583</v>
      </c>
    </row>
    <row r="1940" spans="1:8" ht="16.5" thickBot="1">
      <c r="A1940" s="22" t="s">
        <v>34</v>
      </c>
      <c r="B1940" s="37">
        <v>1.5289999999999999</v>
      </c>
      <c r="C1940" s="38">
        <v>0.70899999999999996</v>
      </c>
      <c r="D1940" s="29">
        <v>1.7090000000000001</v>
      </c>
      <c r="E1940" s="35">
        <v>1.0269999999999999</v>
      </c>
      <c r="F1940" s="29">
        <v>0.252</v>
      </c>
      <c r="G1940" s="35">
        <v>0.24399999999999999</v>
      </c>
      <c r="H1940" s="107" t="s">
        <v>35</v>
      </c>
    </row>
    <row r="1941" spans="1:8" ht="16.5" thickBot="1">
      <c r="A1941" s="90" t="s">
        <v>338</v>
      </c>
      <c r="B1941" s="92">
        <v>27.692</v>
      </c>
      <c r="C1941" s="92">
        <v>24.052</v>
      </c>
      <c r="D1941" s="139">
        <f>SUM(D1919:D1940)</f>
        <v>25.087</v>
      </c>
      <c r="E1941" s="139">
        <f t="shared" ref="E1941:G1941" si="309">SUM(E1919:E1940)</f>
        <v>23.126999999999999</v>
      </c>
      <c r="F1941" s="139">
        <f t="shared" si="309"/>
        <v>25.245999999999999</v>
      </c>
      <c r="G1941" s="139">
        <f t="shared" si="309"/>
        <v>20.542999999999999</v>
      </c>
      <c r="H1941" s="106" t="s">
        <v>586</v>
      </c>
    </row>
    <row r="1942" spans="1:8" ht="16.5" thickBot="1">
      <c r="A1942" s="90" t="s">
        <v>337</v>
      </c>
      <c r="B1942" s="92">
        <v>659.98400000000004</v>
      </c>
      <c r="C1942" s="92">
        <v>1101.798</v>
      </c>
      <c r="D1942" s="139">
        <f>B1942/C1942*E1942</f>
        <v>608.55930472917896</v>
      </c>
      <c r="E1942" s="138">
        <v>1015.948</v>
      </c>
      <c r="F1942" s="139">
        <f>D1942/E1942*G1942</f>
        <v>646.35780351752317</v>
      </c>
      <c r="G1942" s="138">
        <v>1079.05</v>
      </c>
      <c r="H1942" s="113" t="s">
        <v>339</v>
      </c>
    </row>
    <row r="1945" spans="1:8">
      <c r="A1945" s="73" t="s">
        <v>150</v>
      </c>
      <c r="H1945" s="75" t="s">
        <v>151</v>
      </c>
    </row>
    <row r="1946" spans="1:8">
      <c r="A1946" s="73" t="s">
        <v>709</v>
      </c>
      <c r="H1946" s="44" t="s">
        <v>415</v>
      </c>
    </row>
    <row r="1947" spans="1:8" ht="22.5" customHeight="1" thickBot="1">
      <c r="A1947" s="72" t="s">
        <v>813</v>
      </c>
      <c r="E1947" s="2"/>
      <c r="G1947" s="2" t="s">
        <v>37</v>
      </c>
      <c r="H1947" s="2" t="s">
        <v>1</v>
      </c>
    </row>
    <row r="1948" spans="1:8" ht="16.5" thickBot="1">
      <c r="A1948" s="63" t="s">
        <v>6</v>
      </c>
      <c r="B1948" s="179">
        <v>2018</v>
      </c>
      <c r="C1948" s="180"/>
      <c r="D1948" s="179">
        <v>2019</v>
      </c>
      <c r="E1948" s="180"/>
      <c r="F1948" s="179">
        <v>2020</v>
      </c>
      <c r="G1948" s="180"/>
      <c r="H1948" s="64" t="s">
        <v>2</v>
      </c>
    </row>
    <row r="1949" spans="1:8">
      <c r="A1949" s="65"/>
      <c r="B1949" s="19" t="s">
        <v>40</v>
      </c>
      <c r="C1949" s="105" t="s">
        <v>41</v>
      </c>
      <c r="D1949" s="105" t="s">
        <v>40</v>
      </c>
      <c r="E1949" s="15" t="s">
        <v>41</v>
      </c>
      <c r="F1949" s="19" t="s">
        <v>40</v>
      </c>
      <c r="G1949" s="9" t="s">
        <v>41</v>
      </c>
      <c r="H1949" s="66"/>
    </row>
    <row r="1950" spans="1:8" ht="16.5" thickBot="1">
      <c r="A1950" s="67"/>
      <c r="B1950" s="32" t="s">
        <v>42</v>
      </c>
      <c r="C1950" s="11" t="s">
        <v>43</v>
      </c>
      <c r="D1950" s="108" t="s">
        <v>42</v>
      </c>
      <c r="E1950" s="34" t="s">
        <v>43</v>
      </c>
      <c r="F1950" s="32" t="s">
        <v>42</v>
      </c>
      <c r="G1950" s="32" t="s">
        <v>43</v>
      </c>
      <c r="H1950" s="68"/>
    </row>
    <row r="1951" spans="1:8" ht="17.25" thickTop="1" thickBot="1">
      <c r="A1951" s="22" t="s">
        <v>11</v>
      </c>
      <c r="B1951" s="33">
        <v>0</v>
      </c>
      <c r="C1951" s="36">
        <v>0</v>
      </c>
      <c r="D1951" s="29">
        <v>4.0000000000000001E-3</v>
      </c>
      <c r="E1951" s="29">
        <v>1.2999999999999999E-2</v>
      </c>
      <c r="F1951" s="29">
        <v>2E-3</v>
      </c>
      <c r="G1951" s="29">
        <v>8.9999999999999993E-3</v>
      </c>
      <c r="H1951" s="108" t="s">
        <v>575</v>
      </c>
    </row>
    <row r="1952" spans="1:8" ht="16.5" thickBot="1">
      <c r="A1952" s="22" t="s">
        <v>12</v>
      </c>
      <c r="B1952" s="35">
        <v>210.40600000000001</v>
      </c>
      <c r="C1952" s="36">
        <v>60.612000000000002</v>
      </c>
      <c r="D1952" s="29">
        <v>236.75200000000001</v>
      </c>
      <c r="E1952" s="29">
        <v>63.220999999999997</v>
      </c>
      <c r="F1952" s="29">
        <v>216.9</v>
      </c>
      <c r="G1952" s="29">
        <v>48.293999999999997</v>
      </c>
      <c r="H1952" s="108" t="s">
        <v>576</v>
      </c>
    </row>
    <row r="1953" spans="1:8" ht="16.5" thickBot="1">
      <c r="A1953" s="22" t="s">
        <v>13</v>
      </c>
      <c r="B1953" s="35">
        <v>27.225999999999999</v>
      </c>
      <c r="C1953" s="36">
        <v>12.35</v>
      </c>
      <c r="D1953" s="29">
        <v>27.402999999999999</v>
      </c>
      <c r="E1953" s="29">
        <v>14.228999999999999</v>
      </c>
      <c r="F1953" s="29">
        <v>33.203000000000003</v>
      </c>
      <c r="G1953" s="29">
        <v>16.065000000000001</v>
      </c>
      <c r="H1953" s="108" t="s">
        <v>572</v>
      </c>
    </row>
    <row r="1954" spans="1:8" ht="16.5" thickBot="1">
      <c r="A1954" s="22" t="s">
        <v>14</v>
      </c>
      <c r="B1954" s="35">
        <v>0.111</v>
      </c>
      <c r="C1954" s="36">
        <v>4.2000000000000003E-2</v>
      </c>
      <c r="D1954" s="29">
        <v>0</v>
      </c>
      <c r="E1954" s="29">
        <v>0</v>
      </c>
      <c r="F1954" s="29">
        <v>1.4999999999999999E-2</v>
      </c>
      <c r="G1954" s="29">
        <v>1.2E-2</v>
      </c>
      <c r="H1954" s="108" t="s">
        <v>585</v>
      </c>
    </row>
    <row r="1955" spans="1:8" ht="16.5" thickBot="1">
      <c r="A1955" s="22" t="s">
        <v>15</v>
      </c>
      <c r="B1955" s="35">
        <v>0</v>
      </c>
      <c r="C1955" s="36">
        <v>0</v>
      </c>
      <c r="D1955" s="29">
        <v>1E-3</v>
      </c>
      <c r="E1955" s="29">
        <v>4.0000000000000001E-3</v>
      </c>
      <c r="F1955" s="29">
        <v>1E-3</v>
      </c>
      <c r="G1955" s="29">
        <v>1E-3</v>
      </c>
      <c r="H1955" s="108" t="s">
        <v>591</v>
      </c>
    </row>
    <row r="1956" spans="1:8" ht="16.5" thickBot="1">
      <c r="A1956" s="22" t="s">
        <v>16</v>
      </c>
      <c r="B1956" s="35">
        <v>0</v>
      </c>
      <c r="C1956" s="36">
        <v>0</v>
      </c>
      <c r="D1956" s="29">
        <v>0</v>
      </c>
      <c r="E1956" s="29">
        <v>0</v>
      </c>
      <c r="F1956" s="36">
        <v>0</v>
      </c>
      <c r="G1956" s="36">
        <v>0</v>
      </c>
      <c r="H1956" s="108" t="s">
        <v>573</v>
      </c>
    </row>
    <row r="1957" spans="1:8" ht="16.5" thickBot="1">
      <c r="A1957" s="22" t="s">
        <v>17</v>
      </c>
      <c r="B1957" s="35">
        <v>0.63200000000000001</v>
      </c>
      <c r="C1957" s="36">
        <v>9.4E-2</v>
      </c>
      <c r="D1957" s="29">
        <v>0.91800000000000004</v>
      </c>
      <c r="E1957" s="29">
        <v>0.33600000000000002</v>
      </c>
      <c r="F1957" s="29">
        <v>1.32</v>
      </c>
      <c r="G1957" s="29">
        <v>0.221</v>
      </c>
      <c r="H1957" s="108" t="s">
        <v>18</v>
      </c>
    </row>
    <row r="1958" spans="1:8" ht="16.5" thickBot="1">
      <c r="A1958" s="22" t="s">
        <v>19</v>
      </c>
      <c r="B1958" s="35">
        <v>16.242000000000001</v>
      </c>
      <c r="C1958" s="36">
        <v>10.071999999999999</v>
      </c>
      <c r="D1958" s="29">
        <v>15.416</v>
      </c>
      <c r="E1958" s="29">
        <v>9.202</v>
      </c>
      <c r="F1958" s="29">
        <v>54.36</v>
      </c>
      <c r="G1958" s="29">
        <v>27.853000000000002</v>
      </c>
      <c r="H1958" s="108" t="s">
        <v>574</v>
      </c>
    </row>
    <row r="1959" spans="1:8" ht="16.5" thickBot="1">
      <c r="A1959" s="22" t="s">
        <v>20</v>
      </c>
      <c r="B1959" s="35">
        <v>0</v>
      </c>
      <c r="C1959" s="36">
        <v>0</v>
      </c>
      <c r="D1959" s="29">
        <v>0.26</v>
      </c>
      <c r="E1959" s="29">
        <v>0.13200000000000001</v>
      </c>
      <c r="F1959" s="29">
        <v>0</v>
      </c>
      <c r="G1959" s="29">
        <v>0</v>
      </c>
      <c r="H1959" s="108" t="s">
        <v>577</v>
      </c>
    </row>
    <row r="1960" spans="1:8" ht="16.5" thickBot="1">
      <c r="A1960" s="22" t="s">
        <v>21</v>
      </c>
      <c r="B1960" s="35">
        <v>5.5209999999999999</v>
      </c>
      <c r="C1960" s="36">
        <v>1.379</v>
      </c>
      <c r="D1960" s="29">
        <v>7.3789999999999996</v>
      </c>
      <c r="E1960" s="29">
        <v>1.0669999999999999</v>
      </c>
      <c r="F1960" s="29">
        <v>10.282</v>
      </c>
      <c r="G1960" s="29">
        <v>1.861</v>
      </c>
      <c r="H1960" s="108" t="s">
        <v>587</v>
      </c>
    </row>
    <row r="1961" spans="1:8" ht="16.5" thickBot="1">
      <c r="A1961" s="22" t="s">
        <v>22</v>
      </c>
      <c r="B1961" s="35">
        <v>8.2000000000000003E-2</v>
      </c>
      <c r="C1961" s="36">
        <v>0.15</v>
      </c>
      <c r="D1961" s="29">
        <v>2.9000000000000001E-2</v>
      </c>
      <c r="E1961" s="29">
        <v>3.1E-2</v>
      </c>
      <c r="F1961" s="29">
        <v>5.8000000000000003E-2</v>
      </c>
      <c r="G1961" s="29">
        <v>2.9000000000000001E-2</v>
      </c>
      <c r="H1961" s="108" t="s">
        <v>571</v>
      </c>
    </row>
    <row r="1962" spans="1:8" ht="16.5" thickBot="1">
      <c r="A1962" s="22" t="s">
        <v>23</v>
      </c>
      <c r="B1962" s="35">
        <v>578.54200000000003</v>
      </c>
      <c r="C1962" s="36">
        <v>148.053</v>
      </c>
      <c r="D1962" s="29">
        <v>433.863</v>
      </c>
      <c r="E1962" s="29">
        <v>133.25</v>
      </c>
      <c r="F1962" s="29">
        <v>473.74799999999999</v>
      </c>
      <c r="G1962" s="29">
        <v>99.131</v>
      </c>
      <c r="H1962" s="108" t="s">
        <v>24</v>
      </c>
    </row>
    <row r="1963" spans="1:8" ht="16.5" thickBot="1">
      <c r="A1963" s="22" t="s">
        <v>25</v>
      </c>
      <c r="B1963" s="29">
        <v>23.890999999999998</v>
      </c>
      <c r="C1963" s="27">
        <v>5.319</v>
      </c>
      <c r="D1963" s="29">
        <v>66.936999999999998</v>
      </c>
      <c r="E1963" s="29">
        <v>18.032</v>
      </c>
      <c r="F1963" s="29">
        <v>66.588999999999999</v>
      </c>
      <c r="G1963" s="29">
        <v>17.106000000000002</v>
      </c>
      <c r="H1963" s="108" t="s">
        <v>578</v>
      </c>
    </row>
    <row r="1964" spans="1:8" ht="16.5" thickBot="1">
      <c r="A1964" s="22" t="s">
        <v>26</v>
      </c>
      <c r="B1964" s="35">
        <v>0</v>
      </c>
      <c r="C1964" s="36">
        <v>0.67100000000000004</v>
      </c>
      <c r="D1964" s="29">
        <v>2.6141605839416058</v>
      </c>
      <c r="E1964" s="29">
        <v>1.905</v>
      </c>
      <c r="F1964" s="29">
        <v>0.376</v>
      </c>
      <c r="G1964" s="29">
        <v>0.27400000000000002</v>
      </c>
      <c r="H1964" s="108" t="s">
        <v>588</v>
      </c>
    </row>
    <row r="1965" spans="1:8" ht="16.5" thickBot="1">
      <c r="A1965" s="22" t="s">
        <v>27</v>
      </c>
      <c r="B1965" s="35">
        <v>41.033999999999999</v>
      </c>
      <c r="C1965" s="36">
        <v>17.670000000000002</v>
      </c>
      <c r="D1965" s="29">
        <v>48.710999999999999</v>
      </c>
      <c r="E1965" s="29">
        <v>20.933</v>
      </c>
      <c r="F1965" s="29">
        <v>49.302999999999997</v>
      </c>
      <c r="G1965" s="29">
        <v>19.923999999999999</v>
      </c>
      <c r="H1965" s="108" t="s">
        <v>579</v>
      </c>
    </row>
    <row r="1966" spans="1:8" ht="16.5" thickBot="1">
      <c r="A1966" s="22" t="s">
        <v>28</v>
      </c>
      <c r="B1966" s="35">
        <v>54.704000000000001</v>
      </c>
      <c r="C1966" s="36">
        <v>30.893999999999998</v>
      </c>
      <c r="D1966" s="29">
        <v>70.64</v>
      </c>
      <c r="E1966" s="29">
        <v>38.183</v>
      </c>
      <c r="F1966" s="29">
        <v>56.2</v>
      </c>
      <c r="G1966" s="29">
        <v>32.994</v>
      </c>
      <c r="H1966" s="108" t="s">
        <v>580</v>
      </c>
    </row>
    <row r="1967" spans="1:8" ht="16.5" thickBot="1">
      <c r="A1967" s="22" t="s">
        <v>29</v>
      </c>
      <c r="B1967" s="35">
        <v>3.0179999999999998</v>
      </c>
      <c r="C1967" s="36">
        <v>1.5089999999999999</v>
      </c>
      <c r="D1967" s="29">
        <v>5.1130000000000004</v>
      </c>
      <c r="E1967" s="29">
        <v>2.5310000000000001</v>
      </c>
      <c r="F1967" s="29">
        <v>2.1800000000000002</v>
      </c>
      <c r="G1967" s="29">
        <v>0.98399999999999999</v>
      </c>
      <c r="H1967" s="108" t="s">
        <v>581</v>
      </c>
    </row>
    <row r="1968" spans="1:8" ht="16.5" thickBot="1">
      <c r="A1968" s="22" t="s">
        <v>30</v>
      </c>
      <c r="B1968" s="35">
        <v>4.1500000000000004</v>
      </c>
      <c r="C1968" s="36">
        <v>1.0449999999999999</v>
      </c>
      <c r="D1968" s="29">
        <v>4.4249999999999998</v>
      </c>
      <c r="E1968" s="29">
        <v>1.6639999999999999</v>
      </c>
      <c r="F1968" s="29">
        <v>0.75600000000000001</v>
      </c>
      <c r="G1968" s="29">
        <v>0.27200000000000002</v>
      </c>
      <c r="H1968" s="108" t="s">
        <v>589</v>
      </c>
    </row>
    <row r="1969" spans="1:8" ht="16.5" thickBot="1">
      <c r="A1969" s="22" t="s">
        <v>31</v>
      </c>
      <c r="B1969" s="35">
        <v>0.03</v>
      </c>
      <c r="C1969" s="36">
        <v>0.105</v>
      </c>
      <c r="D1969" s="29">
        <v>4.5714285714285709E-3</v>
      </c>
      <c r="E1969" s="29">
        <v>1.6E-2</v>
      </c>
      <c r="F1969" s="29">
        <v>0</v>
      </c>
      <c r="G1969" s="29">
        <v>0</v>
      </c>
      <c r="H1969" s="108" t="s">
        <v>582</v>
      </c>
    </row>
    <row r="1970" spans="1:8" ht="16.5" thickBot="1">
      <c r="A1970" s="22" t="s">
        <v>32</v>
      </c>
      <c r="B1970" s="35">
        <v>0.309</v>
      </c>
      <c r="C1970" s="36">
        <v>0.223</v>
      </c>
      <c r="D1970" s="29">
        <v>0.26700000000000002</v>
      </c>
      <c r="E1970" s="29">
        <v>0.20599999999999999</v>
      </c>
      <c r="F1970" s="29">
        <v>0.27200000000000002</v>
      </c>
      <c r="G1970" s="29">
        <v>0.191</v>
      </c>
      <c r="H1970" s="108" t="s">
        <v>584</v>
      </c>
    </row>
    <row r="1971" spans="1:8" ht="16.5" thickBot="1">
      <c r="A1971" s="22" t="s">
        <v>33</v>
      </c>
      <c r="B1971" s="37">
        <v>0.81599999999999995</v>
      </c>
      <c r="C1971" s="38">
        <v>0.31</v>
      </c>
      <c r="D1971" s="29">
        <v>0.85</v>
      </c>
      <c r="E1971" s="29">
        <v>0.40200000000000002</v>
      </c>
      <c r="F1971" s="29">
        <v>6.9569999999999999</v>
      </c>
      <c r="G1971" s="29">
        <v>1.37</v>
      </c>
      <c r="H1971" s="108" t="s">
        <v>583</v>
      </c>
    </row>
    <row r="1972" spans="1:8" ht="16.5" thickBot="1">
      <c r="A1972" s="22" t="s">
        <v>34</v>
      </c>
      <c r="B1972" s="37">
        <v>6.4000000000000001E-2</v>
      </c>
      <c r="C1972" s="38">
        <v>2.1999999999999999E-2</v>
      </c>
      <c r="D1972" s="29">
        <v>8.9999999999999993E-3</v>
      </c>
      <c r="E1972" s="29">
        <v>0.01</v>
      </c>
      <c r="F1972" s="29">
        <v>0</v>
      </c>
      <c r="G1972" s="29">
        <v>1E-3</v>
      </c>
      <c r="H1972" s="107" t="s">
        <v>35</v>
      </c>
    </row>
    <row r="1973" spans="1:8" ht="16.5" thickBot="1">
      <c r="A1973" s="90" t="s">
        <v>338</v>
      </c>
      <c r="B1973" s="92">
        <v>966.77799999999979</v>
      </c>
      <c r="C1973" s="92">
        <v>290.52000000000004</v>
      </c>
      <c r="D1973" s="139">
        <f>SUM(D1957:D1972)</f>
        <v>657.4357320125132</v>
      </c>
      <c r="E1973" s="139">
        <f>SUM(E1951:E1972)</f>
        <v>305.36700000000002</v>
      </c>
      <c r="F1973" s="139">
        <f t="shared" ref="F1973:G1973" si="310">SUM(F1951:F1972)</f>
        <v>972.52199999999982</v>
      </c>
      <c r="G1973" s="139">
        <f t="shared" si="310"/>
        <v>266.59199999999993</v>
      </c>
      <c r="H1973" s="106" t="s">
        <v>586</v>
      </c>
    </row>
    <row r="1974" spans="1:8" ht="16.5" thickBot="1">
      <c r="A1974" s="90" t="s">
        <v>337</v>
      </c>
      <c r="B1974" s="92">
        <v>6493.8059999999996</v>
      </c>
      <c r="C1974" s="92">
        <v>3898.143</v>
      </c>
      <c r="D1974" s="139">
        <v>6274.4156983148123</v>
      </c>
      <c r="E1974" s="139">
        <v>3766.4459999999999</v>
      </c>
      <c r="F1974" s="139">
        <v>6242.172752088879</v>
      </c>
      <c r="G1974" s="139">
        <v>3747.0909999999999</v>
      </c>
      <c r="H1974" s="113" t="s">
        <v>339</v>
      </c>
    </row>
    <row r="1976" spans="1:8">
      <c r="A1976" s="73" t="s">
        <v>153</v>
      </c>
      <c r="H1976" s="75" t="s">
        <v>154</v>
      </c>
    </row>
    <row r="1977" spans="1:8">
      <c r="A1977" s="73" t="s">
        <v>710</v>
      </c>
      <c r="H1977" s="8" t="s">
        <v>417</v>
      </c>
    </row>
    <row r="1978" spans="1:8" ht="24.75" customHeight="1" thickBot="1">
      <c r="A1978" s="72" t="s">
        <v>813</v>
      </c>
      <c r="E1978" s="2"/>
      <c r="G1978" s="2" t="s">
        <v>37</v>
      </c>
      <c r="H1978" s="2" t="s">
        <v>1</v>
      </c>
    </row>
    <row r="1979" spans="1:8" ht="16.5" thickBot="1">
      <c r="A1979" s="63" t="s">
        <v>6</v>
      </c>
      <c r="B1979" s="179">
        <v>2018</v>
      </c>
      <c r="C1979" s="180"/>
      <c r="D1979" s="179">
        <v>2019</v>
      </c>
      <c r="E1979" s="180"/>
      <c r="F1979" s="179">
        <v>2020</v>
      </c>
      <c r="G1979" s="180"/>
      <c r="H1979" s="64" t="s">
        <v>2</v>
      </c>
    </row>
    <row r="1980" spans="1:8">
      <c r="A1980" s="65"/>
      <c r="B1980" s="19" t="s">
        <v>40</v>
      </c>
      <c r="C1980" s="105" t="s">
        <v>41</v>
      </c>
      <c r="D1980" s="105" t="s">
        <v>40</v>
      </c>
      <c r="E1980" s="15" t="s">
        <v>41</v>
      </c>
      <c r="F1980" s="19" t="s">
        <v>40</v>
      </c>
      <c r="G1980" s="9" t="s">
        <v>41</v>
      </c>
      <c r="H1980" s="66"/>
    </row>
    <row r="1981" spans="1:8" ht="16.5" thickBot="1">
      <c r="A1981" s="67"/>
      <c r="B1981" s="32" t="s">
        <v>42</v>
      </c>
      <c r="C1981" s="11" t="s">
        <v>43</v>
      </c>
      <c r="D1981" s="108" t="s">
        <v>42</v>
      </c>
      <c r="E1981" s="34" t="s">
        <v>43</v>
      </c>
      <c r="F1981" s="32" t="s">
        <v>42</v>
      </c>
      <c r="G1981" s="32" t="s">
        <v>43</v>
      </c>
      <c r="H1981" s="68"/>
    </row>
    <row r="1982" spans="1:8" ht="17.25" thickTop="1" thickBot="1">
      <c r="A1982" s="22" t="s">
        <v>11</v>
      </c>
      <c r="B1982" s="33">
        <v>0</v>
      </c>
      <c r="C1982" s="36">
        <v>0</v>
      </c>
      <c r="D1982" s="29">
        <v>0</v>
      </c>
      <c r="E1982" s="35">
        <v>0</v>
      </c>
      <c r="F1982" s="29">
        <v>0</v>
      </c>
      <c r="G1982" s="29">
        <v>0</v>
      </c>
      <c r="H1982" s="108" t="s">
        <v>575</v>
      </c>
    </row>
    <row r="1983" spans="1:8" ht="16.5" thickBot="1">
      <c r="A1983" s="22" t="s">
        <v>12</v>
      </c>
      <c r="B1983" s="35">
        <v>6.8840000000000003</v>
      </c>
      <c r="C1983" s="36">
        <v>3.5979999999999999</v>
      </c>
      <c r="D1983" s="29">
        <v>7.2779999999999996</v>
      </c>
      <c r="E1983" s="35">
        <v>3.456</v>
      </c>
      <c r="F1983" s="29">
        <v>7.81</v>
      </c>
      <c r="G1983" s="29">
        <v>3.9660000000000002</v>
      </c>
      <c r="H1983" s="108" t="s">
        <v>576</v>
      </c>
    </row>
    <row r="1984" spans="1:8" ht="16.5" thickBot="1">
      <c r="A1984" s="22" t="s">
        <v>13</v>
      </c>
      <c r="B1984" s="35">
        <v>8.0169999999999995</v>
      </c>
      <c r="C1984" s="36">
        <v>3.0459999999999998</v>
      </c>
      <c r="D1984" s="29">
        <v>6.54</v>
      </c>
      <c r="E1984" s="35">
        <v>3.0110000000000001</v>
      </c>
      <c r="F1984" s="29">
        <v>6.7939999999999996</v>
      </c>
      <c r="G1984" s="29">
        <v>3.12</v>
      </c>
      <c r="H1984" s="108" t="s">
        <v>572</v>
      </c>
    </row>
    <row r="1985" spans="1:8" ht="16.5" thickBot="1">
      <c r="A1985" s="22" t="s">
        <v>14</v>
      </c>
      <c r="B1985" s="35">
        <v>6.0000000000000001E-3</v>
      </c>
      <c r="C1985" s="36">
        <v>1E-3</v>
      </c>
      <c r="D1985" s="29">
        <v>1.2999999999999999E-2</v>
      </c>
      <c r="E1985" s="35">
        <v>2E-3</v>
      </c>
      <c r="F1985" s="29">
        <v>3.5999999999999997E-2</v>
      </c>
      <c r="G1985" s="29">
        <v>6.0000000000000001E-3</v>
      </c>
      <c r="H1985" s="108" t="s">
        <v>585</v>
      </c>
    </row>
    <row r="1986" spans="1:8" ht="16.5" thickBot="1">
      <c r="A1986" s="22" t="s">
        <v>15</v>
      </c>
      <c r="B1986" s="35">
        <v>0</v>
      </c>
      <c r="C1986" s="36">
        <v>0</v>
      </c>
      <c r="D1986" s="29">
        <v>0</v>
      </c>
      <c r="E1986" s="35">
        <v>0</v>
      </c>
      <c r="F1986" s="29">
        <v>0</v>
      </c>
      <c r="G1986" s="29">
        <v>0</v>
      </c>
      <c r="H1986" s="108" t="s">
        <v>591</v>
      </c>
    </row>
    <row r="1987" spans="1:8" ht="16.5" thickBot="1">
      <c r="A1987" s="22" t="s">
        <v>16</v>
      </c>
      <c r="B1987" s="35">
        <v>0</v>
      </c>
      <c r="C1987" s="36">
        <v>0</v>
      </c>
      <c r="D1987" s="29">
        <v>0</v>
      </c>
      <c r="E1987" s="35">
        <v>0</v>
      </c>
      <c r="F1987" s="29">
        <v>0</v>
      </c>
      <c r="G1987" s="29">
        <v>0</v>
      </c>
      <c r="H1987" s="108" t="s">
        <v>573</v>
      </c>
    </row>
    <row r="1988" spans="1:8" ht="16.5" thickBot="1">
      <c r="A1988" s="22" t="s">
        <v>17</v>
      </c>
      <c r="B1988" s="35">
        <v>0.13100000000000001</v>
      </c>
      <c r="C1988" s="36">
        <v>3.5000000000000003E-2</v>
      </c>
      <c r="D1988" s="29">
        <v>9.7000000000000003E-2</v>
      </c>
      <c r="E1988" s="35">
        <v>2.8000000000000001E-2</v>
      </c>
      <c r="F1988" s="29">
        <v>8.5999999999999993E-2</v>
      </c>
      <c r="G1988" s="29">
        <v>2.5999999999999999E-2</v>
      </c>
      <c r="H1988" s="108" t="s">
        <v>18</v>
      </c>
    </row>
    <row r="1989" spans="1:8" ht="16.5" thickBot="1">
      <c r="A1989" s="22" t="s">
        <v>19</v>
      </c>
      <c r="B1989" s="35">
        <v>2.504</v>
      </c>
      <c r="C1989" s="36">
        <v>1.651</v>
      </c>
      <c r="D1989" s="29">
        <v>1.3440000000000001</v>
      </c>
      <c r="E1989" s="35">
        <v>1.1930000000000001</v>
      </c>
      <c r="F1989" s="29">
        <v>2.9460000000000002</v>
      </c>
      <c r="G1989" s="29">
        <v>1.5960000000000001</v>
      </c>
      <c r="H1989" s="108" t="s">
        <v>574</v>
      </c>
    </row>
    <row r="1990" spans="1:8" ht="16.5" thickBot="1">
      <c r="A1990" s="22" t="s">
        <v>20</v>
      </c>
      <c r="B1990" s="35">
        <v>0</v>
      </c>
      <c r="C1990" s="36">
        <v>0</v>
      </c>
      <c r="D1990" s="29">
        <v>2E-3</v>
      </c>
      <c r="E1990" s="35">
        <v>1E-3</v>
      </c>
      <c r="F1990" s="29">
        <v>0</v>
      </c>
      <c r="G1990" s="29">
        <v>0</v>
      </c>
      <c r="H1990" s="108" t="s">
        <v>577</v>
      </c>
    </row>
    <row r="1991" spans="1:8" ht="16.5" thickBot="1">
      <c r="A1991" s="22" t="s">
        <v>21</v>
      </c>
      <c r="B1991" s="35">
        <v>0.98499999999999999</v>
      </c>
      <c r="C1991" s="36">
        <v>0.13600000000000001</v>
      </c>
      <c r="D1991" s="29">
        <v>0.23699999999999999</v>
      </c>
      <c r="E1991" s="35">
        <v>3.1E-2</v>
      </c>
      <c r="F1991" s="29">
        <v>1.0489999999999999</v>
      </c>
      <c r="G1991" s="29">
        <v>0.26700000000000002</v>
      </c>
      <c r="H1991" s="108" t="s">
        <v>587</v>
      </c>
    </row>
    <row r="1992" spans="1:8" ht="16.5" thickBot="1">
      <c r="A1992" s="22" t="s">
        <v>22</v>
      </c>
      <c r="B1992" s="35">
        <v>1.2E-2</v>
      </c>
      <c r="C1992" s="36">
        <v>1.2E-2</v>
      </c>
      <c r="D1992" s="29">
        <v>0</v>
      </c>
      <c r="E1992" s="35">
        <v>0</v>
      </c>
      <c r="F1992" s="29">
        <v>5.0000000000000001E-3</v>
      </c>
      <c r="G1992" s="29">
        <v>6.0000000000000001E-3</v>
      </c>
      <c r="H1992" s="108" t="s">
        <v>571</v>
      </c>
    </row>
    <row r="1993" spans="1:8" ht="16.5" thickBot="1">
      <c r="A1993" s="22" t="s">
        <v>23</v>
      </c>
      <c r="B1993" s="35">
        <v>196.35</v>
      </c>
      <c r="C1993" s="36">
        <v>89.245000000000005</v>
      </c>
      <c r="D1993" s="29">
        <v>4.3999999999999997E-2</v>
      </c>
      <c r="E1993" s="35">
        <v>3.5000000000000003E-2</v>
      </c>
      <c r="F1993" s="29">
        <v>103.39</v>
      </c>
      <c r="G1993" s="29">
        <v>26.741</v>
      </c>
      <c r="H1993" s="108" t="s">
        <v>24</v>
      </c>
    </row>
    <row r="1994" spans="1:8" ht="16.5" thickBot="1">
      <c r="A1994" s="22" t="s">
        <v>25</v>
      </c>
      <c r="B1994" s="29">
        <v>0.374</v>
      </c>
      <c r="C1994" s="27">
        <v>0.27800000000000002</v>
      </c>
      <c r="D1994" s="29">
        <v>2.6560000000000001</v>
      </c>
      <c r="E1994" s="35">
        <v>1.488</v>
      </c>
      <c r="F1994" s="29">
        <v>3.8420000000000001</v>
      </c>
      <c r="G1994" s="29">
        <v>2.1560000000000001</v>
      </c>
      <c r="H1994" s="108" t="s">
        <v>578</v>
      </c>
    </row>
    <row r="1995" spans="1:8" ht="16.5" thickBot="1">
      <c r="A1995" s="22" t="s">
        <v>26</v>
      </c>
      <c r="B1995" s="35">
        <v>0</v>
      </c>
      <c r="C1995" s="36">
        <v>0.22900000000000001</v>
      </c>
      <c r="D1995" s="29">
        <v>0</v>
      </c>
      <c r="E1995" s="35">
        <v>0.03</v>
      </c>
      <c r="F1995" s="29">
        <v>4.0000000000000001E-3</v>
      </c>
      <c r="G1995" s="29">
        <v>5.0000000000000001E-3</v>
      </c>
      <c r="H1995" s="108" t="s">
        <v>588</v>
      </c>
    </row>
    <row r="1996" spans="1:8" ht="16.5" thickBot="1">
      <c r="A1996" s="22" t="s">
        <v>27</v>
      </c>
      <c r="B1996" s="35">
        <v>13.907999999999999</v>
      </c>
      <c r="C1996" s="36">
        <v>5.0339999999999998</v>
      </c>
      <c r="D1996" s="35">
        <v>12.38</v>
      </c>
      <c r="E1996" s="36">
        <v>5.3150000000000004</v>
      </c>
      <c r="F1996" s="29">
        <v>12.573</v>
      </c>
      <c r="G1996" s="29">
        <v>5.625</v>
      </c>
      <c r="H1996" s="108" t="s">
        <v>579</v>
      </c>
    </row>
    <row r="1997" spans="1:8" ht="16.5" thickBot="1">
      <c r="A1997" s="22" t="s">
        <v>28</v>
      </c>
      <c r="B1997" s="35">
        <v>3.67</v>
      </c>
      <c r="C1997" s="36">
        <v>4.0309999999999997</v>
      </c>
      <c r="D1997" s="29">
        <v>2.8069999999999999</v>
      </c>
      <c r="E1997" s="35">
        <v>3.444</v>
      </c>
      <c r="F1997" s="29">
        <v>2.83</v>
      </c>
      <c r="G1997" s="29">
        <v>3.6760000000000002</v>
      </c>
      <c r="H1997" s="108" t="s">
        <v>580</v>
      </c>
    </row>
    <row r="1998" spans="1:8" ht="16.5" thickBot="1">
      <c r="A1998" s="22" t="s">
        <v>29</v>
      </c>
      <c r="B1998" s="35">
        <v>0.186</v>
      </c>
      <c r="C1998" s="36">
        <v>0.114</v>
      </c>
      <c r="D1998" s="29">
        <v>0.32700000000000001</v>
      </c>
      <c r="E1998" s="35">
        <v>0.17499999999999999</v>
      </c>
      <c r="F1998" s="29">
        <v>2.13</v>
      </c>
      <c r="G1998" s="29">
        <v>1.139</v>
      </c>
      <c r="H1998" s="108" t="s">
        <v>581</v>
      </c>
    </row>
    <row r="1999" spans="1:8" ht="16.5" thickBot="1">
      <c r="A1999" s="22" t="s">
        <v>30</v>
      </c>
      <c r="B1999" s="35">
        <v>0.19700000000000001</v>
      </c>
      <c r="C1999" s="36">
        <v>0.21199999999999999</v>
      </c>
      <c r="D1999" s="29">
        <v>5.7450000000000001</v>
      </c>
      <c r="E1999" s="35">
        <v>4.4999999999999998E-2</v>
      </c>
      <c r="F1999" s="29">
        <v>0.13500000000000001</v>
      </c>
      <c r="G1999" s="29">
        <v>0.152</v>
      </c>
      <c r="H1999" s="108" t="s">
        <v>589</v>
      </c>
    </row>
    <row r="2000" spans="1:8" ht="16.5" thickBot="1">
      <c r="A2000" s="22" t="s">
        <v>31</v>
      </c>
      <c r="B2000" s="35">
        <v>0</v>
      </c>
      <c r="C2000" s="36">
        <v>0</v>
      </c>
      <c r="D2000" s="35">
        <v>0</v>
      </c>
      <c r="E2000" s="36">
        <v>0</v>
      </c>
      <c r="F2000" s="29">
        <v>0</v>
      </c>
      <c r="G2000" s="29">
        <v>0</v>
      </c>
      <c r="H2000" s="108" t="s">
        <v>582</v>
      </c>
    </row>
    <row r="2001" spans="1:8" ht="16.5" thickBot="1">
      <c r="A2001" s="22" t="s">
        <v>32</v>
      </c>
      <c r="B2001" s="35">
        <v>1E-3</v>
      </c>
      <c r="C2001" s="36">
        <v>1E-3</v>
      </c>
      <c r="D2001" s="29">
        <v>0</v>
      </c>
      <c r="E2001" s="35">
        <v>0</v>
      </c>
      <c r="F2001" s="29">
        <v>1.4E-2</v>
      </c>
      <c r="G2001" s="29">
        <v>3.0000000000000001E-3</v>
      </c>
      <c r="H2001" s="108" t="s">
        <v>584</v>
      </c>
    </row>
    <row r="2002" spans="1:8" ht="16.5" thickBot="1">
      <c r="A2002" s="22" t="s">
        <v>33</v>
      </c>
      <c r="B2002" s="37">
        <v>0</v>
      </c>
      <c r="C2002" s="38">
        <v>0</v>
      </c>
      <c r="D2002" s="29">
        <v>0</v>
      </c>
      <c r="E2002" s="35">
        <v>0</v>
      </c>
      <c r="F2002" s="29">
        <v>0.307</v>
      </c>
      <c r="G2002" s="29">
        <v>0.54200000000000004</v>
      </c>
      <c r="H2002" s="108" t="s">
        <v>583</v>
      </c>
    </row>
    <row r="2003" spans="1:8" ht="16.5" thickBot="1">
      <c r="A2003" s="22" t="s">
        <v>34</v>
      </c>
      <c r="B2003" s="37">
        <v>0</v>
      </c>
      <c r="C2003" s="38">
        <v>0</v>
      </c>
      <c r="D2003" s="29">
        <v>0</v>
      </c>
      <c r="E2003" s="35">
        <v>0</v>
      </c>
      <c r="F2003" s="29">
        <v>0</v>
      </c>
      <c r="G2003" s="29">
        <v>2E-3</v>
      </c>
      <c r="H2003" s="107" t="s">
        <v>35</v>
      </c>
    </row>
    <row r="2004" spans="1:8" ht="16.5" thickBot="1">
      <c r="A2004" s="90" t="s">
        <v>338</v>
      </c>
      <c r="B2004" s="92">
        <v>233.22499999999999</v>
      </c>
      <c r="C2004" s="92">
        <v>107.62300000000003</v>
      </c>
      <c r="D2004" s="92">
        <v>39.47</v>
      </c>
      <c r="E2004" s="92">
        <v>18.254000000000001</v>
      </c>
      <c r="F2004" s="139">
        <f>SUM(F1982:F2003)</f>
        <v>143.95099999999999</v>
      </c>
      <c r="G2004" s="139">
        <f>SUM(G1982:G2003)</f>
        <v>49.028000000000013</v>
      </c>
      <c r="H2004" s="106" t="s">
        <v>586</v>
      </c>
    </row>
    <row r="2005" spans="1:8" ht="16.5" thickBot="1">
      <c r="A2005" s="90" t="s">
        <v>337</v>
      </c>
      <c r="B2005" s="92">
        <v>2944.4380000000001</v>
      </c>
      <c r="C2005" s="92">
        <v>2862.47</v>
      </c>
      <c r="D2005" s="92">
        <v>2811.7840000000001</v>
      </c>
      <c r="E2005" s="92">
        <v>2695.9940000000001</v>
      </c>
      <c r="F2005" s="139">
        <v>3041.0794464112309</v>
      </c>
      <c r="G2005" s="139">
        <v>2915.8470000000002</v>
      </c>
      <c r="H2005" s="113" t="s">
        <v>339</v>
      </c>
    </row>
    <row r="2007" spans="1:8">
      <c r="A2007" s="73" t="s">
        <v>155</v>
      </c>
      <c r="H2007" s="75" t="s">
        <v>156</v>
      </c>
    </row>
    <row r="2008" spans="1:8">
      <c r="A2008" s="73" t="s">
        <v>711</v>
      </c>
      <c r="H2008" s="7" t="s">
        <v>421</v>
      </c>
    </row>
    <row r="2009" spans="1:8" ht="17.25" customHeight="1" thickBot="1">
      <c r="A2009" s="72" t="s">
        <v>813</v>
      </c>
      <c r="E2009" s="2"/>
      <c r="G2009" s="2" t="s">
        <v>37</v>
      </c>
      <c r="H2009" s="2" t="s">
        <v>1</v>
      </c>
    </row>
    <row r="2010" spans="1:8" ht="16.5" thickBot="1">
      <c r="A2010" s="63" t="s">
        <v>6</v>
      </c>
      <c r="B2010" s="179">
        <v>2018</v>
      </c>
      <c r="C2010" s="180"/>
      <c r="D2010" s="179">
        <v>2019</v>
      </c>
      <c r="E2010" s="180"/>
      <c r="F2010" s="179">
        <v>2020</v>
      </c>
      <c r="G2010" s="180"/>
      <c r="H2010" s="64" t="s">
        <v>2</v>
      </c>
    </row>
    <row r="2011" spans="1:8">
      <c r="A2011" s="65"/>
      <c r="B2011" s="19" t="s">
        <v>40</v>
      </c>
      <c r="C2011" s="105" t="s">
        <v>41</v>
      </c>
      <c r="D2011" s="105" t="s">
        <v>40</v>
      </c>
      <c r="E2011" s="15" t="s">
        <v>41</v>
      </c>
      <c r="F2011" s="19" t="s">
        <v>40</v>
      </c>
      <c r="G2011" s="9" t="s">
        <v>41</v>
      </c>
      <c r="H2011" s="66"/>
    </row>
    <row r="2012" spans="1:8" ht="16.5" thickBot="1">
      <c r="A2012" s="67"/>
      <c r="B2012" s="32" t="s">
        <v>42</v>
      </c>
      <c r="C2012" s="11" t="s">
        <v>43</v>
      </c>
      <c r="D2012" s="108" t="s">
        <v>42</v>
      </c>
      <c r="E2012" s="34" t="s">
        <v>43</v>
      </c>
      <c r="F2012" s="32" t="s">
        <v>42</v>
      </c>
      <c r="G2012" s="32" t="s">
        <v>43</v>
      </c>
      <c r="H2012" s="68"/>
    </row>
    <row r="2013" spans="1:8" ht="17.25" thickTop="1" thickBot="1">
      <c r="A2013" s="22" t="s">
        <v>11</v>
      </c>
      <c r="B2013" s="33">
        <v>1.4999999999999999E-2</v>
      </c>
      <c r="C2013" s="36">
        <v>8.7999999999999995E-2</v>
      </c>
      <c r="D2013" s="29">
        <v>1.6E-2</v>
      </c>
      <c r="E2013" s="29">
        <v>0.106</v>
      </c>
      <c r="F2013" s="29">
        <v>0.01</v>
      </c>
      <c r="G2013" s="29">
        <v>6.2E-2</v>
      </c>
      <c r="H2013" s="108" t="s">
        <v>575</v>
      </c>
    </row>
    <row r="2014" spans="1:8" ht="16.5" thickBot="1">
      <c r="A2014" s="22" t="s">
        <v>12</v>
      </c>
      <c r="B2014" s="35">
        <v>33.878</v>
      </c>
      <c r="C2014" s="36">
        <v>39.408999999999999</v>
      </c>
      <c r="D2014" s="29">
        <v>26.93</v>
      </c>
      <c r="E2014" s="29">
        <v>35.161999999999999</v>
      </c>
      <c r="F2014" s="29">
        <v>17.702999999999999</v>
      </c>
      <c r="G2014" s="29">
        <v>27.202000000000002</v>
      </c>
      <c r="H2014" s="108" t="s">
        <v>576</v>
      </c>
    </row>
    <row r="2015" spans="1:8" ht="16.5" thickBot="1">
      <c r="A2015" s="22" t="s">
        <v>13</v>
      </c>
      <c r="B2015" s="35">
        <v>7.1369999999999996</v>
      </c>
      <c r="C2015" s="36">
        <v>6.2380000000000004</v>
      </c>
      <c r="D2015" s="29">
        <v>6.9039999999999999</v>
      </c>
      <c r="E2015" s="29">
        <v>5.1520000000000001</v>
      </c>
      <c r="F2015" s="29">
        <v>6.4039999999999999</v>
      </c>
      <c r="G2015" s="29">
        <v>4.6790000000000003</v>
      </c>
      <c r="H2015" s="108" t="s">
        <v>572</v>
      </c>
    </row>
    <row r="2016" spans="1:8" ht="16.5" thickBot="1">
      <c r="A2016" s="22" t="s">
        <v>14</v>
      </c>
      <c r="B2016" s="35">
        <v>0</v>
      </c>
      <c r="C2016" s="36">
        <v>0</v>
      </c>
      <c r="D2016" s="29">
        <v>2.1999999999999999E-2</v>
      </c>
      <c r="E2016" s="29">
        <v>1.9E-2</v>
      </c>
      <c r="F2016" s="29">
        <v>8.9999999999999993E-3</v>
      </c>
      <c r="G2016" s="29">
        <v>8.9999999999999993E-3</v>
      </c>
      <c r="H2016" s="108" t="s">
        <v>585</v>
      </c>
    </row>
    <row r="2017" spans="1:8" ht="16.5" thickBot="1">
      <c r="A2017" s="22" t="s">
        <v>15</v>
      </c>
      <c r="B2017" s="35">
        <v>0</v>
      </c>
      <c r="C2017" s="36">
        <v>0</v>
      </c>
      <c r="D2017" s="36">
        <v>0</v>
      </c>
      <c r="E2017" s="36">
        <v>0</v>
      </c>
      <c r="F2017" s="36">
        <v>0</v>
      </c>
      <c r="G2017" s="36">
        <v>0</v>
      </c>
      <c r="H2017" s="108" t="s">
        <v>591</v>
      </c>
    </row>
    <row r="2018" spans="1:8" ht="16.5" thickBot="1">
      <c r="A2018" s="22" t="s">
        <v>16</v>
      </c>
      <c r="B2018" s="35">
        <v>0</v>
      </c>
      <c r="C2018" s="36">
        <v>0</v>
      </c>
      <c r="D2018" s="29">
        <v>3.0000000000000001E-3</v>
      </c>
      <c r="E2018" s="29">
        <v>1E-3</v>
      </c>
      <c r="F2018" s="29">
        <v>8.8999999999999996E-2</v>
      </c>
      <c r="G2018" s="29">
        <v>4.1000000000000002E-2</v>
      </c>
      <c r="H2018" s="108" t="s">
        <v>573</v>
      </c>
    </row>
    <row r="2019" spans="1:8" ht="16.5" thickBot="1">
      <c r="A2019" s="22" t="s">
        <v>17</v>
      </c>
      <c r="B2019" s="35">
        <v>1.788</v>
      </c>
      <c r="C2019" s="36">
        <v>0.29599999999999999</v>
      </c>
      <c r="D2019" s="29">
        <v>1.57</v>
      </c>
      <c r="E2019" s="29">
        <v>0.23799999999999999</v>
      </c>
      <c r="F2019" s="29">
        <v>1.41</v>
      </c>
      <c r="G2019" s="29">
        <v>0.216</v>
      </c>
      <c r="H2019" s="108" t="s">
        <v>18</v>
      </c>
    </row>
    <row r="2020" spans="1:8" ht="16.5" thickBot="1">
      <c r="A2020" s="22" t="s">
        <v>19</v>
      </c>
      <c r="B2020" s="35">
        <v>30.13</v>
      </c>
      <c r="C2020" s="36">
        <v>37.082000000000001</v>
      </c>
      <c r="D2020" s="29">
        <v>31.893000000000001</v>
      </c>
      <c r="E2020" s="29">
        <v>39.140999999999998</v>
      </c>
      <c r="F2020" s="29">
        <v>50.872999999999998</v>
      </c>
      <c r="G2020" s="29">
        <v>48.036999999999999</v>
      </c>
      <c r="H2020" s="108" t="s">
        <v>574</v>
      </c>
    </row>
    <row r="2021" spans="1:8" ht="16.5" thickBot="1">
      <c r="A2021" s="22" t="s">
        <v>20</v>
      </c>
      <c r="B2021" s="35">
        <v>0</v>
      </c>
      <c r="C2021" s="36">
        <v>0</v>
      </c>
      <c r="D2021" s="29">
        <v>0.40100000000000002</v>
      </c>
      <c r="E2021" s="29">
        <v>0.14299999999999999</v>
      </c>
      <c r="F2021" s="29">
        <v>0</v>
      </c>
      <c r="G2021" s="29">
        <v>0</v>
      </c>
      <c r="H2021" s="108" t="s">
        <v>577</v>
      </c>
    </row>
    <row r="2022" spans="1:8" ht="16.5" thickBot="1">
      <c r="A2022" s="22" t="s">
        <v>21</v>
      </c>
      <c r="B2022" s="35">
        <v>0.10299999999999999</v>
      </c>
      <c r="C2022" s="36">
        <v>2.4E-2</v>
      </c>
      <c r="D2022" s="29">
        <v>0.22</v>
      </c>
      <c r="E2022" s="29">
        <v>4.1000000000000002E-2</v>
      </c>
      <c r="F2022" s="29">
        <v>0.01</v>
      </c>
      <c r="G2022" s="29">
        <v>5.0000000000000001E-3</v>
      </c>
      <c r="H2022" s="108" t="s">
        <v>587</v>
      </c>
    </row>
    <row r="2023" spans="1:8" ht="16.5" thickBot="1">
      <c r="A2023" s="22" t="s">
        <v>22</v>
      </c>
      <c r="B2023" s="35">
        <v>1.56</v>
      </c>
      <c r="C2023" s="36">
        <v>0.32900000000000001</v>
      </c>
      <c r="D2023" s="29">
        <v>17.983000000000001</v>
      </c>
      <c r="E2023" s="29">
        <v>3.637</v>
      </c>
      <c r="F2023" s="29">
        <v>27.45</v>
      </c>
      <c r="G2023" s="29">
        <v>5.5620000000000003</v>
      </c>
      <c r="H2023" s="108" t="s">
        <v>571</v>
      </c>
    </row>
    <row r="2024" spans="1:8" ht="16.5" thickBot="1">
      <c r="A2024" s="22" t="s">
        <v>23</v>
      </c>
      <c r="B2024" s="35">
        <v>36.732999999999997</v>
      </c>
      <c r="C2024" s="36">
        <v>12.244999999999999</v>
      </c>
      <c r="D2024" s="29">
        <v>30.012</v>
      </c>
      <c r="E2024" s="29">
        <v>11.007999999999999</v>
      </c>
      <c r="F2024" s="29">
        <v>9.6839999999999993</v>
      </c>
      <c r="G2024" s="29">
        <v>2.5710000000000002</v>
      </c>
      <c r="H2024" s="108" t="s">
        <v>24</v>
      </c>
    </row>
    <row r="2025" spans="1:8" ht="16.5" thickBot="1">
      <c r="A2025" s="22" t="s">
        <v>25</v>
      </c>
      <c r="B2025" s="29">
        <v>14.901</v>
      </c>
      <c r="C2025" s="27">
        <v>4.5149999999999997</v>
      </c>
      <c r="D2025" s="29">
        <v>16.239999999999998</v>
      </c>
      <c r="E2025" s="29">
        <v>4.3230000000000004</v>
      </c>
      <c r="F2025" s="29">
        <v>13.87</v>
      </c>
      <c r="G2025" s="29">
        <v>4.4800000000000004</v>
      </c>
      <c r="H2025" s="108" t="s">
        <v>578</v>
      </c>
    </row>
    <row r="2026" spans="1:8" ht="16.5" thickBot="1">
      <c r="A2026" s="22" t="s">
        <v>26</v>
      </c>
      <c r="B2026" s="35">
        <v>0</v>
      </c>
      <c r="C2026" s="36">
        <v>0</v>
      </c>
      <c r="D2026" s="29">
        <v>7.2058823529411765E-3</v>
      </c>
      <c r="E2026" s="29">
        <v>0.01</v>
      </c>
      <c r="F2026" s="29">
        <v>4.9000000000000002E-2</v>
      </c>
      <c r="G2026" s="29">
        <v>6.8000000000000005E-2</v>
      </c>
      <c r="H2026" s="108" t="s">
        <v>588</v>
      </c>
    </row>
    <row r="2027" spans="1:8" ht="16.5" thickBot="1">
      <c r="A2027" s="22" t="s">
        <v>27</v>
      </c>
      <c r="B2027" s="35">
        <v>15.153</v>
      </c>
      <c r="C2027" s="36">
        <v>10.321</v>
      </c>
      <c r="D2027" s="29">
        <v>18.311</v>
      </c>
      <c r="E2027" s="29">
        <v>11.135</v>
      </c>
      <c r="F2027" s="29">
        <v>18.689</v>
      </c>
      <c r="G2027" s="29">
        <v>11.135999999999999</v>
      </c>
      <c r="H2027" s="108" t="s">
        <v>579</v>
      </c>
    </row>
    <row r="2028" spans="1:8" ht="16.5" thickBot="1">
      <c r="A2028" s="22" t="s">
        <v>28</v>
      </c>
      <c r="B2028" s="35">
        <v>16.600999999999999</v>
      </c>
      <c r="C2028" s="36">
        <v>25.585000000000001</v>
      </c>
      <c r="D2028" s="29">
        <v>16.148</v>
      </c>
      <c r="E2028" s="29">
        <v>22.382000000000001</v>
      </c>
      <c r="F2028" s="29">
        <v>18.484999999999999</v>
      </c>
      <c r="G2028" s="29">
        <v>24.776</v>
      </c>
      <c r="H2028" s="108" t="s">
        <v>580</v>
      </c>
    </row>
    <row r="2029" spans="1:8" ht="16.5" thickBot="1">
      <c r="A2029" s="22" t="s">
        <v>29</v>
      </c>
      <c r="B2029" s="35">
        <v>2.2650000000000001</v>
      </c>
      <c r="C2029" s="36">
        <v>1.5640000000000001</v>
      </c>
      <c r="D2029" s="29">
        <v>1.9670000000000001</v>
      </c>
      <c r="E2029" s="29">
        <v>1.5149999999999999</v>
      </c>
      <c r="F2029" s="29">
        <v>1.2669999999999999</v>
      </c>
      <c r="G2029" s="29">
        <v>0.83499999999999996</v>
      </c>
      <c r="H2029" s="108" t="s">
        <v>581</v>
      </c>
    </row>
    <row r="2030" spans="1:8" ht="16.5" thickBot="1">
      <c r="A2030" s="22" t="s">
        <v>30</v>
      </c>
      <c r="B2030" s="35">
        <v>1.4999999999999999E-2</v>
      </c>
      <c r="C2030" s="36">
        <v>1.7999999999999999E-2</v>
      </c>
      <c r="D2030" s="29">
        <v>3.3290000000000002</v>
      </c>
      <c r="E2030" s="29">
        <v>2.5000000000000001E-2</v>
      </c>
      <c r="F2030" s="29">
        <v>8.9999999999999993E-3</v>
      </c>
      <c r="G2030" s="29">
        <v>1.4999999999999999E-2</v>
      </c>
      <c r="H2030" s="108" t="s">
        <v>589</v>
      </c>
    </row>
    <row r="2031" spans="1:8" ht="16.5" thickBot="1">
      <c r="A2031" s="22" t="s">
        <v>31</v>
      </c>
      <c r="B2031" s="35">
        <v>0.152</v>
      </c>
      <c r="C2031" s="36">
        <v>6.2E-2</v>
      </c>
      <c r="D2031" s="29">
        <v>0</v>
      </c>
      <c r="E2031" s="29">
        <v>0</v>
      </c>
      <c r="F2031" s="29">
        <v>0</v>
      </c>
      <c r="G2031" s="29">
        <v>0</v>
      </c>
      <c r="H2031" s="108" t="s">
        <v>582</v>
      </c>
    </row>
    <row r="2032" spans="1:8" ht="16.5" thickBot="1">
      <c r="A2032" s="22" t="s">
        <v>32</v>
      </c>
      <c r="B2032" s="35">
        <v>0.25700000000000001</v>
      </c>
      <c r="C2032" s="36">
        <v>0.40600000000000003</v>
      </c>
      <c r="D2032" s="29">
        <v>0.29799999999999999</v>
      </c>
      <c r="E2032" s="29">
        <v>0.36699999999999999</v>
      </c>
      <c r="F2032" s="29">
        <v>0.34399999999999997</v>
      </c>
      <c r="G2032" s="29">
        <v>0.42299999999999999</v>
      </c>
      <c r="H2032" s="108" t="s">
        <v>584</v>
      </c>
    </row>
    <row r="2033" spans="1:8" ht="16.5" thickBot="1">
      <c r="A2033" s="22" t="s">
        <v>33</v>
      </c>
      <c r="B2033" s="29">
        <v>0</v>
      </c>
      <c r="C2033" s="29">
        <v>0</v>
      </c>
      <c r="D2033" s="29">
        <v>0</v>
      </c>
      <c r="E2033" s="29">
        <v>0</v>
      </c>
      <c r="F2033" s="29">
        <v>0.36299999999999999</v>
      </c>
      <c r="G2033" s="29">
        <v>5.5E-2</v>
      </c>
      <c r="H2033" s="108" t="s">
        <v>583</v>
      </c>
    </row>
    <row r="2034" spans="1:8" ht="16.5" thickBot="1">
      <c r="A2034" s="22" t="s">
        <v>34</v>
      </c>
      <c r="B2034" s="29">
        <v>0</v>
      </c>
      <c r="C2034" s="29">
        <v>0</v>
      </c>
      <c r="D2034" s="29">
        <v>0</v>
      </c>
      <c r="E2034" s="29">
        <v>0</v>
      </c>
      <c r="F2034" s="29">
        <v>0</v>
      </c>
      <c r="G2034" s="29">
        <v>0</v>
      </c>
      <c r="H2034" s="107" t="s">
        <v>35</v>
      </c>
    </row>
    <row r="2035" spans="1:8" ht="16.5" thickBot="1">
      <c r="A2035" s="90" t="s">
        <v>338</v>
      </c>
      <c r="B2035" s="92">
        <v>160.68799999999996</v>
      </c>
      <c r="C2035" s="92">
        <v>138.18200000000002</v>
      </c>
      <c r="D2035" s="139">
        <f t="shared" ref="D2035:F2035" si="311">SUM(D2013:D2034)</f>
        <v>172.25420588235295</v>
      </c>
      <c r="E2035" s="139">
        <f t="shared" si="311"/>
        <v>134.40499999999997</v>
      </c>
      <c r="F2035" s="139">
        <f t="shared" si="311"/>
        <v>166.71799999999999</v>
      </c>
      <c r="G2035" s="139">
        <f>SUM(G2013:G2034)</f>
        <v>130.172</v>
      </c>
      <c r="H2035" s="106" t="s">
        <v>586</v>
      </c>
    </row>
    <row r="2036" spans="1:8" ht="16.5" thickBot="1">
      <c r="A2036" s="90" t="s">
        <v>337</v>
      </c>
      <c r="B2036" s="92">
        <v>2225.8510000000001</v>
      </c>
      <c r="C2036" s="92">
        <v>2882.873</v>
      </c>
      <c r="D2036" s="139">
        <f>B2036/C2036*E2036</f>
        <v>2231.224779198737</v>
      </c>
      <c r="E2036" s="92">
        <v>2889.8330000000001</v>
      </c>
      <c r="F2036" s="139">
        <f>D2036/E2036*G2036</f>
        <v>2201.1377924435101</v>
      </c>
      <c r="G2036" s="139">
        <v>2850.8649999999998</v>
      </c>
      <c r="H2036" s="113" t="s">
        <v>339</v>
      </c>
    </row>
    <row r="2040" spans="1:8">
      <c r="A2040" s="73" t="s">
        <v>344</v>
      </c>
      <c r="H2040" s="75" t="s">
        <v>345</v>
      </c>
    </row>
    <row r="2041" spans="1:8">
      <c r="A2041" s="73" t="s">
        <v>712</v>
      </c>
      <c r="H2041" s="44" t="s">
        <v>423</v>
      </c>
    </row>
    <row r="2042" spans="1:8" ht="16.5" customHeight="1" thickBot="1">
      <c r="A2042" s="72" t="s">
        <v>813</v>
      </c>
      <c r="E2042" s="2"/>
      <c r="G2042" s="2" t="s">
        <v>37</v>
      </c>
      <c r="H2042" s="2" t="s">
        <v>1</v>
      </c>
    </row>
    <row r="2043" spans="1:8" ht="16.5" thickBot="1">
      <c r="A2043" s="63" t="s">
        <v>6</v>
      </c>
      <c r="B2043" s="179">
        <v>2018</v>
      </c>
      <c r="C2043" s="180"/>
      <c r="D2043" s="179">
        <v>2019</v>
      </c>
      <c r="E2043" s="180"/>
      <c r="F2043" s="179">
        <v>2020</v>
      </c>
      <c r="G2043" s="180"/>
      <c r="H2043" s="64" t="s">
        <v>2</v>
      </c>
    </row>
    <row r="2044" spans="1:8">
      <c r="A2044" s="65"/>
      <c r="B2044" s="19" t="s">
        <v>40</v>
      </c>
      <c r="C2044" s="105" t="s">
        <v>41</v>
      </c>
      <c r="D2044" s="105" t="s">
        <v>40</v>
      </c>
      <c r="E2044" s="15" t="s">
        <v>41</v>
      </c>
      <c r="F2044" s="19" t="s">
        <v>40</v>
      </c>
      <c r="G2044" s="9" t="s">
        <v>41</v>
      </c>
      <c r="H2044" s="66"/>
    </row>
    <row r="2045" spans="1:8" ht="16.5" thickBot="1">
      <c r="A2045" s="67"/>
      <c r="B2045" s="32" t="s">
        <v>42</v>
      </c>
      <c r="C2045" s="11" t="s">
        <v>43</v>
      </c>
      <c r="D2045" s="108" t="s">
        <v>42</v>
      </c>
      <c r="E2045" s="34" t="s">
        <v>43</v>
      </c>
      <c r="F2045" s="32" t="s">
        <v>42</v>
      </c>
      <c r="G2045" s="32" t="s">
        <v>43</v>
      </c>
      <c r="H2045" s="68"/>
    </row>
    <row r="2046" spans="1:8" ht="17.25" thickTop="1" thickBot="1">
      <c r="A2046" s="22" t="s">
        <v>11</v>
      </c>
      <c r="B2046" s="33">
        <v>1.5189999999999999</v>
      </c>
      <c r="C2046" s="36">
        <v>4.8479999999999999</v>
      </c>
      <c r="D2046" s="29">
        <v>1.48</v>
      </c>
      <c r="E2046" s="29">
        <v>3.3639999999999999</v>
      </c>
      <c r="F2046" s="29">
        <v>1.474</v>
      </c>
      <c r="G2046" s="29">
        <v>2.9129999999999998</v>
      </c>
      <c r="H2046" s="108" t="s">
        <v>575</v>
      </c>
    </row>
    <row r="2047" spans="1:8" ht="16.5" thickBot="1">
      <c r="A2047" s="22" t="s">
        <v>12</v>
      </c>
      <c r="B2047" s="35">
        <v>13.65</v>
      </c>
      <c r="C2047" s="36">
        <v>37.398000000000003</v>
      </c>
      <c r="D2047" s="29">
        <v>21.696999999999999</v>
      </c>
      <c r="E2047" s="29">
        <v>35.710999999999999</v>
      </c>
      <c r="F2047" s="29">
        <v>24.032</v>
      </c>
      <c r="G2047" s="29">
        <v>40.771000000000001</v>
      </c>
      <c r="H2047" s="108" t="s">
        <v>576</v>
      </c>
    </row>
    <row r="2048" spans="1:8" ht="16.5" thickBot="1">
      <c r="A2048" s="22" t="s">
        <v>13</v>
      </c>
      <c r="B2048" s="35">
        <v>0.40100000000000002</v>
      </c>
      <c r="C2048" s="36">
        <v>1.3180000000000001</v>
      </c>
      <c r="D2048" s="29">
        <v>0.54800000000000004</v>
      </c>
      <c r="E2048" s="29">
        <v>1.4510000000000001</v>
      </c>
      <c r="F2048" s="29">
        <v>0.51300000000000001</v>
      </c>
      <c r="G2048" s="29">
        <v>1.4339999999999999</v>
      </c>
      <c r="H2048" s="108" t="s">
        <v>572</v>
      </c>
    </row>
    <row r="2049" spans="1:8" ht="16.5" thickBot="1">
      <c r="A2049" s="22" t="s">
        <v>14</v>
      </c>
      <c r="B2049" s="35">
        <v>1.022</v>
      </c>
      <c r="C2049" s="36">
        <v>1.135</v>
      </c>
      <c r="D2049" s="29">
        <v>1.105</v>
      </c>
      <c r="E2049" s="29">
        <v>1.224</v>
      </c>
      <c r="F2049" s="29">
        <v>1.0680000000000001</v>
      </c>
      <c r="G2049" s="29">
        <v>1.216</v>
      </c>
      <c r="H2049" s="108" t="s">
        <v>585</v>
      </c>
    </row>
    <row r="2050" spans="1:8" ht="16.5" thickBot="1">
      <c r="A2050" s="22" t="s">
        <v>15</v>
      </c>
      <c r="B2050" s="35">
        <v>0</v>
      </c>
      <c r="C2050" s="36">
        <v>0</v>
      </c>
      <c r="D2050" s="29">
        <v>3.121</v>
      </c>
      <c r="E2050" s="29">
        <v>6.2990000000000004</v>
      </c>
      <c r="F2050" s="29">
        <v>2.5710000000000002</v>
      </c>
      <c r="G2050" s="29">
        <v>5.0880000000000001</v>
      </c>
      <c r="H2050" s="108" t="s">
        <v>591</v>
      </c>
    </row>
    <row r="2051" spans="1:8" ht="16.5" thickBot="1">
      <c r="A2051" s="22" t="s">
        <v>16</v>
      </c>
      <c r="B2051" s="35">
        <v>8.0000000000000002E-3</v>
      </c>
      <c r="C2051" s="36">
        <v>1.2999999999999999E-2</v>
      </c>
      <c r="D2051" s="29">
        <v>4.0000000000000001E-3</v>
      </c>
      <c r="E2051" s="29">
        <v>7.0000000000000001E-3</v>
      </c>
      <c r="F2051" s="29">
        <v>7.0000000000000001E-3</v>
      </c>
      <c r="G2051" s="29">
        <v>7.0000000000000001E-3</v>
      </c>
      <c r="H2051" s="108" t="s">
        <v>573</v>
      </c>
    </row>
    <row r="2052" spans="1:8" ht="16.5" thickBot="1">
      <c r="A2052" s="22" t="s">
        <v>17</v>
      </c>
      <c r="B2052" s="35">
        <v>0.19400000000000001</v>
      </c>
      <c r="C2052" s="36">
        <v>0.47899999999999998</v>
      </c>
      <c r="D2052" s="29">
        <v>7.9000000000000001E-2</v>
      </c>
      <c r="E2052" s="29">
        <v>0.157</v>
      </c>
      <c r="F2052" s="29">
        <v>0.13700000000000001</v>
      </c>
      <c r="G2052" s="29">
        <v>0.36199999999999999</v>
      </c>
      <c r="H2052" s="108" t="s">
        <v>18</v>
      </c>
    </row>
    <row r="2053" spans="1:8" ht="16.5" thickBot="1">
      <c r="A2053" s="22" t="s">
        <v>19</v>
      </c>
      <c r="B2053" s="35">
        <v>7.6879999999999997</v>
      </c>
      <c r="C2053" s="36">
        <v>17.364000000000001</v>
      </c>
      <c r="D2053" s="29">
        <v>9.4049999999999994</v>
      </c>
      <c r="E2053" s="29">
        <v>18.077999999999999</v>
      </c>
      <c r="F2053" s="29">
        <v>9.2870000000000008</v>
      </c>
      <c r="G2053" s="29">
        <v>17.329999999999998</v>
      </c>
      <c r="H2053" s="108" t="s">
        <v>574</v>
      </c>
    </row>
    <row r="2054" spans="1:8" ht="16.5" thickBot="1">
      <c r="A2054" s="22" t="s">
        <v>20</v>
      </c>
      <c r="B2054" s="35">
        <v>0.82199999999999995</v>
      </c>
      <c r="C2054" s="36">
        <v>3.109</v>
      </c>
      <c r="D2054" s="29">
        <v>1.3140000000000001</v>
      </c>
      <c r="E2054" s="29">
        <v>2.0350000000000001</v>
      </c>
      <c r="F2054" s="29">
        <v>0.90500000000000003</v>
      </c>
      <c r="G2054" s="29">
        <v>1.431</v>
      </c>
      <c r="H2054" s="108" t="s">
        <v>577</v>
      </c>
    </row>
    <row r="2055" spans="1:8" ht="16.5" thickBot="1">
      <c r="A2055" s="22" t="s">
        <v>21</v>
      </c>
      <c r="B2055" s="35">
        <v>9.8000000000000004E-2</v>
      </c>
      <c r="C2055" s="36">
        <v>0.22800000000000001</v>
      </c>
      <c r="D2055" s="29">
        <v>0.45100000000000001</v>
      </c>
      <c r="E2055" s="29">
        <v>1.0720000000000001</v>
      </c>
      <c r="F2055" s="29">
        <v>0.23300000000000001</v>
      </c>
      <c r="G2055" s="29">
        <v>0.48599999999999999</v>
      </c>
      <c r="H2055" s="108" t="s">
        <v>587</v>
      </c>
    </row>
    <row r="2056" spans="1:8" ht="16.5" thickBot="1">
      <c r="A2056" s="22" t="s">
        <v>22</v>
      </c>
      <c r="B2056" s="35">
        <v>0.151</v>
      </c>
      <c r="C2056" s="36">
        <v>0.48899999999999999</v>
      </c>
      <c r="D2056" s="29">
        <v>0.13700000000000001</v>
      </c>
      <c r="E2056" s="29">
        <v>0.314</v>
      </c>
      <c r="F2056" s="29">
        <v>0.77800000000000002</v>
      </c>
      <c r="G2056" s="29">
        <v>1.724</v>
      </c>
      <c r="H2056" s="108" t="s">
        <v>571</v>
      </c>
    </row>
    <row r="2057" spans="1:8" ht="16.5" thickBot="1">
      <c r="A2057" s="22" t="s">
        <v>23</v>
      </c>
      <c r="B2057" s="35">
        <v>1.3260000000000001</v>
      </c>
      <c r="C2057" s="36">
        <v>4.4089999999999998</v>
      </c>
      <c r="D2057" s="29">
        <v>2.0409999999999999</v>
      </c>
      <c r="E2057" s="29">
        <v>4.8890000000000002</v>
      </c>
      <c r="F2057" s="29">
        <v>2.8839999999999999</v>
      </c>
      <c r="G2057" s="29">
        <v>6.3120000000000003</v>
      </c>
      <c r="H2057" s="108" t="s">
        <v>24</v>
      </c>
    </row>
    <row r="2058" spans="1:8" ht="16.5" thickBot="1">
      <c r="A2058" s="22" t="s">
        <v>25</v>
      </c>
      <c r="B2058" s="29">
        <v>1.33</v>
      </c>
      <c r="C2058" s="27">
        <v>2.8149999999999999</v>
      </c>
      <c r="D2058" s="29">
        <v>0.79</v>
      </c>
      <c r="E2058" s="29">
        <v>1.552</v>
      </c>
      <c r="F2058" s="29">
        <v>0.80400000000000005</v>
      </c>
      <c r="G2058" s="29">
        <v>1.8240000000000001</v>
      </c>
      <c r="H2058" s="108" t="s">
        <v>578</v>
      </c>
    </row>
    <row r="2059" spans="1:8" ht="16.5" thickBot="1">
      <c r="A2059" s="22" t="s">
        <v>26</v>
      </c>
      <c r="B2059" s="35">
        <v>0.35479303797468359</v>
      </c>
      <c r="C2059" s="36">
        <v>1.391</v>
      </c>
      <c r="D2059" s="29">
        <v>0.32750126582278483</v>
      </c>
      <c r="E2059" s="29">
        <v>1.284</v>
      </c>
      <c r="F2059" s="29">
        <v>0.40300000000000002</v>
      </c>
      <c r="G2059" s="29">
        <v>1.58</v>
      </c>
      <c r="H2059" s="108" t="s">
        <v>588</v>
      </c>
    </row>
    <row r="2060" spans="1:8" ht="16.5" thickBot="1">
      <c r="A2060" s="22" t="s">
        <v>27</v>
      </c>
      <c r="B2060" s="35">
        <v>0.68100000000000005</v>
      </c>
      <c r="C2060" s="36">
        <v>2.0009999999999999</v>
      </c>
      <c r="D2060" s="29">
        <v>0.63100000000000001</v>
      </c>
      <c r="E2060" s="29">
        <v>1.4319999999999999</v>
      </c>
      <c r="F2060" s="29">
        <v>0.98599999999999999</v>
      </c>
      <c r="G2060" s="29">
        <v>3.0760000000000001</v>
      </c>
      <c r="H2060" s="108" t="s">
        <v>579</v>
      </c>
    </row>
    <row r="2061" spans="1:8" ht="16.5" thickBot="1">
      <c r="A2061" s="22" t="s">
        <v>28</v>
      </c>
      <c r="B2061" s="35">
        <v>1.2669999999999999</v>
      </c>
      <c r="C2061" s="36">
        <v>3.7160000000000002</v>
      </c>
      <c r="D2061" s="29">
        <v>1.2490000000000001</v>
      </c>
      <c r="E2061" s="29">
        <v>3.036</v>
      </c>
      <c r="F2061" s="29">
        <v>1.306</v>
      </c>
      <c r="G2061" s="29">
        <v>3.2280000000000002</v>
      </c>
      <c r="H2061" s="108" t="s">
        <v>580</v>
      </c>
    </row>
    <row r="2062" spans="1:8" ht="16.5" thickBot="1">
      <c r="A2062" s="22" t="s">
        <v>29</v>
      </c>
      <c r="B2062" s="35">
        <v>0.94299999999999995</v>
      </c>
      <c r="C2062" s="36">
        <v>2.8090000000000002</v>
      </c>
      <c r="D2062" s="29">
        <v>0.84599999999999997</v>
      </c>
      <c r="E2062" s="29">
        <v>1.9790000000000001</v>
      </c>
      <c r="F2062" s="29">
        <v>0.40600000000000003</v>
      </c>
      <c r="G2062" s="29">
        <v>0.998</v>
      </c>
      <c r="H2062" s="108" t="s">
        <v>581</v>
      </c>
    </row>
    <row r="2063" spans="1:8" ht="16.5" thickBot="1">
      <c r="A2063" s="22" t="s">
        <v>30</v>
      </c>
      <c r="B2063" s="35">
        <v>0.192</v>
      </c>
      <c r="C2063" s="36">
        <v>0.43</v>
      </c>
      <c r="D2063" s="29">
        <v>0.26100000000000001</v>
      </c>
      <c r="E2063" s="29">
        <v>0.42899999999999999</v>
      </c>
      <c r="F2063" s="29">
        <v>0.20699999999999999</v>
      </c>
      <c r="G2063" s="29">
        <v>0.39</v>
      </c>
      <c r="H2063" s="108" t="s">
        <v>589</v>
      </c>
    </row>
    <row r="2064" spans="1:8" ht="16.5" thickBot="1">
      <c r="A2064" s="22" t="s">
        <v>31</v>
      </c>
      <c r="B2064" s="35">
        <v>11.341282045199687</v>
      </c>
      <c r="C2064" s="36">
        <v>38.156999999999996</v>
      </c>
      <c r="D2064" s="29">
        <v>13.782999999999999</v>
      </c>
      <c r="E2064" s="29">
        <v>46.372</v>
      </c>
      <c r="F2064" s="29">
        <v>11.33</v>
      </c>
      <c r="G2064" s="29">
        <v>43.853999999999999</v>
      </c>
      <c r="H2064" s="108" t="s">
        <v>582</v>
      </c>
    </row>
    <row r="2065" spans="1:8" ht="16.5" thickBot="1">
      <c r="A2065" s="22" t="s">
        <v>32</v>
      </c>
      <c r="B2065" s="35">
        <v>8.7390000000000008</v>
      </c>
      <c r="C2065" s="36">
        <v>28.594999999999999</v>
      </c>
      <c r="D2065" s="29">
        <v>8.1039999999999992</v>
      </c>
      <c r="E2065" s="29">
        <v>19.143999999999998</v>
      </c>
      <c r="F2065" s="29">
        <v>8.4309999999999992</v>
      </c>
      <c r="G2065" s="29">
        <v>18.657</v>
      </c>
      <c r="H2065" s="108" t="s">
        <v>584</v>
      </c>
    </row>
    <row r="2066" spans="1:8" ht="16.5" thickBot="1">
      <c r="A2066" s="22" t="s">
        <v>33</v>
      </c>
      <c r="B2066" s="37">
        <v>0.23499999999999999</v>
      </c>
      <c r="C2066" s="38">
        <v>3.9E-2</v>
      </c>
      <c r="D2066" s="29">
        <v>0.55800000000000005</v>
      </c>
      <c r="E2066" s="29">
        <v>0.1</v>
      </c>
      <c r="F2066" s="29">
        <v>0.50800000000000001</v>
      </c>
      <c r="G2066" s="29">
        <v>7.0999999999999994E-2</v>
      </c>
      <c r="H2066" s="108" t="s">
        <v>583</v>
      </c>
    </row>
    <row r="2067" spans="1:8" ht="16.5" thickBot="1">
      <c r="A2067" s="22" t="s">
        <v>34</v>
      </c>
      <c r="B2067" s="37">
        <v>2.177</v>
      </c>
      <c r="C2067" s="38">
        <v>4.3179999999999996</v>
      </c>
      <c r="D2067" s="29">
        <v>4.3789999999999996</v>
      </c>
      <c r="E2067" s="29">
        <v>7.2130000000000001</v>
      </c>
      <c r="F2067" s="29">
        <v>3.613</v>
      </c>
      <c r="G2067" s="29">
        <v>5.3739999999999997</v>
      </c>
      <c r="H2067" s="107" t="s">
        <v>35</v>
      </c>
    </row>
    <row r="2068" spans="1:8" ht="16.5" thickBot="1">
      <c r="A2068" s="90" t="s">
        <v>338</v>
      </c>
      <c r="B2068" s="92">
        <v>53.784282045199681</v>
      </c>
      <c r="C2068" s="92">
        <v>155.06100000000001</v>
      </c>
      <c r="D2068" s="139">
        <f>SUM(D2046:D2067)</f>
        <v>72.310501265822793</v>
      </c>
      <c r="E2068" s="139">
        <f t="shared" ref="E2068:G2068" si="312">SUM(E2046:E2067)</f>
        <v>157.142</v>
      </c>
      <c r="F2068" s="139">
        <f t="shared" si="312"/>
        <v>71.882999999999996</v>
      </c>
      <c r="G2068" s="139">
        <f t="shared" si="312"/>
        <v>158.126</v>
      </c>
      <c r="H2068" s="106" t="s">
        <v>586</v>
      </c>
    </row>
    <row r="2069" spans="1:8" ht="16.5" thickBot="1">
      <c r="A2069" s="90" t="s">
        <v>337</v>
      </c>
      <c r="B2069" s="92">
        <v>300.6996289508831</v>
      </c>
      <c r="C2069" s="92">
        <v>1744.7</v>
      </c>
      <c r="D2069" s="139">
        <f>B2069/C2069*E2069</f>
        <v>268.50682698329632</v>
      </c>
      <c r="E2069" s="139">
        <v>1557.913</v>
      </c>
      <c r="F2069" s="139">
        <f>D2069/E2069*G2069</f>
        <v>258.62287998892754</v>
      </c>
      <c r="G2069" s="139">
        <v>1500.5650000000001</v>
      </c>
      <c r="H2069" s="113" t="s">
        <v>339</v>
      </c>
    </row>
    <row r="2072" spans="1:8">
      <c r="A2072" s="73" t="s">
        <v>157</v>
      </c>
      <c r="H2072" s="75" t="s">
        <v>158</v>
      </c>
    </row>
    <row r="2073" spans="1:8" ht="15.75" customHeight="1">
      <c r="A2073" s="73" t="s">
        <v>713</v>
      </c>
      <c r="E2073" s="83"/>
      <c r="H2073" s="83" t="s">
        <v>427</v>
      </c>
    </row>
    <row r="2074" spans="1:8" ht="16.5" customHeight="1" thickBot="1">
      <c r="A2074" s="72" t="s">
        <v>813</v>
      </c>
      <c r="E2074" s="2"/>
      <c r="G2074" s="2" t="s">
        <v>37</v>
      </c>
      <c r="H2074" s="2" t="s">
        <v>1</v>
      </c>
    </row>
    <row r="2075" spans="1:8" ht="16.5" thickBot="1">
      <c r="A2075" s="63" t="s">
        <v>6</v>
      </c>
      <c r="B2075" s="179">
        <v>2018</v>
      </c>
      <c r="C2075" s="180"/>
      <c r="D2075" s="179">
        <v>2019</v>
      </c>
      <c r="E2075" s="180"/>
      <c r="F2075" s="179">
        <v>2020</v>
      </c>
      <c r="G2075" s="180"/>
      <c r="H2075" s="64" t="s">
        <v>2</v>
      </c>
    </row>
    <row r="2076" spans="1:8">
      <c r="A2076" s="65"/>
      <c r="B2076" s="19" t="s">
        <v>40</v>
      </c>
      <c r="C2076" s="105" t="s">
        <v>41</v>
      </c>
      <c r="D2076" s="105" t="s">
        <v>40</v>
      </c>
      <c r="E2076" s="15" t="s">
        <v>41</v>
      </c>
      <c r="F2076" s="19" t="s">
        <v>40</v>
      </c>
      <c r="G2076" s="9" t="s">
        <v>41</v>
      </c>
      <c r="H2076" s="66"/>
    </row>
    <row r="2077" spans="1:8" ht="16.5" thickBot="1">
      <c r="A2077" s="67"/>
      <c r="B2077" s="32" t="s">
        <v>42</v>
      </c>
      <c r="C2077" s="11" t="s">
        <v>43</v>
      </c>
      <c r="D2077" s="108" t="s">
        <v>42</v>
      </c>
      <c r="E2077" s="34" t="s">
        <v>43</v>
      </c>
      <c r="F2077" s="32" t="s">
        <v>42</v>
      </c>
      <c r="G2077" s="32" t="s">
        <v>43</v>
      </c>
      <c r="H2077" s="68"/>
    </row>
    <row r="2078" spans="1:8" ht="17.25" thickTop="1" thickBot="1">
      <c r="A2078" s="22" t="s">
        <v>326</v>
      </c>
      <c r="B2078" s="33">
        <v>0</v>
      </c>
      <c r="C2078" s="36">
        <v>0</v>
      </c>
      <c r="D2078" s="35">
        <v>0</v>
      </c>
      <c r="E2078" s="35">
        <v>2E-3</v>
      </c>
      <c r="F2078" s="35">
        <v>8.6999999999999994E-2</v>
      </c>
      <c r="G2078" s="35">
        <v>0.51200000000000001</v>
      </c>
      <c r="H2078" s="108" t="s">
        <v>575</v>
      </c>
    </row>
    <row r="2079" spans="1:8" ht="16.5" thickBot="1">
      <c r="A2079" s="22" t="s">
        <v>12</v>
      </c>
      <c r="B2079" s="35">
        <v>19.565999999999999</v>
      </c>
      <c r="C2079" s="36">
        <v>17.481000000000002</v>
      </c>
      <c r="D2079" s="35">
        <v>18.181000000000001</v>
      </c>
      <c r="E2079" s="35">
        <v>17.286999999999999</v>
      </c>
      <c r="F2079" s="35">
        <v>16.010000000000002</v>
      </c>
      <c r="G2079" s="35">
        <v>16.917000000000002</v>
      </c>
      <c r="H2079" s="108" t="s">
        <v>576</v>
      </c>
    </row>
    <row r="2080" spans="1:8" ht="16.5" thickBot="1">
      <c r="A2080" s="22" t="s">
        <v>13</v>
      </c>
      <c r="B2080" s="35">
        <v>5.032</v>
      </c>
      <c r="C2080" s="36">
        <v>2.948</v>
      </c>
      <c r="D2080" s="35">
        <v>5.2190000000000003</v>
      </c>
      <c r="E2080" s="35">
        <v>2.6509999999999998</v>
      </c>
      <c r="F2080" s="35">
        <v>5.484</v>
      </c>
      <c r="G2080" s="35">
        <v>2.585</v>
      </c>
      <c r="H2080" s="108" t="s">
        <v>572</v>
      </c>
    </row>
    <row r="2081" spans="1:8" ht="16.5" thickBot="1">
      <c r="A2081" s="22" t="s">
        <v>14</v>
      </c>
      <c r="B2081" s="35">
        <v>1.0999999999999999E-2</v>
      </c>
      <c r="C2081" s="36">
        <v>1.2999999999999999E-2</v>
      </c>
      <c r="D2081" s="35">
        <v>5.0000000000000001E-3</v>
      </c>
      <c r="E2081" s="35">
        <v>5.0000000000000001E-3</v>
      </c>
      <c r="F2081" s="35">
        <v>2E-3</v>
      </c>
      <c r="G2081" s="35">
        <v>3.0000000000000001E-3</v>
      </c>
      <c r="H2081" s="108" t="s">
        <v>585</v>
      </c>
    </row>
    <row r="2082" spans="1:8" ht="16.5" thickBot="1">
      <c r="A2082" s="22" t="s">
        <v>15</v>
      </c>
      <c r="B2082" s="35">
        <v>0</v>
      </c>
      <c r="C2082" s="36">
        <v>0</v>
      </c>
      <c r="D2082" s="35">
        <v>0</v>
      </c>
      <c r="E2082" s="35">
        <v>0</v>
      </c>
      <c r="F2082" s="35">
        <v>0</v>
      </c>
      <c r="G2082" s="35">
        <v>0</v>
      </c>
      <c r="H2082" s="108" t="s">
        <v>591</v>
      </c>
    </row>
    <row r="2083" spans="1:8" ht="16.5" thickBot="1">
      <c r="A2083" s="22" t="s">
        <v>16</v>
      </c>
      <c r="B2083" s="35">
        <v>0</v>
      </c>
      <c r="C2083" s="36">
        <v>0</v>
      </c>
      <c r="D2083" s="36">
        <v>0</v>
      </c>
      <c r="E2083" s="36">
        <v>0</v>
      </c>
      <c r="F2083" s="36">
        <v>0</v>
      </c>
      <c r="G2083" s="36">
        <v>0</v>
      </c>
      <c r="H2083" s="108" t="s">
        <v>573</v>
      </c>
    </row>
    <row r="2084" spans="1:8" ht="16.5" thickBot="1">
      <c r="A2084" s="22" t="s">
        <v>17</v>
      </c>
      <c r="B2084" s="35">
        <v>7.0999999999999994E-2</v>
      </c>
      <c r="C2084" s="36">
        <v>1.2999999999999999E-2</v>
      </c>
      <c r="D2084" s="35">
        <v>0.06</v>
      </c>
      <c r="E2084" s="35">
        <v>1.6E-2</v>
      </c>
      <c r="F2084" s="35">
        <v>3.7999999999999999E-2</v>
      </c>
      <c r="G2084" s="35">
        <v>7.0000000000000001E-3</v>
      </c>
      <c r="H2084" s="108" t="s">
        <v>18</v>
      </c>
    </row>
    <row r="2085" spans="1:8" ht="16.5" thickBot="1">
      <c r="A2085" s="22" t="s">
        <v>19</v>
      </c>
      <c r="B2085" s="35">
        <v>4.0720000000000001</v>
      </c>
      <c r="C2085" s="36">
        <v>6.2430000000000003</v>
      </c>
      <c r="D2085" s="35">
        <v>4.7670000000000003</v>
      </c>
      <c r="E2085" s="35">
        <v>7.0609999999999999</v>
      </c>
      <c r="F2085" s="35">
        <v>13.359</v>
      </c>
      <c r="G2085" s="35">
        <v>11.327999999999999</v>
      </c>
      <c r="H2085" s="108" t="s">
        <v>574</v>
      </c>
    </row>
    <row r="2086" spans="1:8" ht="16.5" thickBot="1">
      <c r="A2086" s="22" t="s">
        <v>20</v>
      </c>
      <c r="B2086" s="35">
        <v>0</v>
      </c>
      <c r="C2086" s="36">
        <v>0</v>
      </c>
      <c r="D2086" s="35">
        <v>7.6999999999999999E-2</v>
      </c>
      <c r="E2086" s="35">
        <v>3.5000000000000003E-2</v>
      </c>
      <c r="F2086" s="35">
        <v>8.0000000000000002E-3</v>
      </c>
      <c r="G2086" s="35">
        <v>1.2E-2</v>
      </c>
      <c r="H2086" s="108" t="s">
        <v>577</v>
      </c>
    </row>
    <row r="2087" spans="1:8" ht="16.5" thickBot="1">
      <c r="A2087" s="22" t="s">
        <v>21</v>
      </c>
      <c r="B2087" s="35">
        <v>0.11</v>
      </c>
      <c r="C2087" s="36">
        <v>1.4999999999999999E-2</v>
      </c>
      <c r="D2087" s="35">
        <v>1.0999999999999999E-2</v>
      </c>
      <c r="E2087" s="35">
        <v>2E-3</v>
      </c>
      <c r="F2087" s="35">
        <v>6.0999999999999999E-2</v>
      </c>
      <c r="G2087" s="35">
        <v>1.7000000000000001E-2</v>
      </c>
      <c r="H2087" s="108" t="s">
        <v>587</v>
      </c>
    </row>
    <row r="2088" spans="1:8" ht="16.5" thickBot="1">
      <c r="A2088" s="22" t="s">
        <v>22</v>
      </c>
      <c r="B2088" s="35">
        <v>6.0000000000000001E-3</v>
      </c>
      <c r="C2088" s="36">
        <v>8.0000000000000002E-3</v>
      </c>
      <c r="D2088" s="35">
        <v>0</v>
      </c>
      <c r="E2088" s="35">
        <v>0</v>
      </c>
      <c r="F2088" s="35">
        <v>0</v>
      </c>
      <c r="G2088" s="35">
        <v>0</v>
      </c>
      <c r="H2088" s="108" t="s">
        <v>571</v>
      </c>
    </row>
    <row r="2089" spans="1:8" ht="16.5" thickBot="1">
      <c r="A2089" s="22" t="s">
        <v>23</v>
      </c>
      <c r="B2089" s="35">
        <v>18.428999999999998</v>
      </c>
      <c r="C2089" s="36">
        <v>5.9290000000000003</v>
      </c>
      <c r="D2089" s="35">
        <v>29.643000000000001</v>
      </c>
      <c r="E2089" s="35">
        <v>10.631</v>
      </c>
      <c r="F2089" s="35">
        <v>11.378</v>
      </c>
      <c r="G2089" s="35">
        <v>2.5089999999999999</v>
      </c>
      <c r="H2089" s="108" t="s">
        <v>24</v>
      </c>
    </row>
    <row r="2090" spans="1:8" ht="16.5" thickBot="1">
      <c r="A2090" s="22" t="s">
        <v>25</v>
      </c>
      <c r="B2090" s="29">
        <v>8.1050000000000004</v>
      </c>
      <c r="C2090" s="27">
        <v>2.415</v>
      </c>
      <c r="D2090" s="35">
        <v>9.1159999999999997</v>
      </c>
      <c r="E2090" s="35">
        <v>4.1529999999999996</v>
      </c>
      <c r="F2090" s="35">
        <v>11.039</v>
      </c>
      <c r="G2090" s="35">
        <v>3.262</v>
      </c>
      <c r="H2090" s="108" t="s">
        <v>578</v>
      </c>
    </row>
    <row r="2091" spans="1:8" ht="16.5" thickBot="1">
      <c r="A2091" s="22" t="s">
        <v>26</v>
      </c>
      <c r="B2091" s="35">
        <f>D2091/E2091*C2091</f>
        <v>0.1669285714285714</v>
      </c>
      <c r="C2091" s="36">
        <v>0.246</v>
      </c>
      <c r="D2091" s="35">
        <f>F2091/G2091*E2091</f>
        <v>1.9E-2</v>
      </c>
      <c r="E2091" s="35">
        <v>2.8000000000000001E-2</v>
      </c>
      <c r="F2091" s="35">
        <v>3.7999999999999999E-2</v>
      </c>
      <c r="G2091" s="35">
        <v>5.6000000000000001E-2</v>
      </c>
      <c r="H2091" s="108" t="s">
        <v>588</v>
      </c>
    </row>
    <row r="2092" spans="1:8" ht="16.5" thickBot="1">
      <c r="A2092" s="22" t="s">
        <v>27</v>
      </c>
      <c r="B2092" s="35">
        <v>13.401999999999999</v>
      </c>
      <c r="C2092" s="36">
        <v>6.18</v>
      </c>
      <c r="D2092" s="35">
        <v>15.377000000000001</v>
      </c>
      <c r="E2092" s="35">
        <v>7.1189999999999998</v>
      </c>
      <c r="F2092" s="35">
        <v>17.689</v>
      </c>
      <c r="G2092" s="35">
        <v>7.8520000000000003</v>
      </c>
      <c r="H2092" s="108" t="s">
        <v>579</v>
      </c>
    </row>
    <row r="2093" spans="1:8" ht="16.5" thickBot="1">
      <c r="A2093" s="22" t="s">
        <v>28</v>
      </c>
      <c r="B2093" s="35">
        <v>10.992000000000001</v>
      </c>
      <c r="C2093" s="36">
        <v>7.5170000000000003</v>
      </c>
      <c r="D2093" s="35">
        <v>13.368</v>
      </c>
      <c r="E2093" s="35">
        <v>7.0170000000000003</v>
      </c>
      <c r="F2093" s="35">
        <v>12.419</v>
      </c>
      <c r="G2093" s="35">
        <v>6.75</v>
      </c>
      <c r="H2093" s="108" t="s">
        <v>580</v>
      </c>
    </row>
    <row r="2094" spans="1:8" ht="16.5" thickBot="1">
      <c r="A2094" s="22" t="s">
        <v>29</v>
      </c>
      <c r="B2094" s="35">
        <v>0.34699999999999998</v>
      </c>
      <c r="C2094" s="36">
        <v>0.219</v>
      </c>
      <c r="D2094" s="35">
        <v>0.79</v>
      </c>
      <c r="E2094" s="35">
        <v>0.36799999999999999</v>
      </c>
      <c r="F2094" s="35">
        <v>3.286</v>
      </c>
      <c r="G2094" s="35">
        <v>1.7390000000000001</v>
      </c>
      <c r="H2094" s="108" t="s">
        <v>581</v>
      </c>
    </row>
    <row r="2095" spans="1:8" ht="16.5" thickBot="1">
      <c r="A2095" s="22" t="s">
        <v>30</v>
      </c>
      <c r="B2095" s="35">
        <v>0.04</v>
      </c>
      <c r="C2095" s="36">
        <v>1.4E-2</v>
      </c>
      <c r="D2095" s="35">
        <v>6.9000000000000006E-2</v>
      </c>
      <c r="E2095" s="35">
        <v>2.5000000000000001E-2</v>
      </c>
      <c r="F2095" s="35">
        <v>0.114</v>
      </c>
      <c r="G2095" s="35">
        <v>5.2999999999999999E-2</v>
      </c>
      <c r="H2095" s="108" t="s">
        <v>589</v>
      </c>
    </row>
    <row r="2096" spans="1:8" ht="16.5" thickBot="1">
      <c r="A2096" s="22" t="s">
        <v>31</v>
      </c>
      <c r="B2096" s="35">
        <v>0</v>
      </c>
      <c r="C2096" s="36">
        <v>0</v>
      </c>
      <c r="D2096" s="35">
        <v>0</v>
      </c>
      <c r="E2096" s="35">
        <v>0</v>
      </c>
      <c r="F2096" s="35">
        <v>0</v>
      </c>
      <c r="G2096" s="35">
        <v>0</v>
      </c>
      <c r="H2096" s="108" t="s">
        <v>582</v>
      </c>
    </row>
    <row r="2097" spans="1:8" ht="16.5" thickBot="1">
      <c r="A2097" s="22" t="s">
        <v>32</v>
      </c>
      <c r="B2097" s="35">
        <v>6.5000000000000002E-2</v>
      </c>
      <c r="C2097" s="36">
        <v>4.1000000000000002E-2</v>
      </c>
      <c r="D2097" s="35">
        <v>5.0000000000000001E-3</v>
      </c>
      <c r="E2097" s="35">
        <v>4.0000000000000001E-3</v>
      </c>
      <c r="F2097" s="35">
        <v>3.0000000000000001E-3</v>
      </c>
      <c r="G2097" s="35">
        <v>2E-3</v>
      </c>
      <c r="H2097" s="108" t="s">
        <v>584</v>
      </c>
    </row>
    <row r="2098" spans="1:8" ht="16.5" thickBot="1">
      <c r="A2098" s="22" t="s">
        <v>33</v>
      </c>
      <c r="B2098" s="37">
        <v>0</v>
      </c>
      <c r="C2098" s="38">
        <v>0</v>
      </c>
      <c r="D2098" s="35">
        <v>0</v>
      </c>
      <c r="E2098" s="35">
        <v>0</v>
      </c>
      <c r="F2098" s="35">
        <v>1.3740000000000001</v>
      </c>
      <c r="G2098" s="35">
        <v>0.44400000000000001</v>
      </c>
      <c r="H2098" s="108" t="s">
        <v>583</v>
      </c>
    </row>
    <row r="2099" spans="1:8" ht="16.5" thickBot="1">
      <c r="A2099" s="22" t="s">
        <v>34</v>
      </c>
      <c r="B2099" s="37">
        <v>0</v>
      </c>
      <c r="C2099" s="38">
        <v>0</v>
      </c>
      <c r="D2099" s="35">
        <v>0</v>
      </c>
      <c r="E2099" s="35">
        <v>0</v>
      </c>
      <c r="F2099" s="35">
        <v>4.0000000000000001E-3</v>
      </c>
      <c r="G2099" s="35">
        <v>3.0000000000000001E-3</v>
      </c>
      <c r="H2099" s="107" t="s">
        <v>35</v>
      </c>
    </row>
    <row r="2100" spans="1:8" ht="16.5" thickBot="1">
      <c r="A2100" s="90" t="s">
        <v>338</v>
      </c>
      <c r="B2100" s="92">
        <v>80.248000000000005</v>
      </c>
      <c r="C2100" s="92">
        <v>49.282000000000011</v>
      </c>
      <c r="D2100" s="138">
        <f>SUM(D2078:D2099)</f>
        <v>96.707000000000008</v>
      </c>
      <c r="E2100" s="138">
        <f t="shared" ref="E2100:G2100" si="313">SUM(E2078:E2099)</f>
        <v>56.403999999999996</v>
      </c>
      <c r="F2100" s="138">
        <f t="shared" si="313"/>
        <v>92.393000000000015</v>
      </c>
      <c r="G2100" s="138">
        <f t="shared" si="313"/>
        <v>54.051000000000002</v>
      </c>
      <c r="H2100" s="106" t="s">
        <v>586</v>
      </c>
    </row>
    <row r="2101" spans="1:8" ht="16.5" thickBot="1">
      <c r="A2101" s="90" t="s">
        <v>337</v>
      </c>
      <c r="B2101" s="92">
        <v>1108.0429999999999</v>
      </c>
      <c r="C2101" s="92">
        <v>1230.117</v>
      </c>
      <c r="D2101" s="138">
        <f>B2101/C2101*E2101</f>
        <v>1187.0848905274863</v>
      </c>
      <c r="E2101" s="138">
        <v>1317.867</v>
      </c>
      <c r="F2101" s="138">
        <f>D2101/E2101*G2101</f>
        <v>1237.5618074662816</v>
      </c>
      <c r="G2101" s="138">
        <v>1373.905</v>
      </c>
      <c r="H2101" s="113" t="s">
        <v>339</v>
      </c>
    </row>
    <row r="2103" spans="1:8">
      <c r="A2103" s="73" t="s">
        <v>159</v>
      </c>
      <c r="H2103" s="75" t="s">
        <v>160</v>
      </c>
    </row>
    <row r="2104" spans="1:8">
      <c r="A2104" s="73" t="s">
        <v>714</v>
      </c>
      <c r="H2104" s="84" t="s">
        <v>429</v>
      </c>
    </row>
    <row r="2105" spans="1:8" ht="16.5" customHeight="1" thickBot="1">
      <c r="A2105" s="72" t="s">
        <v>813</v>
      </c>
      <c r="E2105" s="2"/>
      <c r="G2105" s="2" t="s">
        <v>37</v>
      </c>
      <c r="H2105" s="2" t="s">
        <v>1</v>
      </c>
    </row>
    <row r="2106" spans="1:8" ht="16.5" thickBot="1">
      <c r="A2106" s="63" t="s">
        <v>6</v>
      </c>
      <c r="B2106" s="179">
        <v>2018</v>
      </c>
      <c r="C2106" s="180"/>
      <c r="D2106" s="179">
        <v>2019</v>
      </c>
      <c r="E2106" s="180"/>
      <c r="F2106" s="179">
        <v>2020</v>
      </c>
      <c r="G2106" s="180"/>
      <c r="H2106" s="64" t="s">
        <v>2</v>
      </c>
    </row>
    <row r="2107" spans="1:8">
      <c r="A2107" s="65"/>
      <c r="B2107" s="19" t="s">
        <v>40</v>
      </c>
      <c r="C2107" s="105" t="s">
        <v>41</v>
      </c>
      <c r="D2107" s="105" t="s">
        <v>40</v>
      </c>
      <c r="E2107" s="15" t="s">
        <v>41</v>
      </c>
      <c r="F2107" s="19" t="s">
        <v>40</v>
      </c>
      <c r="G2107" s="9" t="s">
        <v>41</v>
      </c>
      <c r="H2107" s="66"/>
    </row>
    <row r="2108" spans="1:8" ht="16.5" thickBot="1">
      <c r="A2108" s="67"/>
      <c r="B2108" s="32" t="s">
        <v>42</v>
      </c>
      <c r="C2108" s="11" t="s">
        <v>43</v>
      </c>
      <c r="D2108" s="108" t="s">
        <v>42</v>
      </c>
      <c r="E2108" s="34" t="s">
        <v>43</v>
      </c>
      <c r="F2108" s="32" t="s">
        <v>42</v>
      </c>
      <c r="G2108" s="32" t="s">
        <v>43</v>
      </c>
      <c r="H2108" s="68"/>
    </row>
    <row r="2109" spans="1:8" ht="17.25" thickTop="1" thickBot="1">
      <c r="A2109" s="22" t="s">
        <v>11</v>
      </c>
      <c r="B2109" s="33">
        <v>0</v>
      </c>
      <c r="C2109" s="36">
        <v>0</v>
      </c>
      <c r="D2109" s="29">
        <v>0</v>
      </c>
      <c r="E2109" s="35">
        <v>0</v>
      </c>
      <c r="F2109" s="35">
        <v>1E-3</v>
      </c>
      <c r="G2109" s="35">
        <v>6.0000000000000001E-3</v>
      </c>
      <c r="H2109" s="108" t="s">
        <v>575</v>
      </c>
    </row>
    <row r="2110" spans="1:8" ht="16.5" thickBot="1">
      <c r="A2110" s="22" t="s">
        <v>12</v>
      </c>
      <c r="B2110" s="35">
        <v>2.879</v>
      </c>
      <c r="C2110" s="36">
        <v>2.3860000000000001</v>
      </c>
      <c r="D2110" s="29">
        <v>2.778</v>
      </c>
      <c r="E2110" s="35">
        <v>2.778</v>
      </c>
      <c r="F2110" s="35">
        <v>2.718</v>
      </c>
      <c r="G2110" s="35">
        <v>2.0019999999999998</v>
      </c>
      <c r="H2110" s="108" t="s">
        <v>576</v>
      </c>
    </row>
    <row r="2111" spans="1:8" ht="16.5" thickBot="1">
      <c r="A2111" s="22" t="s">
        <v>13</v>
      </c>
      <c r="B2111" s="35">
        <v>3.5150000000000001</v>
      </c>
      <c r="C2111" s="36">
        <v>1.202</v>
      </c>
      <c r="D2111" s="29">
        <v>0.97699999999999998</v>
      </c>
      <c r="E2111" s="35">
        <v>0.97699999999999998</v>
      </c>
      <c r="F2111" s="35">
        <v>2.8439999999999999</v>
      </c>
      <c r="G2111" s="35">
        <v>1.052</v>
      </c>
      <c r="H2111" s="108" t="s">
        <v>572</v>
      </c>
    </row>
    <row r="2112" spans="1:8" ht="16.5" thickBot="1">
      <c r="A2112" s="22" t="s">
        <v>14</v>
      </c>
      <c r="B2112" s="35">
        <v>0</v>
      </c>
      <c r="C2112" s="36">
        <v>0</v>
      </c>
      <c r="D2112" s="29">
        <v>0</v>
      </c>
      <c r="E2112" s="35">
        <v>0</v>
      </c>
      <c r="F2112" s="35">
        <v>0</v>
      </c>
      <c r="G2112" s="35">
        <v>0</v>
      </c>
      <c r="H2112" s="108" t="s">
        <v>585</v>
      </c>
    </row>
    <row r="2113" spans="1:8" ht="16.5" thickBot="1">
      <c r="A2113" s="22" t="s">
        <v>15</v>
      </c>
      <c r="B2113" s="35">
        <v>0</v>
      </c>
      <c r="C2113" s="36">
        <v>0</v>
      </c>
      <c r="D2113" s="29">
        <v>0</v>
      </c>
      <c r="E2113" s="35">
        <v>0</v>
      </c>
      <c r="F2113" s="35">
        <v>0</v>
      </c>
      <c r="G2113" s="35">
        <v>0</v>
      </c>
      <c r="H2113" s="108" t="s">
        <v>591</v>
      </c>
    </row>
    <row r="2114" spans="1:8" ht="16.5" thickBot="1">
      <c r="A2114" s="22" t="s">
        <v>16</v>
      </c>
      <c r="B2114" s="35">
        <v>0</v>
      </c>
      <c r="C2114" s="36">
        <v>0</v>
      </c>
      <c r="D2114" s="29">
        <v>0</v>
      </c>
      <c r="E2114" s="35">
        <v>0</v>
      </c>
      <c r="F2114" s="35">
        <v>0</v>
      </c>
      <c r="G2114" s="35">
        <v>0</v>
      </c>
      <c r="H2114" s="108" t="s">
        <v>573</v>
      </c>
    </row>
    <row r="2115" spans="1:8" ht="16.5" thickBot="1">
      <c r="A2115" s="22" t="s">
        <v>17</v>
      </c>
      <c r="B2115" s="35">
        <v>0</v>
      </c>
      <c r="C2115" s="36">
        <v>0</v>
      </c>
      <c r="D2115" s="29">
        <v>0</v>
      </c>
      <c r="E2115" s="35">
        <v>0</v>
      </c>
      <c r="F2115" s="35">
        <v>0</v>
      </c>
      <c r="G2115" s="35">
        <v>0</v>
      </c>
      <c r="H2115" s="108" t="s">
        <v>18</v>
      </c>
    </row>
    <row r="2116" spans="1:8" ht="16.5" thickBot="1">
      <c r="A2116" s="22" t="s">
        <v>19</v>
      </c>
      <c r="B2116" s="35">
        <v>1.4670000000000001</v>
      </c>
      <c r="C2116" s="36">
        <v>1.1719999999999999</v>
      </c>
      <c r="D2116" s="29">
        <v>0.78</v>
      </c>
      <c r="E2116" s="35">
        <v>0.78</v>
      </c>
      <c r="F2116" s="35">
        <v>4.3109999999999999</v>
      </c>
      <c r="G2116" s="35">
        <v>2.1139999999999999</v>
      </c>
      <c r="H2116" s="108" t="s">
        <v>574</v>
      </c>
    </row>
    <row r="2117" spans="1:8" ht="16.5" thickBot="1">
      <c r="A2117" s="22" t="s">
        <v>20</v>
      </c>
      <c r="B2117" s="35">
        <v>0</v>
      </c>
      <c r="C2117" s="36">
        <v>0</v>
      </c>
      <c r="D2117" s="29">
        <v>3.4000000000000002E-2</v>
      </c>
      <c r="E2117" s="35">
        <v>3.4000000000000002E-2</v>
      </c>
      <c r="F2117" s="35">
        <v>1.7000000000000001E-2</v>
      </c>
      <c r="G2117" s="35">
        <v>2.8000000000000001E-2</v>
      </c>
      <c r="H2117" s="108" t="s">
        <v>577</v>
      </c>
    </row>
    <row r="2118" spans="1:8" ht="16.5" thickBot="1">
      <c r="A2118" s="22" t="s">
        <v>21</v>
      </c>
      <c r="B2118" s="35">
        <v>0</v>
      </c>
      <c r="C2118" s="36">
        <v>0</v>
      </c>
      <c r="D2118" s="29">
        <v>0</v>
      </c>
      <c r="E2118" s="35">
        <v>0</v>
      </c>
      <c r="F2118" s="35">
        <v>0</v>
      </c>
      <c r="G2118" s="35">
        <v>0</v>
      </c>
      <c r="H2118" s="108" t="s">
        <v>587</v>
      </c>
    </row>
    <row r="2119" spans="1:8" ht="16.5" thickBot="1">
      <c r="A2119" s="22" t="s">
        <v>22</v>
      </c>
      <c r="B2119" s="35">
        <v>0</v>
      </c>
      <c r="C2119" s="36">
        <v>0</v>
      </c>
      <c r="D2119" s="29">
        <v>0</v>
      </c>
      <c r="E2119" s="35">
        <v>0</v>
      </c>
      <c r="F2119" s="35">
        <v>0</v>
      </c>
      <c r="G2119" s="35">
        <v>0</v>
      </c>
      <c r="H2119" s="108" t="s">
        <v>571</v>
      </c>
    </row>
    <row r="2120" spans="1:8" ht="16.5" thickBot="1">
      <c r="A2120" s="22" t="s">
        <v>23</v>
      </c>
      <c r="B2120" s="35">
        <v>2.2589999999999999</v>
      </c>
      <c r="C2120" s="36">
        <v>0.61199999999999999</v>
      </c>
      <c r="D2120" s="29">
        <v>3.0000000000000001E-3</v>
      </c>
      <c r="E2120" s="35">
        <v>3.0000000000000001E-3</v>
      </c>
      <c r="F2120" s="35">
        <v>7.0000000000000001E-3</v>
      </c>
      <c r="G2120" s="35">
        <v>1.2999999999999999E-2</v>
      </c>
      <c r="H2120" s="108" t="s">
        <v>24</v>
      </c>
    </row>
    <row r="2121" spans="1:8" ht="16.5" thickBot="1">
      <c r="A2121" s="22" t="s">
        <v>25</v>
      </c>
      <c r="B2121" s="29">
        <v>1.883</v>
      </c>
      <c r="C2121" s="27">
        <v>0.41099999999999998</v>
      </c>
      <c r="D2121" s="29">
        <v>6.0000000000000001E-3</v>
      </c>
      <c r="E2121" s="35">
        <v>6.0000000000000001E-3</v>
      </c>
      <c r="F2121" s="35">
        <v>6.0000000000000001E-3</v>
      </c>
      <c r="G2121" s="35">
        <v>0.04</v>
      </c>
      <c r="H2121" s="108" t="s">
        <v>578</v>
      </c>
    </row>
    <row r="2122" spans="1:8" ht="16.5" thickBot="1">
      <c r="A2122" s="22" t="s">
        <v>26</v>
      </c>
      <c r="B2122" s="35">
        <v>0</v>
      </c>
      <c r="C2122" s="36">
        <v>1E-3</v>
      </c>
      <c r="D2122" s="29">
        <v>0</v>
      </c>
      <c r="E2122" s="35">
        <v>0</v>
      </c>
      <c r="F2122" s="35">
        <v>0</v>
      </c>
      <c r="G2122" s="35">
        <v>0</v>
      </c>
      <c r="H2122" s="108" t="s">
        <v>588</v>
      </c>
    </row>
    <row r="2123" spans="1:8" ht="16.5" thickBot="1">
      <c r="A2123" s="22" t="s">
        <v>27</v>
      </c>
      <c r="B2123" s="35">
        <v>15.69</v>
      </c>
      <c r="C2123" s="36">
        <v>4.6669999999999998</v>
      </c>
      <c r="D2123" s="35">
        <v>4.609</v>
      </c>
      <c r="E2123" s="36">
        <v>4.609</v>
      </c>
      <c r="F2123" s="35">
        <v>15.276</v>
      </c>
      <c r="G2123" s="35">
        <v>4.7949999999999999</v>
      </c>
      <c r="H2123" s="108" t="s">
        <v>579</v>
      </c>
    </row>
    <row r="2124" spans="1:8" ht="16.5" thickBot="1">
      <c r="A2124" s="22" t="s">
        <v>28</v>
      </c>
      <c r="B2124" s="35">
        <v>10.829000000000001</v>
      </c>
      <c r="C2124" s="36">
        <v>3.944</v>
      </c>
      <c r="D2124" s="29">
        <v>4.5339999999999998</v>
      </c>
      <c r="E2124" s="35">
        <v>4.5339999999999998</v>
      </c>
      <c r="F2124" s="35">
        <v>8.49</v>
      </c>
      <c r="G2124" s="35">
        <v>3.4620000000000002</v>
      </c>
      <c r="H2124" s="108" t="s">
        <v>580</v>
      </c>
    </row>
    <row r="2125" spans="1:8" ht="16.5" thickBot="1">
      <c r="A2125" s="22" t="s">
        <v>29</v>
      </c>
      <c r="B2125" s="35">
        <v>3.0000000000000001E-3</v>
      </c>
      <c r="C2125" s="36">
        <v>4.0000000000000001E-3</v>
      </c>
      <c r="D2125" s="29">
        <v>1.0999999999999999E-2</v>
      </c>
      <c r="E2125" s="35">
        <v>1.0999999999999999E-2</v>
      </c>
      <c r="F2125" s="35">
        <v>0.22500000000000001</v>
      </c>
      <c r="G2125" s="35">
        <v>4.4999999999999998E-2</v>
      </c>
      <c r="H2125" s="108" t="s">
        <v>581</v>
      </c>
    </row>
    <row r="2126" spans="1:8" ht="16.5" thickBot="1">
      <c r="A2126" s="22" t="s">
        <v>30</v>
      </c>
      <c r="B2126" s="35">
        <v>0</v>
      </c>
      <c r="C2126" s="36">
        <v>0</v>
      </c>
      <c r="D2126" s="29">
        <v>0</v>
      </c>
      <c r="E2126" s="35">
        <v>0</v>
      </c>
      <c r="F2126" s="35">
        <v>0</v>
      </c>
      <c r="G2126" s="35">
        <v>0</v>
      </c>
      <c r="H2126" s="108" t="s">
        <v>589</v>
      </c>
    </row>
    <row r="2127" spans="1:8" ht="16.5" thickBot="1">
      <c r="A2127" s="22" t="s">
        <v>31</v>
      </c>
      <c r="B2127" s="35">
        <v>0</v>
      </c>
      <c r="C2127" s="36">
        <v>0</v>
      </c>
      <c r="D2127" s="29">
        <v>0</v>
      </c>
      <c r="E2127" s="35">
        <v>0</v>
      </c>
      <c r="F2127" s="35">
        <v>0</v>
      </c>
      <c r="G2127" s="35">
        <v>0</v>
      </c>
      <c r="H2127" s="108" t="s">
        <v>582</v>
      </c>
    </row>
    <row r="2128" spans="1:8" ht="16.5" thickBot="1">
      <c r="A2128" s="22" t="s">
        <v>32</v>
      </c>
      <c r="B2128" s="35">
        <v>0</v>
      </c>
      <c r="C2128" s="36">
        <v>0</v>
      </c>
      <c r="D2128" s="29">
        <v>1E-3</v>
      </c>
      <c r="E2128" s="35">
        <v>1E-3</v>
      </c>
      <c r="F2128" s="35">
        <v>0</v>
      </c>
      <c r="G2128" s="35">
        <v>0</v>
      </c>
      <c r="H2128" s="108" t="s">
        <v>584</v>
      </c>
    </row>
    <row r="2129" spans="1:8" ht="16.5" thickBot="1">
      <c r="A2129" s="22" t="s">
        <v>33</v>
      </c>
      <c r="B2129" s="37">
        <v>0</v>
      </c>
      <c r="C2129" s="38">
        <v>0</v>
      </c>
      <c r="D2129" s="29">
        <v>0</v>
      </c>
      <c r="E2129" s="35">
        <v>0</v>
      </c>
      <c r="F2129" s="35">
        <v>0</v>
      </c>
      <c r="G2129" s="35">
        <v>0</v>
      </c>
      <c r="H2129" s="108" t="s">
        <v>583</v>
      </c>
    </row>
    <row r="2130" spans="1:8" ht="16.5" thickBot="1">
      <c r="A2130" s="22" t="s">
        <v>34</v>
      </c>
      <c r="B2130" s="37">
        <v>0</v>
      </c>
      <c r="C2130" s="38">
        <v>0</v>
      </c>
      <c r="D2130" s="29">
        <v>0</v>
      </c>
      <c r="E2130" s="35">
        <v>0</v>
      </c>
      <c r="F2130" s="35">
        <v>0</v>
      </c>
      <c r="G2130" s="35">
        <v>0</v>
      </c>
      <c r="H2130" s="107" t="s">
        <v>35</v>
      </c>
    </row>
    <row r="2131" spans="1:8" ht="16.5" thickBot="1">
      <c r="A2131" s="90" t="s">
        <v>338</v>
      </c>
      <c r="B2131" s="92">
        <v>38.524999999999999</v>
      </c>
      <c r="C2131" s="92">
        <v>14.398999999999999</v>
      </c>
      <c r="D2131" s="92">
        <v>13.732999999999999</v>
      </c>
      <c r="E2131" s="92">
        <v>13.732999999999999</v>
      </c>
      <c r="F2131" s="138">
        <f>SUM(F2109:F2130)</f>
        <v>33.895000000000003</v>
      </c>
      <c r="G2131" s="138">
        <f>SUM(G2109:G2130)</f>
        <v>13.556999999999999</v>
      </c>
      <c r="H2131" s="106" t="s">
        <v>586</v>
      </c>
    </row>
    <row r="2132" spans="1:8" ht="16.5" thickBot="1">
      <c r="A2132" s="90" t="s">
        <v>337</v>
      </c>
      <c r="B2132" s="92">
        <v>193.762</v>
      </c>
      <c r="C2132" s="92">
        <v>201.16800000000001</v>
      </c>
      <c r="D2132" s="92">
        <v>213.2</v>
      </c>
      <c r="E2132" s="92">
        <v>213.2</v>
      </c>
      <c r="F2132" s="138">
        <v>228.39500000000001</v>
      </c>
      <c r="G2132" s="138">
        <v>228.39500000000001</v>
      </c>
      <c r="H2132" s="113" t="s">
        <v>339</v>
      </c>
    </row>
    <row r="2133" spans="1:8">
      <c r="A2133" s="93"/>
      <c r="B2133" s="94"/>
      <c r="C2133" s="94"/>
      <c r="D2133" s="94"/>
      <c r="E2133" s="94"/>
      <c r="F2133" s="94"/>
      <c r="G2133" s="94"/>
      <c r="H2133" s="115"/>
    </row>
    <row r="2134" spans="1:8">
      <c r="A2134" s="73" t="s">
        <v>161</v>
      </c>
      <c r="H2134" s="75" t="s">
        <v>162</v>
      </c>
    </row>
    <row r="2135" spans="1:8">
      <c r="A2135" s="73" t="s">
        <v>715</v>
      </c>
      <c r="H2135" s="85" t="s">
        <v>431</v>
      </c>
    </row>
    <row r="2136" spans="1:8" ht="16.5" customHeight="1" thickBot="1">
      <c r="A2136" s="72" t="s">
        <v>813</v>
      </c>
      <c r="E2136" s="2"/>
      <c r="G2136" s="2" t="s">
        <v>37</v>
      </c>
      <c r="H2136" s="2" t="s">
        <v>1</v>
      </c>
    </row>
    <row r="2137" spans="1:8" ht="16.5" thickBot="1">
      <c r="A2137" s="63" t="s">
        <v>6</v>
      </c>
      <c r="B2137" s="179">
        <v>2018</v>
      </c>
      <c r="C2137" s="180"/>
      <c r="D2137" s="179">
        <v>2019</v>
      </c>
      <c r="E2137" s="180"/>
      <c r="F2137" s="179">
        <v>2020</v>
      </c>
      <c r="G2137" s="180"/>
      <c r="H2137" s="64" t="s">
        <v>2</v>
      </c>
    </row>
    <row r="2138" spans="1:8">
      <c r="A2138" s="65"/>
      <c r="B2138" s="19" t="s">
        <v>40</v>
      </c>
      <c r="C2138" s="105" t="s">
        <v>41</v>
      </c>
      <c r="D2138" s="105" t="s">
        <v>40</v>
      </c>
      <c r="E2138" s="15" t="s">
        <v>41</v>
      </c>
      <c r="F2138" s="19" t="s">
        <v>40</v>
      </c>
      <c r="G2138" s="9" t="s">
        <v>41</v>
      </c>
      <c r="H2138" s="66"/>
    </row>
    <row r="2139" spans="1:8" ht="16.5" thickBot="1">
      <c r="A2139" s="67"/>
      <c r="B2139" s="32" t="s">
        <v>42</v>
      </c>
      <c r="C2139" s="11" t="s">
        <v>43</v>
      </c>
      <c r="D2139" s="108" t="s">
        <v>42</v>
      </c>
      <c r="E2139" s="34" t="s">
        <v>43</v>
      </c>
      <c r="F2139" s="32" t="s">
        <v>42</v>
      </c>
      <c r="G2139" s="32" t="s">
        <v>43</v>
      </c>
      <c r="H2139" s="68"/>
    </row>
    <row r="2140" spans="1:8" ht="17.25" thickTop="1" thickBot="1">
      <c r="A2140" s="22" t="s">
        <v>11</v>
      </c>
      <c r="B2140" s="33">
        <v>8.0000000000000002E-3</v>
      </c>
      <c r="C2140" s="36">
        <v>4.2999999999999997E-2</v>
      </c>
      <c r="D2140" s="29">
        <v>5.0000000000000001E-3</v>
      </c>
      <c r="E2140" s="29">
        <v>2.9000000000000001E-2</v>
      </c>
      <c r="F2140" s="29">
        <v>0</v>
      </c>
      <c r="G2140" s="29">
        <v>0</v>
      </c>
      <c r="H2140" s="108" t="s">
        <v>575</v>
      </c>
    </row>
    <row r="2141" spans="1:8" ht="16.5" thickBot="1">
      <c r="A2141" s="22" t="s">
        <v>12</v>
      </c>
      <c r="B2141" s="35">
        <v>41.210999999999999</v>
      </c>
      <c r="C2141" s="36">
        <v>7.23</v>
      </c>
      <c r="D2141" s="29">
        <v>42.484999999999999</v>
      </c>
      <c r="E2141" s="29">
        <v>5.9429999999999996</v>
      </c>
      <c r="F2141" s="29">
        <v>33.545000000000002</v>
      </c>
      <c r="G2141" s="29">
        <v>5.1609999999999996</v>
      </c>
      <c r="H2141" s="108" t="s">
        <v>576</v>
      </c>
    </row>
    <row r="2142" spans="1:8" ht="16.5" thickBot="1">
      <c r="A2142" s="22" t="s">
        <v>13</v>
      </c>
      <c r="B2142" s="35">
        <v>0.11</v>
      </c>
      <c r="C2142" s="36">
        <v>0.19</v>
      </c>
      <c r="D2142" s="29">
        <v>8.6999999999999994E-2</v>
      </c>
      <c r="E2142" s="29">
        <v>0.108</v>
      </c>
      <c r="F2142" s="29">
        <v>7.6999999999999999E-2</v>
      </c>
      <c r="G2142" s="29">
        <v>9.0999999999999998E-2</v>
      </c>
      <c r="H2142" s="108" t="s">
        <v>572</v>
      </c>
    </row>
    <row r="2143" spans="1:8" ht="16.5" thickBot="1">
      <c r="A2143" s="22" t="s">
        <v>14</v>
      </c>
      <c r="B2143" s="35">
        <v>0</v>
      </c>
      <c r="C2143" s="36">
        <v>0</v>
      </c>
      <c r="D2143" s="36">
        <v>0</v>
      </c>
      <c r="E2143" s="36">
        <v>0</v>
      </c>
      <c r="F2143" s="36">
        <v>0</v>
      </c>
      <c r="G2143" s="36">
        <v>0</v>
      </c>
      <c r="H2143" s="108" t="s">
        <v>585</v>
      </c>
    </row>
    <row r="2144" spans="1:8" ht="16.5" thickBot="1">
      <c r="A2144" s="22" t="s">
        <v>15</v>
      </c>
      <c r="B2144" s="35">
        <v>2.4E-2</v>
      </c>
      <c r="C2144" s="36">
        <v>4.5999999999999999E-2</v>
      </c>
      <c r="D2144" s="29">
        <v>1.0999999999999999E-2</v>
      </c>
      <c r="E2144" s="29">
        <v>0.02</v>
      </c>
      <c r="F2144" s="29">
        <v>0</v>
      </c>
      <c r="G2144" s="29">
        <v>0</v>
      </c>
      <c r="H2144" s="108" t="s">
        <v>591</v>
      </c>
    </row>
    <row r="2145" spans="1:8" ht="16.5" thickBot="1">
      <c r="A2145" s="22" t="s">
        <v>16</v>
      </c>
      <c r="B2145" s="35">
        <v>0.12592900000000001</v>
      </c>
      <c r="C2145" s="36">
        <v>2.9000000000000001E-2</v>
      </c>
      <c r="D2145" s="29">
        <v>0.32900000000000001</v>
      </c>
      <c r="E2145" s="29">
        <v>0.05</v>
      </c>
      <c r="F2145" s="29">
        <v>0.16500000000000001</v>
      </c>
      <c r="G2145" s="29">
        <v>2.1000000000000001E-2</v>
      </c>
      <c r="H2145" s="108" t="s">
        <v>573</v>
      </c>
    </row>
    <row r="2146" spans="1:8" ht="16.5" thickBot="1">
      <c r="A2146" s="22" t="s">
        <v>17</v>
      </c>
      <c r="B2146" s="35">
        <v>2.21</v>
      </c>
      <c r="C2146" s="36">
        <v>0.312</v>
      </c>
      <c r="D2146" s="29">
        <v>1.964</v>
      </c>
      <c r="E2146" s="29">
        <v>0.27900000000000003</v>
      </c>
      <c r="F2146" s="29">
        <v>1.9530000000000001</v>
      </c>
      <c r="G2146" s="29">
        <v>0.432</v>
      </c>
      <c r="H2146" s="108" t="s">
        <v>18</v>
      </c>
    </row>
    <row r="2147" spans="1:8" ht="16.5" thickBot="1">
      <c r="A2147" s="22" t="s">
        <v>19</v>
      </c>
      <c r="B2147" s="35">
        <v>0.51100000000000001</v>
      </c>
      <c r="C2147" s="36">
        <v>0.38300000000000001</v>
      </c>
      <c r="D2147" s="29">
        <v>0.504</v>
      </c>
      <c r="E2147" s="29">
        <v>0.34499999999999997</v>
      </c>
      <c r="F2147" s="29">
        <v>0.65400000000000003</v>
      </c>
      <c r="G2147" s="29">
        <v>0.38400000000000001</v>
      </c>
      <c r="H2147" s="108" t="s">
        <v>574</v>
      </c>
    </row>
    <row r="2148" spans="1:8" ht="16.5" thickBot="1">
      <c r="A2148" s="22" t="s">
        <v>20</v>
      </c>
      <c r="B2148" s="35">
        <v>0</v>
      </c>
      <c r="C2148" s="36">
        <v>0</v>
      </c>
      <c r="D2148" s="29">
        <v>7.0000000000000001E-3</v>
      </c>
      <c r="E2148" s="29">
        <v>3.0000000000000001E-3</v>
      </c>
      <c r="F2148" s="29">
        <v>0</v>
      </c>
      <c r="G2148" s="29">
        <v>0</v>
      </c>
      <c r="H2148" s="108" t="s">
        <v>577</v>
      </c>
    </row>
    <row r="2149" spans="1:8" ht="16.5" thickBot="1">
      <c r="A2149" s="22" t="s">
        <v>21</v>
      </c>
      <c r="B2149" s="35">
        <v>0.60699999999999998</v>
      </c>
      <c r="C2149" s="36">
        <v>8.6999999999999994E-2</v>
      </c>
      <c r="D2149" s="29">
        <v>8.5000000000000006E-2</v>
      </c>
      <c r="E2149" s="29">
        <v>1.9E-2</v>
      </c>
      <c r="F2149" s="29">
        <v>1.131</v>
      </c>
      <c r="G2149" s="29">
        <v>0.17699999999999999</v>
      </c>
      <c r="H2149" s="108" t="s">
        <v>587</v>
      </c>
    </row>
    <row r="2150" spans="1:8" ht="16.5" thickBot="1">
      <c r="A2150" s="22" t="s">
        <v>22</v>
      </c>
      <c r="B2150" s="35">
        <v>0.28100000000000003</v>
      </c>
      <c r="C2150" s="36">
        <v>0.20200000000000001</v>
      </c>
      <c r="D2150" s="29">
        <v>0.27500000000000002</v>
      </c>
      <c r="E2150" s="29">
        <v>0.22</v>
      </c>
      <c r="F2150" s="29">
        <v>0.253</v>
      </c>
      <c r="G2150" s="29">
        <v>0.19500000000000001</v>
      </c>
      <c r="H2150" s="108" t="s">
        <v>571</v>
      </c>
    </row>
    <row r="2151" spans="1:8" ht="16.5" thickBot="1">
      <c r="A2151" s="22" t="s">
        <v>23</v>
      </c>
      <c r="B2151" s="35">
        <v>23.242000000000001</v>
      </c>
      <c r="C2151" s="36">
        <v>7.2889999999999997</v>
      </c>
      <c r="D2151" s="29">
        <v>20.827999999999999</v>
      </c>
      <c r="E2151" s="29">
        <v>6.77</v>
      </c>
      <c r="F2151" s="29">
        <v>40.250999999999998</v>
      </c>
      <c r="G2151" s="29">
        <v>4.2640000000000002</v>
      </c>
      <c r="H2151" s="108" t="s">
        <v>24</v>
      </c>
    </row>
    <row r="2152" spans="1:8" ht="16.5" thickBot="1">
      <c r="A2152" s="22" t="s">
        <v>25</v>
      </c>
      <c r="B2152" s="29">
        <v>4.07</v>
      </c>
      <c r="C2152" s="27">
        <v>0.53500000000000003</v>
      </c>
      <c r="D2152" s="29">
        <v>9.6300000000000008</v>
      </c>
      <c r="E2152" s="29">
        <v>3.113</v>
      </c>
      <c r="F2152" s="29">
        <v>11.436</v>
      </c>
      <c r="G2152" s="29">
        <v>1.2589999999999999</v>
      </c>
      <c r="H2152" s="108" t="s">
        <v>578</v>
      </c>
    </row>
    <row r="2153" spans="1:8" ht="16.5" thickBot="1">
      <c r="A2153" s="22" t="s">
        <v>26</v>
      </c>
      <c r="B2153" s="29">
        <f>D2153/E2153*C2153</f>
        <v>5.3016949152542375E-2</v>
      </c>
      <c r="C2153" s="36">
        <v>4.5999999999999999E-2</v>
      </c>
      <c r="D2153" s="29">
        <f>F2153/G2153*E2153</f>
        <v>6.1084745762711862E-2</v>
      </c>
      <c r="E2153" s="29">
        <v>5.2999999999999999E-2</v>
      </c>
      <c r="F2153" s="29">
        <v>0.20399999999999999</v>
      </c>
      <c r="G2153" s="29">
        <v>0.17699999999999999</v>
      </c>
      <c r="H2153" s="108" t="s">
        <v>588</v>
      </c>
    </row>
    <row r="2154" spans="1:8" ht="16.5" thickBot="1">
      <c r="A2154" s="22" t="s">
        <v>27</v>
      </c>
      <c r="B2154" s="35">
        <v>0.19900000000000001</v>
      </c>
      <c r="C2154" s="36">
        <v>0.18</v>
      </c>
      <c r="D2154" s="29">
        <v>0.78700000000000003</v>
      </c>
      <c r="E2154" s="29">
        <v>0.48399999999999999</v>
      </c>
      <c r="F2154" s="29">
        <v>3.1E-2</v>
      </c>
      <c r="G2154" s="29">
        <v>0.2</v>
      </c>
      <c r="H2154" s="108" t="s">
        <v>579</v>
      </c>
    </row>
    <row r="2155" spans="1:8" ht="16.5" thickBot="1">
      <c r="A2155" s="22" t="s">
        <v>28</v>
      </c>
      <c r="B2155" s="35">
        <v>1.202</v>
      </c>
      <c r="C2155" s="36">
        <v>3.2069999999999999</v>
      </c>
      <c r="D2155" s="29">
        <v>1.5229999999999999</v>
      </c>
      <c r="E2155" s="29">
        <v>4.1390000000000002</v>
      </c>
      <c r="F2155" s="29">
        <v>0.26600000000000001</v>
      </c>
      <c r="G2155" s="29">
        <v>0.64900000000000002</v>
      </c>
      <c r="H2155" s="108" t="s">
        <v>580</v>
      </c>
    </row>
    <row r="2156" spans="1:8" ht="16.5" thickBot="1">
      <c r="A2156" s="22" t="s">
        <v>29</v>
      </c>
      <c r="B2156" s="35">
        <v>0.35899999999999999</v>
      </c>
      <c r="C2156" s="36">
        <v>0.214</v>
      </c>
      <c r="D2156" s="29">
        <v>0.81499999999999995</v>
      </c>
      <c r="E2156" s="29">
        <v>0.35899999999999999</v>
      </c>
      <c r="F2156" s="29">
        <v>2.9140000000000001</v>
      </c>
      <c r="G2156" s="29">
        <v>1.5249999999999999</v>
      </c>
      <c r="H2156" s="108" t="s">
        <v>581</v>
      </c>
    </row>
    <row r="2157" spans="1:8" ht="16.5" thickBot="1">
      <c r="A2157" s="22" t="s">
        <v>30</v>
      </c>
      <c r="B2157" s="35">
        <v>7.0999999999999994E-2</v>
      </c>
      <c r="C2157" s="36">
        <v>2.5999999999999999E-2</v>
      </c>
      <c r="D2157" s="29">
        <v>0.24199999999999999</v>
      </c>
      <c r="E2157" s="29">
        <v>6.8000000000000005E-2</v>
      </c>
      <c r="F2157" s="29">
        <v>0.159</v>
      </c>
      <c r="G2157" s="29">
        <v>6.5000000000000002E-2</v>
      </c>
      <c r="H2157" s="108" t="s">
        <v>589</v>
      </c>
    </row>
    <row r="2158" spans="1:8" ht="16.5" thickBot="1">
      <c r="A2158" s="22" t="s">
        <v>31</v>
      </c>
      <c r="B2158" s="35">
        <v>1.6E-2</v>
      </c>
      <c r="C2158" s="36">
        <v>1.9E-2</v>
      </c>
      <c r="D2158" s="29">
        <v>0</v>
      </c>
      <c r="E2158" s="29">
        <v>8.0000000000000002E-3</v>
      </c>
      <c r="F2158" s="29">
        <v>0</v>
      </c>
      <c r="G2158" s="29">
        <v>0</v>
      </c>
      <c r="H2158" s="108" t="s">
        <v>582</v>
      </c>
    </row>
    <row r="2159" spans="1:8" ht="16.5" thickBot="1">
      <c r="A2159" s="22" t="s">
        <v>32</v>
      </c>
      <c r="B2159" s="35">
        <v>1.2999999999999999E-2</v>
      </c>
      <c r="C2159" s="36">
        <v>7.0000000000000001E-3</v>
      </c>
      <c r="D2159" s="29">
        <v>7.0999999999999994E-2</v>
      </c>
      <c r="E2159" s="29">
        <v>4.2000000000000003E-2</v>
      </c>
      <c r="F2159" s="29">
        <v>0.13300000000000001</v>
      </c>
      <c r="G2159" s="29">
        <v>5.8000000000000003E-2</v>
      </c>
      <c r="H2159" s="108" t="s">
        <v>584</v>
      </c>
    </row>
    <row r="2160" spans="1:8" ht="16.5" thickBot="1">
      <c r="A2160" s="22" t="s">
        <v>33</v>
      </c>
      <c r="B2160" s="37">
        <v>2.1869999999999998</v>
      </c>
      <c r="C2160" s="38">
        <v>0.433</v>
      </c>
      <c r="D2160" s="29">
        <v>2.7170000000000001</v>
      </c>
      <c r="E2160" s="29">
        <v>0.52400000000000002</v>
      </c>
      <c r="F2160" s="29">
        <v>9.1980000000000004</v>
      </c>
      <c r="G2160" s="29">
        <v>2.8029999999999999</v>
      </c>
      <c r="H2160" s="108" t="s">
        <v>583</v>
      </c>
    </row>
    <row r="2161" spans="1:8" ht="16.5" thickBot="1">
      <c r="A2161" s="22" t="s">
        <v>34</v>
      </c>
      <c r="B2161" s="37">
        <v>1E-3</v>
      </c>
      <c r="C2161" s="38">
        <v>2E-3</v>
      </c>
      <c r="D2161" s="29">
        <v>0</v>
      </c>
      <c r="E2161" s="29">
        <v>0</v>
      </c>
      <c r="F2161" s="29">
        <v>0</v>
      </c>
      <c r="G2161" s="29">
        <v>0</v>
      </c>
      <c r="H2161" s="107" t="s">
        <v>35</v>
      </c>
    </row>
    <row r="2162" spans="1:8" ht="16.5" thickBot="1">
      <c r="A2162" s="90" t="s">
        <v>338</v>
      </c>
      <c r="B2162" s="92">
        <v>76.447929000000016</v>
      </c>
      <c r="C2162" s="92">
        <v>20.479999999999997</v>
      </c>
      <c r="D2162" s="139">
        <f>SUM(D2140:D2161)</f>
        <v>82.426084745762708</v>
      </c>
      <c r="E2162" s="139">
        <f t="shared" ref="E2162:F2162" si="314">SUM(E2140:E2161)</f>
        <v>22.576000000000001</v>
      </c>
      <c r="F2162" s="139">
        <f t="shared" si="314"/>
        <v>102.37</v>
      </c>
      <c r="G2162" s="139">
        <f>SUM(G2140:G2161)</f>
        <v>17.461000000000002</v>
      </c>
      <c r="H2162" s="106" t="s">
        <v>586</v>
      </c>
    </row>
    <row r="2163" spans="1:8" ht="16.5" thickBot="1">
      <c r="A2163" s="90" t="s">
        <v>337</v>
      </c>
      <c r="B2163" s="92">
        <v>2698.787998986325</v>
      </c>
      <c r="C2163" s="92">
        <v>1805.633</v>
      </c>
      <c r="D2163" s="139">
        <v>2969.5272684549177</v>
      </c>
      <c r="E2163" s="139">
        <v>1986.7719999999999</v>
      </c>
      <c r="F2163" s="139">
        <v>3067.9872874251205</v>
      </c>
      <c r="G2163" s="139">
        <v>2052.6469999999999</v>
      </c>
      <c r="H2163" s="113" t="s">
        <v>339</v>
      </c>
    </row>
    <row r="2166" spans="1:8">
      <c r="A2166" s="73" t="s">
        <v>163</v>
      </c>
      <c r="H2166" s="75" t="s">
        <v>164</v>
      </c>
    </row>
    <row r="2167" spans="1:8">
      <c r="A2167" s="73" t="s">
        <v>716</v>
      </c>
      <c r="H2167" s="43" t="s">
        <v>432</v>
      </c>
    </row>
    <row r="2168" spans="1:8" ht="16.5" customHeight="1" thickBot="1">
      <c r="A2168" s="72" t="s">
        <v>813</v>
      </c>
      <c r="E2168" s="2"/>
      <c r="G2168" s="2" t="s">
        <v>37</v>
      </c>
      <c r="H2168" s="2" t="s">
        <v>1</v>
      </c>
    </row>
    <row r="2169" spans="1:8" ht="16.5" thickBot="1">
      <c r="A2169" s="63" t="s">
        <v>6</v>
      </c>
      <c r="B2169" s="179">
        <v>2018</v>
      </c>
      <c r="C2169" s="180"/>
      <c r="D2169" s="179">
        <v>2019</v>
      </c>
      <c r="E2169" s="180"/>
      <c r="F2169" s="179">
        <v>2020</v>
      </c>
      <c r="G2169" s="180"/>
      <c r="H2169" s="64" t="s">
        <v>2</v>
      </c>
    </row>
    <row r="2170" spans="1:8">
      <c r="A2170" s="65"/>
      <c r="B2170" s="19" t="s">
        <v>40</v>
      </c>
      <c r="C2170" s="105" t="s">
        <v>41</v>
      </c>
      <c r="D2170" s="105" t="s">
        <v>40</v>
      </c>
      <c r="E2170" s="15" t="s">
        <v>41</v>
      </c>
      <c r="F2170" s="19" t="s">
        <v>40</v>
      </c>
      <c r="G2170" s="9" t="s">
        <v>41</v>
      </c>
      <c r="H2170" s="66"/>
    </row>
    <row r="2171" spans="1:8" ht="16.5" thickBot="1">
      <c r="A2171" s="67"/>
      <c r="B2171" s="32" t="s">
        <v>42</v>
      </c>
      <c r="C2171" s="11" t="s">
        <v>43</v>
      </c>
      <c r="D2171" s="108" t="s">
        <v>42</v>
      </c>
      <c r="E2171" s="34" t="s">
        <v>43</v>
      </c>
      <c r="F2171" s="32" t="s">
        <v>42</v>
      </c>
      <c r="G2171" s="32" t="s">
        <v>43</v>
      </c>
      <c r="H2171" s="68"/>
    </row>
    <row r="2172" spans="1:8" ht="17.25" thickTop="1" thickBot="1">
      <c r="A2172" s="22" t="s">
        <v>11</v>
      </c>
      <c r="B2172" s="33">
        <v>0</v>
      </c>
      <c r="C2172" s="36">
        <v>0</v>
      </c>
      <c r="D2172" s="29">
        <v>0</v>
      </c>
      <c r="E2172" s="35">
        <v>0</v>
      </c>
      <c r="F2172" s="29">
        <v>0</v>
      </c>
      <c r="G2172" s="29">
        <v>0</v>
      </c>
      <c r="H2172" s="108" t="s">
        <v>575</v>
      </c>
    </row>
    <row r="2173" spans="1:8" ht="16.5" thickBot="1">
      <c r="A2173" s="22" t="s">
        <v>12</v>
      </c>
      <c r="B2173" s="35">
        <v>2.75</v>
      </c>
      <c r="C2173" s="36">
        <v>4.0090000000000003</v>
      </c>
      <c r="D2173" s="29">
        <v>2.702</v>
      </c>
      <c r="E2173" s="35">
        <v>3.0649999999999999</v>
      </c>
      <c r="F2173" s="29">
        <v>1.58</v>
      </c>
      <c r="G2173" s="29">
        <v>2.2879999999999998</v>
      </c>
      <c r="H2173" s="108" t="s">
        <v>576</v>
      </c>
    </row>
    <row r="2174" spans="1:8" ht="16.5" thickBot="1">
      <c r="A2174" s="22" t="s">
        <v>13</v>
      </c>
      <c r="B2174" s="35">
        <v>7.0000000000000007E-2</v>
      </c>
      <c r="C2174" s="36">
        <v>0.22</v>
      </c>
      <c r="D2174" s="29">
        <v>0.104</v>
      </c>
      <c r="E2174" s="35">
        <v>0.33700000000000002</v>
      </c>
      <c r="F2174" s="29">
        <v>0.113</v>
      </c>
      <c r="G2174" s="29">
        <v>0.307</v>
      </c>
      <c r="H2174" s="108" t="s">
        <v>572</v>
      </c>
    </row>
    <row r="2175" spans="1:8" ht="16.5" thickBot="1">
      <c r="A2175" s="22" t="s">
        <v>14</v>
      </c>
      <c r="B2175" s="35">
        <v>0.11600000000000001</v>
      </c>
      <c r="C2175" s="36">
        <v>1.7999999999999999E-2</v>
      </c>
      <c r="D2175" s="29">
        <v>1.2999999999999999E-2</v>
      </c>
      <c r="E2175" s="35">
        <v>2E-3</v>
      </c>
      <c r="F2175" s="29">
        <v>1.7000000000000001E-2</v>
      </c>
      <c r="G2175" s="29">
        <v>2E-3</v>
      </c>
      <c r="H2175" s="108" t="s">
        <v>585</v>
      </c>
    </row>
    <row r="2176" spans="1:8" ht="16.5" thickBot="1">
      <c r="A2176" s="22" t="s">
        <v>15</v>
      </c>
      <c r="B2176" s="35">
        <v>0</v>
      </c>
      <c r="C2176" s="36">
        <v>0</v>
      </c>
      <c r="D2176" s="29">
        <v>0</v>
      </c>
      <c r="E2176" s="35">
        <v>0</v>
      </c>
      <c r="F2176" s="29">
        <v>0</v>
      </c>
      <c r="G2176" s="29">
        <v>0</v>
      </c>
      <c r="H2176" s="108" t="s">
        <v>591</v>
      </c>
    </row>
    <row r="2177" spans="1:8" ht="16.5" thickBot="1">
      <c r="A2177" s="22" t="s">
        <v>16</v>
      </c>
      <c r="B2177" s="35">
        <v>0</v>
      </c>
      <c r="C2177" s="36">
        <v>0</v>
      </c>
      <c r="D2177" s="29">
        <v>0</v>
      </c>
      <c r="E2177" s="35">
        <v>0</v>
      </c>
      <c r="F2177" s="35">
        <v>0</v>
      </c>
      <c r="G2177" s="35">
        <v>0</v>
      </c>
      <c r="H2177" s="108" t="s">
        <v>573</v>
      </c>
    </row>
    <row r="2178" spans="1:8" ht="16.5" thickBot="1">
      <c r="A2178" s="22" t="s">
        <v>17</v>
      </c>
      <c r="B2178" s="35">
        <v>2E-3</v>
      </c>
      <c r="C2178" s="36">
        <v>1E-3</v>
      </c>
      <c r="D2178" s="29">
        <v>0</v>
      </c>
      <c r="E2178" s="35">
        <v>1E-3</v>
      </c>
      <c r="F2178" s="29">
        <v>0</v>
      </c>
      <c r="G2178" s="29">
        <v>0</v>
      </c>
      <c r="H2178" s="108" t="s">
        <v>18</v>
      </c>
    </row>
    <row r="2179" spans="1:8" ht="16.5" thickBot="1">
      <c r="A2179" s="22" t="s">
        <v>19</v>
      </c>
      <c r="B2179" s="35">
        <v>0.46200000000000002</v>
      </c>
      <c r="C2179" s="36">
        <v>0.45200000000000001</v>
      </c>
      <c r="D2179" s="29">
        <v>0.76800000000000002</v>
      </c>
      <c r="E2179" s="35">
        <v>0.73499999999999999</v>
      </c>
      <c r="F2179" s="29">
        <v>0.749</v>
      </c>
      <c r="G2179" s="29">
        <v>0.57399999999999995</v>
      </c>
      <c r="H2179" s="108" t="s">
        <v>574</v>
      </c>
    </row>
    <row r="2180" spans="1:8" ht="16.5" thickBot="1">
      <c r="A2180" s="22" t="s">
        <v>20</v>
      </c>
      <c r="B2180" s="35">
        <v>0</v>
      </c>
      <c r="C2180" s="36">
        <v>0</v>
      </c>
      <c r="D2180" s="29">
        <v>0.58399999999999996</v>
      </c>
      <c r="E2180" s="35">
        <v>0.13200000000000001</v>
      </c>
      <c r="F2180" s="29">
        <v>2.1999999999999999E-2</v>
      </c>
      <c r="G2180" s="29">
        <v>8.4000000000000005E-2</v>
      </c>
      <c r="H2180" s="108" t="s">
        <v>577</v>
      </c>
    </row>
    <row r="2181" spans="1:8" ht="16.5" thickBot="1">
      <c r="A2181" s="22" t="s">
        <v>21</v>
      </c>
      <c r="B2181" s="35">
        <v>0</v>
      </c>
      <c r="C2181" s="36">
        <v>0</v>
      </c>
      <c r="D2181" s="29">
        <v>7.5999999999999998E-2</v>
      </c>
      <c r="E2181" s="35">
        <v>1.2E-2</v>
      </c>
      <c r="F2181" s="29">
        <v>0</v>
      </c>
      <c r="G2181" s="29">
        <v>0</v>
      </c>
      <c r="H2181" s="108" t="s">
        <v>587</v>
      </c>
    </row>
    <row r="2182" spans="1:8" ht="16.5" thickBot="1">
      <c r="A2182" s="22" t="s">
        <v>22</v>
      </c>
      <c r="B2182" s="35">
        <v>1E-3</v>
      </c>
      <c r="C2182" s="36">
        <v>1E-3</v>
      </c>
      <c r="D2182" s="29">
        <v>2.1999999999999999E-2</v>
      </c>
      <c r="E2182" s="35">
        <v>1.0999999999999999E-2</v>
      </c>
      <c r="F2182" s="29">
        <v>0.13500000000000001</v>
      </c>
      <c r="G2182" s="29">
        <v>7.9000000000000001E-2</v>
      </c>
      <c r="H2182" s="108" t="s">
        <v>571</v>
      </c>
    </row>
    <row r="2183" spans="1:8" ht="16.5" thickBot="1">
      <c r="A2183" s="22" t="s">
        <v>23</v>
      </c>
      <c r="B2183" s="35">
        <v>1.643</v>
      </c>
      <c r="C2183" s="36">
        <v>0.58199999999999996</v>
      </c>
      <c r="D2183" s="29">
        <v>0.623</v>
      </c>
      <c r="E2183" s="35">
        <v>0.28899999999999998</v>
      </c>
      <c r="F2183" s="29">
        <v>5.6000000000000001E-2</v>
      </c>
      <c r="G2183" s="29">
        <v>3.2000000000000001E-2</v>
      </c>
      <c r="H2183" s="108" t="s">
        <v>24</v>
      </c>
    </row>
    <row r="2184" spans="1:8" ht="16.5" thickBot="1">
      <c r="A2184" s="22" t="s">
        <v>25</v>
      </c>
      <c r="B2184" s="29">
        <v>0.24299999999999999</v>
      </c>
      <c r="C2184" s="27">
        <v>0.158</v>
      </c>
      <c r="D2184" s="29">
        <v>7.3999999999999996E-2</v>
      </c>
      <c r="E2184" s="35">
        <v>8.5999999999999993E-2</v>
      </c>
      <c r="F2184" s="29">
        <v>4.2999999999999997E-2</v>
      </c>
      <c r="G2184" s="29">
        <v>7.5999999999999998E-2</v>
      </c>
      <c r="H2184" s="108" t="s">
        <v>578</v>
      </c>
    </row>
    <row r="2185" spans="1:8" ht="16.5" thickBot="1">
      <c r="A2185" s="22" t="s">
        <v>26</v>
      </c>
      <c r="B2185" s="35">
        <v>0.10129411764705881</v>
      </c>
      <c r="C2185" s="36">
        <v>0.28699999999999998</v>
      </c>
      <c r="D2185" s="29">
        <v>5.9647058823529407E-2</v>
      </c>
      <c r="E2185" s="35">
        <v>0.16900000000000001</v>
      </c>
      <c r="F2185" s="29">
        <v>6.0000000000000001E-3</v>
      </c>
      <c r="G2185" s="29">
        <v>2.4E-2</v>
      </c>
      <c r="H2185" s="108" t="s">
        <v>588</v>
      </c>
    </row>
    <row r="2186" spans="1:8" ht="16.5" thickBot="1">
      <c r="A2186" s="22" t="s">
        <v>27</v>
      </c>
      <c r="B2186" s="35">
        <v>0.183</v>
      </c>
      <c r="C2186" s="36">
        <v>0.374</v>
      </c>
      <c r="D2186" s="35">
        <v>0.317</v>
      </c>
      <c r="E2186" s="36">
        <v>0.67500000000000004</v>
      </c>
      <c r="F2186" s="29">
        <v>0.14799999999999999</v>
      </c>
      <c r="G2186" s="29">
        <v>0.318</v>
      </c>
      <c r="H2186" s="108" t="s">
        <v>579</v>
      </c>
    </row>
    <row r="2187" spans="1:8" ht="16.5" thickBot="1">
      <c r="A2187" s="22" t="s">
        <v>28</v>
      </c>
      <c r="B2187" s="35">
        <v>0.159</v>
      </c>
      <c r="C2187" s="36">
        <v>0.36399999999999999</v>
      </c>
      <c r="D2187" s="29">
        <v>0.14699999999999999</v>
      </c>
      <c r="E2187" s="35">
        <v>0.434</v>
      </c>
      <c r="F2187" s="29">
        <v>0.38500000000000001</v>
      </c>
      <c r="G2187" s="29">
        <v>0.96699999999999997</v>
      </c>
      <c r="H2187" s="108" t="s">
        <v>580</v>
      </c>
    </row>
    <row r="2188" spans="1:8" ht="16.5" thickBot="1">
      <c r="A2188" s="22" t="s">
        <v>29</v>
      </c>
      <c r="B2188" s="35">
        <v>0.38500000000000001</v>
      </c>
      <c r="C2188" s="36">
        <v>0.24099999999999999</v>
      </c>
      <c r="D2188" s="29">
        <v>0.30299999999999999</v>
      </c>
      <c r="E2188" s="35">
        <v>0.153</v>
      </c>
      <c r="F2188" s="29">
        <v>9.2999999999999999E-2</v>
      </c>
      <c r="G2188" s="29">
        <v>9.1999999999999998E-2</v>
      </c>
      <c r="H2188" s="108" t="s">
        <v>581</v>
      </c>
    </row>
    <row r="2189" spans="1:8" ht="16.5" thickBot="1">
      <c r="A2189" s="22" t="s">
        <v>30</v>
      </c>
      <c r="B2189" s="35">
        <v>0.13900000000000001</v>
      </c>
      <c r="C2189" s="36">
        <v>0.124</v>
      </c>
      <c r="D2189" s="29">
        <v>0.54100000000000004</v>
      </c>
      <c r="E2189" s="35">
        <v>0.443</v>
      </c>
      <c r="F2189" s="29">
        <v>0.27500000000000002</v>
      </c>
      <c r="G2189" s="29">
        <v>0.27100000000000002</v>
      </c>
      <c r="H2189" s="108" t="s">
        <v>589</v>
      </c>
    </row>
    <row r="2190" spans="1:8" ht="16.5" thickBot="1">
      <c r="A2190" s="22" t="s">
        <v>31</v>
      </c>
      <c r="B2190" s="35">
        <v>0</v>
      </c>
      <c r="C2190" s="36">
        <v>0</v>
      </c>
      <c r="D2190" s="29">
        <v>0</v>
      </c>
      <c r="E2190" s="35">
        <v>0</v>
      </c>
      <c r="F2190" s="29">
        <v>5.0000000000000001E-3</v>
      </c>
      <c r="G2190" s="29">
        <v>0.02</v>
      </c>
      <c r="H2190" s="108" t="s">
        <v>582</v>
      </c>
    </row>
    <row r="2191" spans="1:8" ht="16.5" thickBot="1">
      <c r="A2191" s="22" t="s">
        <v>32</v>
      </c>
      <c r="B2191" s="35">
        <v>0</v>
      </c>
      <c r="C2191" s="36">
        <v>0</v>
      </c>
      <c r="D2191" s="29">
        <v>8.0000000000000002E-3</v>
      </c>
      <c r="E2191" s="35">
        <v>7.0000000000000001E-3</v>
      </c>
      <c r="F2191" s="29">
        <v>3.5999999999999997E-2</v>
      </c>
      <c r="G2191" s="29">
        <v>0.02</v>
      </c>
      <c r="H2191" s="108" t="s">
        <v>584</v>
      </c>
    </row>
    <row r="2192" spans="1:8" ht="16.5" thickBot="1">
      <c r="A2192" s="22" t="s">
        <v>33</v>
      </c>
      <c r="B2192" s="37">
        <v>0.12</v>
      </c>
      <c r="C2192" s="38">
        <v>4.2999999999999997E-2</v>
      </c>
      <c r="D2192" s="29">
        <v>0</v>
      </c>
      <c r="E2192" s="35">
        <v>0</v>
      </c>
      <c r="F2192" s="29">
        <v>0</v>
      </c>
      <c r="G2192" s="29">
        <v>0</v>
      </c>
      <c r="H2192" s="108" t="s">
        <v>583</v>
      </c>
    </row>
    <row r="2193" spans="1:8" ht="16.5" thickBot="1">
      <c r="A2193" s="22" t="s">
        <v>34</v>
      </c>
      <c r="B2193" s="37">
        <v>5.1180000000000003</v>
      </c>
      <c r="C2193" s="38">
        <v>1.1739999999999999</v>
      </c>
      <c r="D2193" s="29">
        <v>0.438</v>
      </c>
      <c r="E2193" s="35">
        <v>0.16900000000000001</v>
      </c>
      <c r="F2193" s="29">
        <v>6.8000000000000005E-2</v>
      </c>
      <c r="G2193" s="29">
        <v>4.5999999999999999E-2</v>
      </c>
      <c r="H2193" s="107" t="s">
        <v>35</v>
      </c>
    </row>
    <row r="2194" spans="1:8" ht="16.5" thickBot="1">
      <c r="A2194" s="90" t="s">
        <v>338</v>
      </c>
      <c r="B2194" s="92">
        <v>11.492294117647059</v>
      </c>
      <c r="C2194" s="92">
        <v>8.048</v>
      </c>
      <c r="D2194" s="92">
        <v>6.7796470588235289</v>
      </c>
      <c r="E2194" s="92">
        <v>6.7199999999999971</v>
      </c>
      <c r="F2194" s="139">
        <f>SUM(F2172:F2193)</f>
        <v>3.7309999999999994</v>
      </c>
      <c r="G2194" s="139">
        <f>SUM(G2172:G2193)</f>
        <v>5.1999999999999984</v>
      </c>
      <c r="H2194" s="106" t="s">
        <v>586</v>
      </c>
    </row>
    <row r="2195" spans="1:8" ht="16.5" thickBot="1">
      <c r="A2195" s="90" t="s">
        <v>337</v>
      </c>
      <c r="B2195" s="92">
        <v>329.08800000000002</v>
      </c>
      <c r="C2195" s="92">
        <v>450.315</v>
      </c>
      <c r="D2195" s="92">
        <v>322.48399999999998</v>
      </c>
      <c r="E2195" s="92">
        <v>443.73500000000001</v>
      </c>
      <c r="F2195" s="139">
        <v>328.24348640517422</v>
      </c>
      <c r="G2195" s="139">
        <v>451.66</v>
      </c>
      <c r="H2195" s="113" t="s">
        <v>339</v>
      </c>
    </row>
    <row r="2198" spans="1:8">
      <c r="A2198" s="73" t="s">
        <v>165</v>
      </c>
      <c r="H2198" s="75" t="s">
        <v>166</v>
      </c>
    </row>
    <row r="2199" spans="1:8">
      <c r="A2199" s="71" t="s">
        <v>717</v>
      </c>
      <c r="H2199" s="8" t="s">
        <v>433</v>
      </c>
    </row>
    <row r="2200" spans="1:8" ht="16.5" customHeight="1" thickBot="1">
      <c r="A2200" s="72" t="s">
        <v>813</v>
      </c>
      <c r="E2200" s="2"/>
      <c r="G2200" s="2" t="s">
        <v>37</v>
      </c>
      <c r="H2200" s="2" t="s">
        <v>1</v>
      </c>
    </row>
    <row r="2201" spans="1:8" ht="16.5" thickBot="1">
      <c r="A2201" s="63" t="s">
        <v>6</v>
      </c>
      <c r="B2201" s="179">
        <v>2018</v>
      </c>
      <c r="C2201" s="180"/>
      <c r="D2201" s="179">
        <v>2019</v>
      </c>
      <c r="E2201" s="180"/>
      <c r="F2201" s="179">
        <v>2020</v>
      </c>
      <c r="G2201" s="180"/>
      <c r="H2201" s="125" t="s">
        <v>2</v>
      </c>
    </row>
    <row r="2202" spans="1:8">
      <c r="A2202" s="65"/>
      <c r="B2202" s="19" t="s">
        <v>40</v>
      </c>
      <c r="C2202" s="105" t="s">
        <v>41</v>
      </c>
      <c r="D2202" s="105" t="s">
        <v>40</v>
      </c>
      <c r="E2202" s="15" t="s">
        <v>41</v>
      </c>
      <c r="F2202" s="19" t="s">
        <v>40</v>
      </c>
      <c r="G2202" s="9" t="s">
        <v>41</v>
      </c>
      <c r="H2202" s="66"/>
    </row>
    <row r="2203" spans="1:8" ht="16.5" thickBot="1">
      <c r="A2203" s="67"/>
      <c r="B2203" s="32" t="s">
        <v>42</v>
      </c>
      <c r="C2203" s="11" t="s">
        <v>43</v>
      </c>
      <c r="D2203" s="108" t="s">
        <v>42</v>
      </c>
      <c r="E2203" s="34" t="s">
        <v>43</v>
      </c>
      <c r="F2203" s="32" t="s">
        <v>42</v>
      </c>
      <c r="G2203" s="32" t="s">
        <v>43</v>
      </c>
      <c r="H2203" s="68"/>
    </row>
    <row r="2204" spans="1:8" ht="17.25" thickTop="1" thickBot="1">
      <c r="A2204" s="22" t="s">
        <v>11</v>
      </c>
      <c r="B2204" s="33">
        <v>0.20200000000000001</v>
      </c>
      <c r="C2204" s="36">
        <v>0.443</v>
      </c>
      <c r="D2204" s="29">
        <v>1.7999999999999999E-2</v>
      </c>
      <c r="E2204" s="35">
        <v>3.5999999999999997E-2</v>
      </c>
      <c r="F2204" s="29">
        <v>0.19900000000000001</v>
      </c>
      <c r="G2204" s="29">
        <v>0.49299999999999999</v>
      </c>
      <c r="H2204" s="108" t="s">
        <v>575</v>
      </c>
    </row>
    <row r="2205" spans="1:8" ht="16.5" thickBot="1">
      <c r="A2205" s="22" t="s">
        <v>12</v>
      </c>
      <c r="B2205" s="35">
        <v>1.649</v>
      </c>
      <c r="C2205" s="36">
        <v>1.659</v>
      </c>
      <c r="D2205" s="29">
        <v>1.1819999999999999</v>
      </c>
      <c r="E2205" s="35">
        <v>1.458</v>
      </c>
      <c r="F2205" s="29">
        <v>1.137</v>
      </c>
      <c r="G2205" s="29">
        <v>1.34</v>
      </c>
      <c r="H2205" s="108" t="s">
        <v>576</v>
      </c>
    </row>
    <row r="2206" spans="1:8" ht="16.5" thickBot="1">
      <c r="A2206" s="22" t="s">
        <v>13</v>
      </c>
      <c r="B2206" s="35">
        <v>1.0980000000000001</v>
      </c>
      <c r="C2206" s="36">
        <v>0.309</v>
      </c>
      <c r="D2206" s="29">
        <v>0.92600000000000005</v>
      </c>
      <c r="E2206" s="35">
        <v>0.245</v>
      </c>
      <c r="F2206" s="29">
        <v>0.995</v>
      </c>
      <c r="G2206" s="29">
        <v>0.31900000000000001</v>
      </c>
      <c r="H2206" s="108" t="s">
        <v>572</v>
      </c>
    </row>
    <row r="2207" spans="1:8" ht="16.5" thickBot="1">
      <c r="A2207" s="22" t="s">
        <v>14</v>
      </c>
      <c r="B2207" s="35">
        <v>5.1999999999999998E-2</v>
      </c>
      <c r="C2207" s="36">
        <v>7.0000000000000001E-3</v>
      </c>
      <c r="D2207" s="29">
        <v>7.0000000000000001E-3</v>
      </c>
      <c r="E2207" s="35">
        <v>1E-3</v>
      </c>
      <c r="F2207" s="29">
        <v>5.0000000000000001E-3</v>
      </c>
      <c r="G2207" s="29">
        <v>1E-3</v>
      </c>
      <c r="H2207" s="108" t="s">
        <v>585</v>
      </c>
    </row>
    <row r="2208" spans="1:8" ht="16.5" thickBot="1">
      <c r="A2208" s="22" t="s">
        <v>15</v>
      </c>
      <c r="B2208" s="35">
        <v>0</v>
      </c>
      <c r="C2208" s="36">
        <v>0</v>
      </c>
      <c r="D2208" s="29">
        <v>0</v>
      </c>
      <c r="E2208" s="35">
        <v>0</v>
      </c>
      <c r="F2208" s="29">
        <v>0</v>
      </c>
      <c r="G2208" s="29">
        <v>0</v>
      </c>
      <c r="H2208" s="108" t="s">
        <v>591</v>
      </c>
    </row>
    <row r="2209" spans="1:8" ht="16.5" thickBot="1">
      <c r="A2209" s="22" t="s">
        <v>16</v>
      </c>
      <c r="B2209" s="35">
        <v>0.16253999999999999</v>
      </c>
      <c r="C2209" s="36">
        <v>6.2E-2</v>
      </c>
      <c r="D2209" s="29">
        <v>0.156</v>
      </c>
      <c r="E2209" s="35">
        <v>4.9000000000000002E-2</v>
      </c>
      <c r="F2209" s="29">
        <v>8.6999999999999994E-2</v>
      </c>
      <c r="G2209" s="29">
        <v>4.7E-2</v>
      </c>
      <c r="H2209" s="108" t="s">
        <v>573</v>
      </c>
    </row>
    <row r="2210" spans="1:8" ht="16.5" thickBot="1">
      <c r="A2210" s="22" t="s">
        <v>17</v>
      </c>
      <c r="B2210" s="35">
        <v>0</v>
      </c>
      <c r="C2210" s="36">
        <v>0</v>
      </c>
      <c r="D2210" s="29">
        <v>0</v>
      </c>
      <c r="E2210" s="35">
        <v>0</v>
      </c>
      <c r="F2210" s="29">
        <v>0</v>
      </c>
      <c r="G2210" s="29">
        <v>0</v>
      </c>
      <c r="H2210" s="108" t="s">
        <v>18</v>
      </c>
    </row>
    <row r="2211" spans="1:8" ht="16.5" thickBot="1">
      <c r="A2211" s="22" t="s">
        <v>19</v>
      </c>
      <c r="B2211" s="35">
        <v>7.1710000000000003</v>
      </c>
      <c r="C2211" s="36">
        <v>4.3979999999999997</v>
      </c>
      <c r="D2211" s="29">
        <v>7.8319999999999999</v>
      </c>
      <c r="E2211" s="35">
        <v>5.3049999999999997</v>
      </c>
      <c r="F2211" s="29">
        <v>5.3140000000000001</v>
      </c>
      <c r="G2211" s="29">
        <v>3.827</v>
      </c>
      <c r="H2211" s="108" t="s">
        <v>574</v>
      </c>
    </row>
    <row r="2212" spans="1:8" ht="16.5" thickBot="1">
      <c r="A2212" s="22" t="s">
        <v>20</v>
      </c>
      <c r="B2212" s="35">
        <v>0</v>
      </c>
      <c r="C2212" s="36">
        <v>0</v>
      </c>
      <c r="D2212" s="29">
        <v>3.7669999999999999</v>
      </c>
      <c r="E2212" s="35">
        <v>1.9830000000000001</v>
      </c>
      <c r="F2212" s="29">
        <v>0</v>
      </c>
      <c r="G2212" s="29">
        <v>2E-3</v>
      </c>
      <c r="H2212" s="108" t="s">
        <v>577</v>
      </c>
    </row>
    <row r="2213" spans="1:8" ht="16.5" thickBot="1">
      <c r="A2213" s="22" t="s">
        <v>21</v>
      </c>
      <c r="B2213" s="35">
        <v>0.38700000000000001</v>
      </c>
      <c r="C2213" s="36">
        <v>0.114</v>
      </c>
      <c r="D2213" s="29">
        <v>0.53500000000000003</v>
      </c>
      <c r="E2213" s="35">
        <v>0.14899999999999999</v>
      </c>
      <c r="F2213" s="29">
        <v>0.77700000000000002</v>
      </c>
      <c r="G2213" s="29">
        <v>0.26900000000000002</v>
      </c>
      <c r="H2213" s="108" t="s">
        <v>587</v>
      </c>
    </row>
    <row r="2214" spans="1:8" ht="16.5" thickBot="1">
      <c r="A2214" s="22" t="s">
        <v>22</v>
      </c>
      <c r="B2214" s="35">
        <v>1E-3</v>
      </c>
      <c r="C2214" s="36">
        <v>1.4E-2</v>
      </c>
      <c r="D2214" s="29">
        <v>0.30199999999999999</v>
      </c>
      <c r="E2214" s="35">
        <v>0.19800000000000001</v>
      </c>
      <c r="F2214" s="29">
        <v>0.36599999999999999</v>
      </c>
      <c r="G2214" s="29">
        <v>0.25600000000000001</v>
      </c>
      <c r="H2214" s="108" t="s">
        <v>571</v>
      </c>
    </row>
    <row r="2215" spans="1:8" ht="16.5" thickBot="1">
      <c r="A2215" s="22" t="s">
        <v>23</v>
      </c>
      <c r="B2215" s="35">
        <v>14.1</v>
      </c>
      <c r="C2215" s="36">
        <v>4.806</v>
      </c>
      <c r="D2215" s="29">
        <v>3.68</v>
      </c>
      <c r="E2215" s="35">
        <v>2.0649999999999999</v>
      </c>
      <c r="F2215" s="29">
        <v>4.2770000000000001</v>
      </c>
      <c r="G2215" s="29">
        <v>1.7889999999999999</v>
      </c>
      <c r="H2215" s="108" t="s">
        <v>24</v>
      </c>
    </row>
    <row r="2216" spans="1:8" ht="16.5" thickBot="1">
      <c r="A2216" s="22" t="s">
        <v>25</v>
      </c>
      <c r="B2216" s="29">
        <v>0.39800000000000002</v>
      </c>
      <c r="C2216" s="27">
        <v>0.52200000000000002</v>
      </c>
      <c r="D2216" s="29">
        <v>0.17399999999999999</v>
      </c>
      <c r="E2216" s="35">
        <v>0.25600000000000001</v>
      </c>
      <c r="F2216" s="29">
        <v>0.13200000000000001</v>
      </c>
      <c r="G2216" s="29">
        <v>0.27100000000000002</v>
      </c>
      <c r="H2216" s="108" t="s">
        <v>578</v>
      </c>
    </row>
    <row r="2217" spans="1:8" ht="16.5" thickBot="1">
      <c r="A2217" s="22" t="s">
        <v>26</v>
      </c>
      <c r="B2217" s="35">
        <v>0</v>
      </c>
      <c r="C2217" s="36">
        <v>1.7000000000000001E-2</v>
      </c>
      <c r="D2217" s="29">
        <v>0</v>
      </c>
      <c r="E2217" s="35">
        <v>4.1000000000000002E-2</v>
      </c>
      <c r="F2217" s="29">
        <v>3.0000000000000001E-3</v>
      </c>
      <c r="G2217" s="29">
        <v>7.0000000000000001E-3</v>
      </c>
      <c r="H2217" s="108" t="s">
        <v>588</v>
      </c>
    </row>
    <row r="2218" spans="1:8" ht="16.5" thickBot="1">
      <c r="A2218" s="22" t="s">
        <v>27</v>
      </c>
      <c r="B2218" s="35">
        <v>1.9E-2</v>
      </c>
      <c r="C2218" s="36">
        <v>6.5000000000000002E-2</v>
      </c>
      <c r="D2218" s="35">
        <v>0</v>
      </c>
      <c r="E2218" s="36">
        <v>0</v>
      </c>
      <c r="F2218" s="29">
        <v>4.0000000000000001E-3</v>
      </c>
      <c r="G2218" s="29">
        <v>1.4999999999999999E-2</v>
      </c>
      <c r="H2218" s="108" t="s">
        <v>579</v>
      </c>
    </row>
    <row r="2219" spans="1:8" ht="16.5" thickBot="1">
      <c r="A2219" s="22" t="s">
        <v>28</v>
      </c>
      <c r="B2219" s="35">
        <v>1.5920000000000001</v>
      </c>
      <c r="C2219" s="36">
        <v>2.3039999999999998</v>
      </c>
      <c r="D2219" s="29">
        <v>2.2330000000000001</v>
      </c>
      <c r="E2219" s="35">
        <v>3.0470000000000002</v>
      </c>
      <c r="F2219" s="29">
        <v>1.861</v>
      </c>
      <c r="G2219" s="29">
        <v>2.0350000000000001</v>
      </c>
      <c r="H2219" s="108" t="s">
        <v>580</v>
      </c>
    </row>
    <row r="2220" spans="1:8" ht="16.5" thickBot="1">
      <c r="A2220" s="22" t="s">
        <v>29</v>
      </c>
      <c r="B2220" s="35">
        <v>0.61799999999999999</v>
      </c>
      <c r="C2220" s="36">
        <v>0.31900000000000001</v>
      </c>
      <c r="D2220" s="29">
        <v>0.76300000000000001</v>
      </c>
      <c r="E2220" s="35">
        <v>0.35399999999999998</v>
      </c>
      <c r="F2220" s="29">
        <v>0.14399999999999999</v>
      </c>
      <c r="G2220" s="29">
        <v>5.6000000000000001E-2</v>
      </c>
      <c r="H2220" s="108" t="s">
        <v>581</v>
      </c>
    </row>
    <row r="2221" spans="1:8" ht="16.5" thickBot="1">
      <c r="A2221" s="22" t="s">
        <v>30</v>
      </c>
      <c r="B2221" s="35">
        <v>0.34699999999999998</v>
      </c>
      <c r="C2221" s="36">
        <v>0.217</v>
      </c>
      <c r="D2221" s="29">
        <v>0.74199999999999999</v>
      </c>
      <c r="E2221" s="35">
        <v>0.497</v>
      </c>
      <c r="F2221" s="29">
        <v>0.34499999999999997</v>
      </c>
      <c r="G2221" s="29">
        <v>0.23799999999999999</v>
      </c>
      <c r="H2221" s="108" t="s">
        <v>589</v>
      </c>
    </row>
    <row r="2222" spans="1:8" ht="16.5" thickBot="1">
      <c r="A2222" s="22" t="s">
        <v>31</v>
      </c>
      <c r="B2222" s="35">
        <v>0</v>
      </c>
      <c r="C2222" s="36">
        <v>0</v>
      </c>
      <c r="D2222" s="29">
        <v>0</v>
      </c>
      <c r="E2222" s="35">
        <v>9.4E-2</v>
      </c>
      <c r="F2222" s="29">
        <v>0</v>
      </c>
      <c r="G2222" s="29">
        <v>0</v>
      </c>
      <c r="H2222" s="108" t="s">
        <v>582</v>
      </c>
    </row>
    <row r="2223" spans="1:8" ht="16.5" thickBot="1">
      <c r="A2223" s="22" t="s">
        <v>32</v>
      </c>
      <c r="B2223" s="35">
        <v>0</v>
      </c>
      <c r="C2223" s="36">
        <v>0</v>
      </c>
      <c r="D2223" s="29">
        <v>0</v>
      </c>
      <c r="E2223" s="35">
        <v>0</v>
      </c>
      <c r="F2223" s="29">
        <v>0</v>
      </c>
      <c r="G2223" s="29">
        <v>0</v>
      </c>
      <c r="H2223" s="108" t="s">
        <v>584</v>
      </c>
    </row>
    <row r="2224" spans="1:8" ht="16.5" thickBot="1">
      <c r="A2224" s="22" t="s">
        <v>33</v>
      </c>
      <c r="B2224" s="37">
        <v>4.2999999999999997E-2</v>
      </c>
      <c r="C2224" s="38">
        <v>0.06</v>
      </c>
      <c r="D2224" s="29">
        <v>0.19900000000000001</v>
      </c>
      <c r="E2224" s="35">
        <v>0.17899999999999999</v>
      </c>
      <c r="F2224" s="29">
        <v>0</v>
      </c>
      <c r="G2224" s="29">
        <v>0</v>
      </c>
      <c r="H2224" s="108" t="s">
        <v>583</v>
      </c>
    </row>
    <row r="2225" spans="1:8" ht="16.5" thickBot="1">
      <c r="A2225" s="22" t="s">
        <v>34</v>
      </c>
      <c r="B2225" s="37">
        <v>2.0859999999999999</v>
      </c>
      <c r="C2225" s="38">
        <v>0.76300000000000001</v>
      </c>
      <c r="D2225" s="29">
        <v>0.20599999999999999</v>
      </c>
      <c r="E2225" s="35">
        <v>0.13400000000000001</v>
      </c>
      <c r="F2225" s="29">
        <v>0.44800000000000001</v>
      </c>
      <c r="G2225" s="29">
        <v>0.27300000000000002</v>
      </c>
      <c r="H2225" s="107" t="s">
        <v>35</v>
      </c>
    </row>
    <row r="2226" spans="1:8" ht="16.5" thickBot="1">
      <c r="A2226" s="90" t="s">
        <v>338</v>
      </c>
      <c r="B2226" s="92">
        <v>29.925539999999994</v>
      </c>
      <c r="C2226" s="92">
        <v>16.079000000000004</v>
      </c>
      <c r="D2226" s="92">
        <v>22.722000000000005</v>
      </c>
      <c r="E2226" s="92">
        <v>16.090999999999998</v>
      </c>
      <c r="F2226" s="139">
        <f>SUM(F2204:F2225)</f>
        <v>16.094000000000001</v>
      </c>
      <c r="G2226" s="139">
        <f>SUM(G2204:G2225)</f>
        <v>11.238</v>
      </c>
      <c r="H2226" s="106" t="s">
        <v>586</v>
      </c>
    </row>
    <row r="2227" spans="1:8" ht="16.5" thickBot="1">
      <c r="A2227" s="90" t="s">
        <v>337</v>
      </c>
      <c r="B2227" s="92">
        <v>125.28491552056417</v>
      </c>
      <c r="C2227" s="92">
        <v>103.875</v>
      </c>
      <c r="D2227" s="92">
        <v>124.837</v>
      </c>
      <c r="E2227" s="92">
        <v>99.129000000000005</v>
      </c>
      <c r="F2227" s="139">
        <f>D2227/E2227*G2227</f>
        <v>109.69848778863904</v>
      </c>
      <c r="G2227" s="139">
        <v>87.108000000000004</v>
      </c>
      <c r="H2227" s="113" t="s">
        <v>339</v>
      </c>
    </row>
    <row r="2229" spans="1:8">
      <c r="A2229" s="73" t="s">
        <v>167</v>
      </c>
      <c r="H2229" s="75" t="s">
        <v>168</v>
      </c>
    </row>
    <row r="2230" spans="1:8" ht="15.75" customHeight="1">
      <c r="A2230" s="73" t="s">
        <v>718</v>
      </c>
      <c r="C2230" s="83"/>
      <c r="D2230" s="83"/>
      <c r="E2230" s="83"/>
      <c r="F2230" s="83"/>
      <c r="G2230" s="83"/>
      <c r="H2230" s="83" t="s">
        <v>434</v>
      </c>
    </row>
    <row r="2231" spans="1:8" ht="16.5" customHeight="1" thickBot="1">
      <c r="A2231" s="72" t="s">
        <v>813</v>
      </c>
      <c r="E2231" s="2"/>
      <c r="G2231" s="2" t="s">
        <v>37</v>
      </c>
      <c r="H2231" s="2" t="s">
        <v>1</v>
      </c>
    </row>
    <row r="2232" spans="1:8" ht="16.5" thickBot="1">
      <c r="A2232" s="63" t="s">
        <v>6</v>
      </c>
      <c r="B2232" s="179">
        <v>2018</v>
      </c>
      <c r="C2232" s="180"/>
      <c r="D2232" s="179">
        <v>2019</v>
      </c>
      <c r="E2232" s="180"/>
      <c r="F2232" s="179">
        <v>2020</v>
      </c>
      <c r="G2232" s="180"/>
      <c r="H2232" s="125" t="s">
        <v>2</v>
      </c>
    </row>
    <row r="2233" spans="1:8">
      <c r="A2233" s="65"/>
      <c r="B2233" s="19" t="s">
        <v>40</v>
      </c>
      <c r="C2233" s="105" t="s">
        <v>41</v>
      </c>
      <c r="D2233" s="105" t="s">
        <v>40</v>
      </c>
      <c r="E2233" s="15" t="s">
        <v>41</v>
      </c>
      <c r="F2233" s="19" t="s">
        <v>40</v>
      </c>
      <c r="G2233" s="9" t="s">
        <v>41</v>
      </c>
      <c r="H2233" s="66"/>
    </row>
    <row r="2234" spans="1:8" ht="16.5" thickBot="1">
      <c r="A2234" s="67"/>
      <c r="B2234" s="32" t="s">
        <v>42</v>
      </c>
      <c r="C2234" s="11" t="s">
        <v>43</v>
      </c>
      <c r="D2234" s="108" t="s">
        <v>42</v>
      </c>
      <c r="E2234" s="34" t="s">
        <v>43</v>
      </c>
      <c r="F2234" s="32" t="s">
        <v>42</v>
      </c>
      <c r="G2234" s="32" t="s">
        <v>43</v>
      </c>
      <c r="H2234" s="68"/>
    </row>
    <row r="2235" spans="1:8" ht="17.25" thickTop="1" thickBot="1">
      <c r="A2235" s="22" t="s">
        <v>11</v>
      </c>
      <c r="B2235" s="33">
        <v>9.202</v>
      </c>
      <c r="C2235" s="36">
        <v>3.9009999999999998</v>
      </c>
      <c r="D2235" s="29">
        <v>7.2990000000000004</v>
      </c>
      <c r="E2235" s="29">
        <v>3.512</v>
      </c>
      <c r="F2235" s="29">
        <v>2.1459999999999999</v>
      </c>
      <c r="G2235" s="29">
        <v>2.141</v>
      </c>
      <c r="H2235" s="108" t="s">
        <v>575</v>
      </c>
    </row>
    <row r="2236" spans="1:8" ht="16.5" thickBot="1">
      <c r="A2236" s="22" t="s">
        <v>12</v>
      </c>
      <c r="B2236" s="35">
        <v>101.721</v>
      </c>
      <c r="C2236" s="36">
        <v>55.171999999999997</v>
      </c>
      <c r="D2236" s="29">
        <v>106.014</v>
      </c>
      <c r="E2236" s="29">
        <v>51.256999999999998</v>
      </c>
      <c r="F2236" s="29">
        <v>94.010999999999996</v>
      </c>
      <c r="G2236" s="29">
        <v>49.381</v>
      </c>
      <c r="H2236" s="108" t="s">
        <v>576</v>
      </c>
    </row>
    <row r="2237" spans="1:8" ht="16.5" thickBot="1">
      <c r="A2237" s="22" t="s">
        <v>13</v>
      </c>
      <c r="B2237" s="35">
        <v>12.676</v>
      </c>
      <c r="C2237" s="36">
        <v>7.6950000000000003</v>
      </c>
      <c r="D2237" s="29">
        <v>10.771000000000001</v>
      </c>
      <c r="E2237" s="29">
        <v>6.1239999999999997</v>
      </c>
      <c r="F2237" s="29">
        <v>10.215999999999999</v>
      </c>
      <c r="G2237" s="29">
        <v>5.8019999999999996</v>
      </c>
      <c r="H2237" s="108" t="s">
        <v>572</v>
      </c>
    </row>
    <row r="2238" spans="1:8" ht="16.5" thickBot="1">
      <c r="A2238" s="22" t="s">
        <v>14</v>
      </c>
      <c r="B2238" s="35">
        <v>0</v>
      </c>
      <c r="C2238" s="36">
        <v>4.0000000000000001E-3</v>
      </c>
      <c r="D2238" s="29">
        <v>0</v>
      </c>
      <c r="E2238" s="29">
        <v>0</v>
      </c>
      <c r="F2238" s="29">
        <v>0</v>
      </c>
      <c r="G2238" s="29">
        <v>0</v>
      </c>
      <c r="H2238" s="108" t="s">
        <v>585</v>
      </c>
    </row>
    <row r="2239" spans="1:8" ht="16.5" thickBot="1">
      <c r="A2239" s="22" t="s">
        <v>15</v>
      </c>
      <c r="B2239" s="35">
        <v>0</v>
      </c>
      <c r="C2239" s="36">
        <v>0</v>
      </c>
      <c r="D2239" s="29">
        <v>0</v>
      </c>
      <c r="E2239" s="29">
        <v>0</v>
      </c>
      <c r="F2239" s="29">
        <v>0</v>
      </c>
      <c r="G2239" s="29">
        <v>0</v>
      </c>
      <c r="H2239" s="108" t="s">
        <v>591</v>
      </c>
    </row>
    <row r="2240" spans="1:8" ht="16.5" thickBot="1">
      <c r="A2240" s="22" t="s">
        <v>16</v>
      </c>
      <c r="B2240" s="35">
        <v>3.0880000000000001</v>
      </c>
      <c r="C2240" s="36">
        <v>1E-3</v>
      </c>
      <c r="D2240" s="29">
        <v>1E-3</v>
      </c>
      <c r="E2240" s="29">
        <v>2E-3</v>
      </c>
      <c r="F2240" s="29">
        <v>2.1000000000000001E-2</v>
      </c>
      <c r="G2240" s="29">
        <v>5.0000000000000001E-3</v>
      </c>
      <c r="H2240" s="108" t="s">
        <v>573</v>
      </c>
    </row>
    <row r="2241" spans="1:8" ht="16.5" thickBot="1">
      <c r="A2241" s="22" t="s">
        <v>17</v>
      </c>
      <c r="B2241" s="35">
        <v>3.0150000000000001</v>
      </c>
      <c r="C2241" s="36">
        <v>0.47099999999999997</v>
      </c>
      <c r="D2241" s="29">
        <v>2.8570000000000002</v>
      </c>
      <c r="E2241" s="29">
        <v>0.46500000000000002</v>
      </c>
      <c r="F2241" s="29">
        <v>2.661</v>
      </c>
      <c r="G2241" s="29">
        <v>0.442</v>
      </c>
      <c r="H2241" s="108" t="s">
        <v>18</v>
      </c>
    </row>
    <row r="2242" spans="1:8" ht="16.5" thickBot="1">
      <c r="A2242" s="22" t="s">
        <v>19</v>
      </c>
      <c r="B2242" s="35">
        <v>66.384</v>
      </c>
      <c r="C2242" s="36">
        <v>31.933</v>
      </c>
      <c r="D2242" s="29">
        <v>60.165999999999997</v>
      </c>
      <c r="E2242" s="29">
        <v>30.148</v>
      </c>
      <c r="F2242" s="29">
        <v>112.152</v>
      </c>
      <c r="G2242" s="29">
        <v>49.917000000000002</v>
      </c>
      <c r="H2242" s="108" t="s">
        <v>574</v>
      </c>
    </row>
    <row r="2243" spans="1:8" ht="16.5" thickBot="1">
      <c r="A2243" s="22" t="s">
        <v>20</v>
      </c>
      <c r="B2243" s="35">
        <v>0</v>
      </c>
      <c r="C2243" s="36">
        <v>0</v>
      </c>
      <c r="D2243" s="29">
        <v>0</v>
      </c>
      <c r="E2243" s="29">
        <v>0</v>
      </c>
      <c r="F2243" s="29">
        <v>0</v>
      </c>
      <c r="G2243" s="29">
        <v>0</v>
      </c>
      <c r="H2243" s="108" t="s">
        <v>577</v>
      </c>
    </row>
    <row r="2244" spans="1:8" ht="16.5" thickBot="1">
      <c r="A2244" s="22" t="s">
        <v>21</v>
      </c>
      <c r="B2244" s="35">
        <v>10.48</v>
      </c>
      <c r="C2244" s="36">
        <v>2.2120000000000002</v>
      </c>
      <c r="D2244" s="29">
        <v>6.9480000000000004</v>
      </c>
      <c r="E2244" s="29">
        <v>0.74199999999999999</v>
      </c>
      <c r="F2244" s="29">
        <v>11.938000000000001</v>
      </c>
      <c r="G2244" s="29">
        <v>1.9510000000000001</v>
      </c>
      <c r="H2244" s="108" t="s">
        <v>587</v>
      </c>
    </row>
    <row r="2245" spans="1:8" ht="16.5" thickBot="1">
      <c r="A2245" s="22" t="s">
        <v>22</v>
      </c>
      <c r="B2245" s="35">
        <v>1.839</v>
      </c>
      <c r="C2245" s="36">
        <v>0.52200000000000002</v>
      </c>
      <c r="D2245" s="29">
        <v>23.443999999999999</v>
      </c>
      <c r="E2245" s="29">
        <v>4.8529999999999998</v>
      </c>
      <c r="F2245" s="29">
        <v>37.887999999999998</v>
      </c>
      <c r="G2245" s="29">
        <v>7.7370000000000001</v>
      </c>
      <c r="H2245" s="108" t="s">
        <v>571</v>
      </c>
    </row>
    <row r="2246" spans="1:8" ht="16.5" thickBot="1">
      <c r="A2246" s="22" t="s">
        <v>23</v>
      </c>
      <c r="B2246" s="35">
        <v>78.091999999999999</v>
      </c>
      <c r="C2246" s="36">
        <v>22.93</v>
      </c>
      <c r="D2246" s="29">
        <v>73.382000000000005</v>
      </c>
      <c r="E2246" s="29">
        <v>21.146000000000001</v>
      </c>
      <c r="F2246" s="29">
        <v>104.65900000000001</v>
      </c>
      <c r="G2246" s="29">
        <v>18.763999999999999</v>
      </c>
      <c r="H2246" s="108" t="s">
        <v>24</v>
      </c>
    </row>
    <row r="2247" spans="1:8" ht="16.5" thickBot="1">
      <c r="A2247" s="22" t="s">
        <v>25</v>
      </c>
      <c r="B2247" s="29">
        <v>9.8640000000000008</v>
      </c>
      <c r="C2247" s="27">
        <v>6.2270000000000003</v>
      </c>
      <c r="D2247" s="29">
        <v>15.196</v>
      </c>
      <c r="E2247" s="29">
        <v>7.3620000000000001</v>
      </c>
      <c r="F2247" s="29">
        <v>14.957000000000001</v>
      </c>
      <c r="G2247" s="29">
        <v>7.7309999999999999</v>
      </c>
      <c r="H2247" s="108" t="s">
        <v>578</v>
      </c>
    </row>
    <row r="2248" spans="1:8" ht="16.5" thickBot="1">
      <c r="A2248" s="22" t="s">
        <v>26</v>
      </c>
      <c r="B2248" s="35">
        <v>2.6</v>
      </c>
      <c r="C2248" s="36">
        <v>1.0920000000000001</v>
      </c>
      <c r="D2248" s="29">
        <f>B2248/C2248*E2248</f>
        <v>5.3880952380952376</v>
      </c>
      <c r="E2248" s="29">
        <v>2.2629999999999999</v>
      </c>
      <c r="F2248" s="29">
        <v>4.3840000000000003</v>
      </c>
      <c r="G2248" s="29">
        <v>3.032</v>
      </c>
      <c r="H2248" s="108" t="s">
        <v>588</v>
      </c>
    </row>
    <row r="2249" spans="1:8" ht="16.5" thickBot="1">
      <c r="A2249" s="22" t="s">
        <v>27</v>
      </c>
      <c r="B2249" s="35">
        <v>18.117999999999999</v>
      </c>
      <c r="C2249" s="36">
        <v>12.305</v>
      </c>
      <c r="D2249" s="29">
        <v>21.312000000000001</v>
      </c>
      <c r="E2249" s="29">
        <v>13.194000000000001</v>
      </c>
      <c r="F2249" s="29">
        <v>18.802</v>
      </c>
      <c r="G2249" s="29">
        <v>11.595000000000001</v>
      </c>
      <c r="H2249" s="108" t="s">
        <v>579</v>
      </c>
    </row>
    <row r="2250" spans="1:8" ht="16.5" thickBot="1">
      <c r="A2250" s="22" t="s">
        <v>28</v>
      </c>
      <c r="B2250" s="35">
        <v>23.837</v>
      </c>
      <c r="C2250" s="36">
        <v>15.226000000000001</v>
      </c>
      <c r="D2250" s="29">
        <v>25.192</v>
      </c>
      <c r="E2250" s="29">
        <v>14.644</v>
      </c>
      <c r="F2250" s="29">
        <v>26.969000000000001</v>
      </c>
      <c r="G2250" s="29">
        <v>17.742000000000001</v>
      </c>
      <c r="H2250" s="108" t="s">
        <v>580</v>
      </c>
    </row>
    <row r="2251" spans="1:8" ht="16.5" thickBot="1">
      <c r="A2251" s="22" t="s">
        <v>29</v>
      </c>
      <c r="B2251" s="35">
        <v>4.4829999999999997</v>
      </c>
      <c r="C2251" s="36">
        <v>2.5009999999999999</v>
      </c>
      <c r="D2251" s="29">
        <v>8.859</v>
      </c>
      <c r="E2251" s="29">
        <v>3.7250000000000001</v>
      </c>
      <c r="F2251" s="29">
        <v>9.2910000000000004</v>
      </c>
      <c r="G2251" s="29">
        <v>4.4050000000000002</v>
      </c>
      <c r="H2251" s="108" t="s">
        <v>581</v>
      </c>
    </row>
    <row r="2252" spans="1:8" ht="16.5" thickBot="1">
      <c r="A2252" s="22" t="s">
        <v>30</v>
      </c>
      <c r="B2252" s="35">
        <v>0.08</v>
      </c>
      <c r="C2252" s="36">
        <v>4.3999999999999997E-2</v>
      </c>
      <c r="D2252" s="29">
        <v>5.4</v>
      </c>
      <c r="E2252" s="29">
        <v>0.158</v>
      </c>
      <c r="F2252" s="29">
        <v>1.99</v>
      </c>
      <c r="G2252" s="29">
        <v>0.33300000000000002</v>
      </c>
      <c r="H2252" s="108" t="s">
        <v>589</v>
      </c>
    </row>
    <row r="2253" spans="1:8" ht="16.5" thickBot="1">
      <c r="A2253" s="22" t="s">
        <v>31</v>
      </c>
      <c r="B2253" s="35">
        <v>0.06</v>
      </c>
      <c r="C2253" s="36">
        <v>2.9000000000000001E-2</v>
      </c>
      <c r="D2253" s="29">
        <v>6.0999999999999999E-2</v>
      </c>
      <c r="E2253" s="29">
        <v>0.1</v>
      </c>
      <c r="F2253" s="29">
        <v>9.9000000000000005E-2</v>
      </c>
      <c r="G2253" s="29">
        <v>6.6000000000000003E-2</v>
      </c>
      <c r="H2253" s="108" t="s">
        <v>582</v>
      </c>
    </row>
    <row r="2254" spans="1:8" ht="16.5" thickBot="1">
      <c r="A2254" s="22" t="s">
        <v>32</v>
      </c>
      <c r="B2254" s="35">
        <v>7.3999999999999996E-2</v>
      </c>
      <c r="C2254" s="36">
        <v>7.1999999999999995E-2</v>
      </c>
      <c r="D2254" s="29">
        <v>6.8000000000000005E-2</v>
      </c>
      <c r="E2254" s="29">
        <v>7.2999999999999995E-2</v>
      </c>
      <c r="F2254" s="29">
        <v>0.123</v>
      </c>
      <c r="G2254" s="29">
        <v>3.4000000000000002E-2</v>
      </c>
      <c r="H2254" s="108" t="s">
        <v>584</v>
      </c>
    </row>
    <row r="2255" spans="1:8" ht="16.5" thickBot="1">
      <c r="A2255" s="22" t="s">
        <v>33</v>
      </c>
      <c r="B2255" s="37">
        <v>5.59</v>
      </c>
      <c r="C2255" s="38">
        <v>1.472</v>
      </c>
      <c r="D2255" s="29">
        <v>6.726</v>
      </c>
      <c r="E2255" s="29">
        <v>1.794</v>
      </c>
      <c r="F2255" s="29">
        <v>18.474</v>
      </c>
      <c r="G2255" s="29">
        <v>7.5620000000000003</v>
      </c>
      <c r="H2255" s="108" t="s">
        <v>583</v>
      </c>
    </row>
    <row r="2256" spans="1:8" ht="16.5" thickBot="1">
      <c r="A2256" s="22" t="s">
        <v>34</v>
      </c>
      <c r="B2256" s="37">
        <v>1.4E-2</v>
      </c>
      <c r="C2256" s="38">
        <v>1.2E-2</v>
      </c>
      <c r="D2256" s="29">
        <v>0</v>
      </c>
      <c r="E2256" s="29">
        <v>0</v>
      </c>
      <c r="F2256" s="29">
        <v>0</v>
      </c>
      <c r="G2256" s="29">
        <v>0</v>
      </c>
      <c r="H2256" s="107" t="s">
        <v>35</v>
      </c>
    </row>
    <row r="2257" spans="1:8" ht="16.5" thickBot="1">
      <c r="A2257" s="90" t="s">
        <v>338</v>
      </c>
      <c r="B2257" s="92">
        <v>351.21699999999998</v>
      </c>
      <c r="C2257" s="92">
        <v>163.82100000000008</v>
      </c>
      <c r="D2257" s="139">
        <v>379.08409523809519</v>
      </c>
      <c r="E2257" s="139">
        <v>161.56200000000001</v>
      </c>
      <c r="F2257" s="139">
        <v>470.78099999999995</v>
      </c>
      <c r="G2257" s="139">
        <v>188.64</v>
      </c>
      <c r="H2257" s="106" t="s">
        <v>586</v>
      </c>
    </row>
    <row r="2258" spans="1:8" ht="16.5" thickBot="1">
      <c r="A2258" s="90" t="s">
        <v>337</v>
      </c>
      <c r="B2258" s="92">
        <v>3737.5432797913491</v>
      </c>
      <c r="C2258" s="92">
        <v>2080.518</v>
      </c>
      <c r="D2258" s="139">
        <v>3556.6642774408037</v>
      </c>
      <c r="E2258" s="139">
        <v>1979.8309999999999</v>
      </c>
      <c r="F2258" s="139">
        <v>3446.4827063227253</v>
      </c>
      <c r="G2258" s="139">
        <v>1918.498</v>
      </c>
      <c r="H2258" s="113" t="s">
        <v>339</v>
      </c>
    </row>
    <row r="2260" spans="1:8">
      <c r="A2260" s="73" t="s">
        <v>169</v>
      </c>
      <c r="H2260" s="75" t="s">
        <v>170</v>
      </c>
    </row>
    <row r="2261" spans="1:8">
      <c r="A2261" s="73" t="s">
        <v>719</v>
      </c>
      <c r="H2261" s="44" t="s">
        <v>435</v>
      </c>
    </row>
    <row r="2262" spans="1:8" ht="16.5" customHeight="1" thickBot="1">
      <c r="A2262" s="72" t="s">
        <v>813</v>
      </c>
      <c r="E2262" s="2"/>
      <c r="G2262" s="2" t="s">
        <v>37</v>
      </c>
      <c r="H2262" s="2" t="s">
        <v>1</v>
      </c>
    </row>
    <row r="2263" spans="1:8" ht="16.5" thickBot="1">
      <c r="A2263" s="63" t="s">
        <v>6</v>
      </c>
      <c r="B2263" s="179">
        <v>2018</v>
      </c>
      <c r="C2263" s="180"/>
      <c r="D2263" s="179">
        <v>2019</v>
      </c>
      <c r="E2263" s="180"/>
      <c r="F2263" s="179">
        <v>2020</v>
      </c>
      <c r="G2263" s="180"/>
      <c r="H2263" s="125" t="s">
        <v>2</v>
      </c>
    </row>
    <row r="2264" spans="1:8">
      <c r="A2264" s="65"/>
      <c r="B2264" s="19" t="s">
        <v>40</v>
      </c>
      <c r="C2264" s="105" t="s">
        <v>41</v>
      </c>
      <c r="D2264" s="105" t="s">
        <v>40</v>
      </c>
      <c r="E2264" s="15" t="s">
        <v>41</v>
      </c>
      <c r="F2264" s="19" t="s">
        <v>40</v>
      </c>
      <c r="G2264" s="9" t="s">
        <v>41</v>
      </c>
      <c r="H2264" s="126"/>
    </row>
    <row r="2265" spans="1:8" ht="16.5" thickBot="1">
      <c r="A2265" s="67"/>
      <c r="B2265" s="32" t="s">
        <v>42</v>
      </c>
      <c r="C2265" s="11" t="s">
        <v>43</v>
      </c>
      <c r="D2265" s="108" t="s">
        <v>42</v>
      </c>
      <c r="E2265" s="34" t="s">
        <v>43</v>
      </c>
      <c r="F2265" s="32" t="s">
        <v>42</v>
      </c>
      <c r="G2265" s="32" t="s">
        <v>43</v>
      </c>
      <c r="H2265" s="127"/>
    </row>
    <row r="2266" spans="1:8" ht="17.25" thickTop="1" thickBot="1">
      <c r="A2266" s="22" t="s">
        <v>11</v>
      </c>
      <c r="B2266" s="33">
        <v>0</v>
      </c>
      <c r="C2266" s="36">
        <v>0</v>
      </c>
      <c r="D2266" s="29">
        <v>0</v>
      </c>
      <c r="E2266" s="29">
        <v>0</v>
      </c>
      <c r="F2266" s="29">
        <v>0</v>
      </c>
      <c r="G2266" s="29">
        <v>0</v>
      </c>
      <c r="H2266" s="108" t="s">
        <v>575</v>
      </c>
    </row>
    <row r="2267" spans="1:8" ht="16.5" thickBot="1">
      <c r="A2267" s="22" t="s">
        <v>12</v>
      </c>
      <c r="B2267" s="35">
        <v>13.565</v>
      </c>
      <c r="C2267" s="36">
        <v>3.9609999999999999</v>
      </c>
      <c r="D2267" s="29">
        <v>16.274999999999999</v>
      </c>
      <c r="E2267" s="29">
        <v>3.92</v>
      </c>
      <c r="F2267" s="29">
        <v>11.784000000000001</v>
      </c>
      <c r="G2267" s="29">
        <v>2.9929999999999999</v>
      </c>
      <c r="H2267" s="108" t="s">
        <v>576</v>
      </c>
    </row>
    <row r="2268" spans="1:8" ht="16.5" thickBot="1">
      <c r="A2268" s="22" t="s">
        <v>13</v>
      </c>
      <c r="B2268" s="35">
        <v>4.218</v>
      </c>
      <c r="C2268" s="36">
        <v>1.552</v>
      </c>
      <c r="D2268" s="29">
        <v>4.4219999999999997</v>
      </c>
      <c r="E2268" s="29">
        <v>1.556</v>
      </c>
      <c r="F2268" s="29">
        <v>3.2909999999999999</v>
      </c>
      <c r="G2268" s="29">
        <v>1.383</v>
      </c>
      <c r="H2268" s="108" t="s">
        <v>572</v>
      </c>
    </row>
    <row r="2269" spans="1:8" ht="16.5" thickBot="1">
      <c r="A2269" s="22" t="s">
        <v>14</v>
      </c>
      <c r="B2269" s="35">
        <v>0.13900000000000001</v>
      </c>
      <c r="C2269" s="36">
        <v>1.9E-2</v>
      </c>
      <c r="D2269" s="29">
        <v>0.107</v>
      </c>
      <c r="E2269" s="29">
        <v>1.6E-2</v>
      </c>
      <c r="F2269" s="29">
        <v>9.4E-2</v>
      </c>
      <c r="G2269" s="29">
        <v>1.4999999999999999E-2</v>
      </c>
      <c r="H2269" s="108" t="s">
        <v>585</v>
      </c>
    </row>
    <row r="2270" spans="1:8" ht="16.5" thickBot="1">
      <c r="A2270" s="22" t="s">
        <v>15</v>
      </c>
      <c r="B2270" s="35">
        <v>0</v>
      </c>
      <c r="C2270" s="36">
        <v>0</v>
      </c>
      <c r="D2270" s="36">
        <v>0</v>
      </c>
      <c r="E2270" s="36">
        <v>0</v>
      </c>
      <c r="F2270" s="36">
        <v>0</v>
      </c>
      <c r="G2270" s="36">
        <v>0</v>
      </c>
      <c r="H2270" s="108" t="s">
        <v>591</v>
      </c>
    </row>
    <row r="2271" spans="1:8" ht="16.5" thickBot="1">
      <c r="A2271" s="22" t="s">
        <v>16</v>
      </c>
      <c r="B2271" s="35">
        <v>0</v>
      </c>
      <c r="C2271" s="36">
        <v>0</v>
      </c>
      <c r="D2271" s="36">
        <v>0</v>
      </c>
      <c r="E2271" s="36">
        <v>0</v>
      </c>
      <c r="F2271" s="36">
        <v>0</v>
      </c>
      <c r="G2271" s="36">
        <v>0</v>
      </c>
      <c r="H2271" s="108" t="s">
        <v>573</v>
      </c>
    </row>
    <row r="2272" spans="1:8" ht="16.5" thickBot="1">
      <c r="A2272" s="22" t="s">
        <v>17</v>
      </c>
      <c r="B2272" s="35">
        <v>9.9000000000000005E-2</v>
      </c>
      <c r="C2272" s="36">
        <v>1.7000000000000001E-2</v>
      </c>
      <c r="D2272" s="29">
        <v>8.6999999999999994E-2</v>
      </c>
      <c r="E2272" s="29">
        <v>1.4999999999999999E-2</v>
      </c>
      <c r="F2272" s="29">
        <v>6.2E-2</v>
      </c>
      <c r="G2272" s="29">
        <v>0.01</v>
      </c>
      <c r="H2272" s="108" t="s">
        <v>18</v>
      </c>
    </row>
    <row r="2273" spans="1:8" ht="16.5" thickBot="1">
      <c r="A2273" s="22" t="s">
        <v>19</v>
      </c>
      <c r="B2273" s="35">
        <v>0.21199999999999999</v>
      </c>
      <c r="C2273" s="36">
        <v>0.214</v>
      </c>
      <c r="D2273" s="29">
        <v>0.11700000000000001</v>
      </c>
      <c r="E2273" s="29">
        <v>0.107</v>
      </c>
      <c r="F2273" s="29">
        <v>2.4700000000000002</v>
      </c>
      <c r="G2273" s="29">
        <v>1.097</v>
      </c>
      <c r="H2273" s="108" t="s">
        <v>574</v>
      </c>
    </row>
    <row r="2274" spans="1:8" ht="16.5" thickBot="1">
      <c r="A2274" s="22" t="s">
        <v>20</v>
      </c>
      <c r="B2274" s="35">
        <v>0</v>
      </c>
      <c r="C2274" s="36">
        <v>0</v>
      </c>
      <c r="D2274" s="29">
        <v>5.0000000000000001E-3</v>
      </c>
      <c r="E2274" s="29">
        <v>5.0000000000000001E-3</v>
      </c>
      <c r="F2274" s="29">
        <v>0</v>
      </c>
      <c r="G2274" s="29">
        <v>0</v>
      </c>
      <c r="H2274" s="108" t="s">
        <v>577</v>
      </c>
    </row>
    <row r="2275" spans="1:8" ht="16.5" thickBot="1">
      <c r="A2275" s="22" t="s">
        <v>21</v>
      </c>
      <c r="B2275" s="35">
        <v>2.2679999999999998</v>
      </c>
      <c r="C2275" s="36">
        <v>0.36099999999999999</v>
      </c>
      <c r="D2275" s="29">
        <v>0.76</v>
      </c>
      <c r="E2275" s="29">
        <v>9.9000000000000005E-2</v>
      </c>
      <c r="F2275" s="29">
        <v>5.3140000000000001</v>
      </c>
      <c r="G2275" s="29">
        <v>0.85799999999999998</v>
      </c>
      <c r="H2275" s="108" t="s">
        <v>587</v>
      </c>
    </row>
    <row r="2276" spans="1:8" ht="16.5" thickBot="1">
      <c r="A2276" s="22" t="s">
        <v>22</v>
      </c>
      <c r="B2276" s="35">
        <v>9.4E-2</v>
      </c>
      <c r="C2276" s="36">
        <v>9.9000000000000005E-2</v>
      </c>
      <c r="D2276" s="29">
        <v>2.3E-2</v>
      </c>
      <c r="E2276" s="29">
        <v>2.7E-2</v>
      </c>
      <c r="F2276" s="29">
        <v>1.4E-2</v>
      </c>
      <c r="G2276" s="29">
        <v>1.7999999999999999E-2</v>
      </c>
      <c r="H2276" s="108" t="s">
        <v>571</v>
      </c>
    </row>
    <row r="2277" spans="1:8" ht="16.5" thickBot="1">
      <c r="A2277" s="22" t="s">
        <v>23</v>
      </c>
      <c r="B2277" s="35">
        <v>108.864</v>
      </c>
      <c r="C2277" s="36">
        <v>38.576999999999998</v>
      </c>
      <c r="D2277" s="29">
        <v>104.19799999999999</v>
      </c>
      <c r="E2277" s="29">
        <v>35.991999999999997</v>
      </c>
      <c r="F2277" s="29">
        <v>79.837000000000003</v>
      </c>
      <c r="G2277" s="29">
        <v>17.370999999999999</v>
      </c>
      <c r="H2277" s="108" t="s">
        <v>24</v>
      </c>
    </row>
    <row r="2278" spans="1:8" ht="16.5" thickBot="1">
      <c r="A2278" s="22" t="s">
        <v>25</v>
      </c>
      <c r="B2278" s="29">
        <v>0.154</v>
      </c>
      <c r="C2278" s="27">
        <v>0.17199999999999999</v>
      </c>
      <c r="D2278" s="29">
        <v>0.56499999999999995</v>
      </c>
      <c r="E2278" s="29">
        <v>0.308</v>
      </c>
      <c r="F2278" s="29">
        <v>1.8149999999999999</v>
      </c>
      <c r="G2278" s="29">
        <v>0.501</v>
      </c>
      <c r="H2278" s="108" t="s">
        <v>578</v>
      </c>
    </row>
    <row r="2279" spans="1:8" ht="16.5" thickBot="1">
      <c r="A2279" s="22" t="s">
        <v>26</v>
      </c>
      <c r="B2279" s="35">
        <v>0</v>
      </c>
      <c r="C2279" s="36">
        <v>5.2999999999999999E-2</v>
      </c>
      <c r="D2279" s="29">
        <v>3.4090909090909095E-2</v>
      </c>
      <c r="E2279" s="29">
        <v>0.05</v>
      </c>
      <c r="F2279" s="29">
        <v>0.03</v>
      </c>
      <c r="G2279" s="29">
        <v>4.3999999999999997E-2</v>
      </c>
      <c r="H2279" s="108" t="s">
        <v>588</v>
      </c>
    </row>
    <row r="2280" spans="1:8" ht="16.5" thickBot="1">
      <c r="A2280" s="22" t="s">
        <v>27</v>
      </c>
      <c r="B2280" s="35">
        <v>7.0129999999999999</v>
      </c>
      <c r="C2280" s="36">
        <v>3.7069999999999999</v>
      </c>
      <c r="D2280" s="29">
        <v>6.6289999999999996</v>
      </c>
      <c r="E2280" s="29">
        <v>3.4430000000000001</v>
      </c>
      <c r="F2280" s="29">
        <v>7.3639999999999999</v>
      </c>
      <c r="G2280" s="29">
        <v>3.74</v>
      </c>
      <c r="H2280" s="108" t="s">
        <v>579</v>
      </c>
    </row>
    <row r="2281" spans="1:8" ht="16.5" thickBot="1">
      <c r="A2281" s="22" t="s">
        <v>28</v>
      </c>
      <c r="B2281" s="35">
        <v>7.65</v>
      </c>
      <c r="C2281" s="36">
        <v>5.4930000000000003</v>
      </c>
      <c r="D2281" s="29">
        <v>9.2789999999999999</v>
      </c>
      <c r="E2281" s="29">
        <v>7.2270000000000003</v>
      </c>
      <c r="F2281" s="29">
        <v>6.8739999999999997</v>
      </c>
      <c r="G2281" s="29">
        <v>5.3179999999999996</v>
      </c>
      <c r="H2281" s="108" t="s">
        <v>580</v>
      </c>
    </row>
    <row r="2282" spans="1:8" ht="16.5" thickBot="1">
      <c r="A2282" s="22" t="s">
        <v>29</v>
      </c>
      <c r="B2282" s="35">
        <v>0.23499999999999999</v>
      </c>
      <c r="C2282" s="36">
        <v>0.14399999999999999</v>
      </c>
      <c r="D2282" s="29">
        <v>0.56200000000000006</v>
      </c>
      <c r="E2282" s="29">
        <v>0.26900000000000002</v>
      </c>
      <c r="F2282" s="29">
        <v>1.0169999999999999</v>
      </c>
      <c r="G2282" s="29">
        <v>0.49</v>
      </c>
      <c r="H2282" s="108" t="s">
        <v>581</v>
      </c>
    </row>
    <row r="2283" spans="1:8" ht="16.5" thickBot="1">
      <c r="A2283" s="22" t="s">
        <v>30</v>
      </c>
      <c r="B2283" s="35">
        <v>5.0000000000000001E-3</v>
      </c>
      <c r="C2283" s="36">
        <v>5.0000000000000001E-3</v>
      </c>
      <c r="D2283" s="29">
        <v>0.23599999999999999</v>
      </c>
      <c r="E2283" s="29">
        <v>6.0000000000000001E-3</v>
      </c>
      <c r="F2283" s="29">
        <v>2E-3</v>
      </c>
      <c r="G2283" s="29">
        <v>3.0000000000000001E-3</v>
      </c>
      <c r="H2283" s="108" t="s">
        <v>589</v>
      </c>
    </row>
    <row r="2284" spans="1:8" ht="16.5" thickBot="1">
      <c r="A2284" s="22" t="s">
        <v>31</v>
      </c>
      <c r="B2284" s="35">
        <v>0.01</v>
      </c>
      <c r="C2284" s="36">
        <v>3.0000000000000001E-3</v>
      </c>
      <c r="D2284" s="29">
        <v>0</v>
      </c>
      <c r="E2284" s="29">
        <v>0</v>
      </c>
      <c r="F2284" s="29">
        <v>0</v>
      </c>
      <c r="G2284" s="29">
        <v>0</v>
      </c>
      <c r="H2284" s="108" t="s">
        <v>582</v>
      </c>
    </row>
    <row r="2285" spans="1:8" ht="16.5" thickBot="1">
      <c r="A2285" s="22" t="s">
        <v>32</v>
      </c>
      <c r="B2285" s="35">
        <v>1E-3</v>
      </c>
      <c r="C2285" s="36">
        <v>1E-3</v>
      </c>
      <c r="D2285" s="29">
        <v>0</v>
      </c>
      <c r="E2285" s="29">
        <v>0</v>
      </c>
      <c r="F2285" s="29">
        <v>2.1000000000000001E-2</v>
      </c>
      <c r="G2285" s="29">
        <v>6.0000000000000001E-3</v>
      </c>
      <c r="H2285" s="108" t="s">
        <v>584</v>
      </c>
    </row>
    <row r="2286" spans="1:8" ht="16.5" thickBot="1">
      <c r="A2286" s="22" t="s">
        <v>33</v>
      </c>
      <c r="B2286" s="29">
        <v>1.4999999999999999E-2</v>
      </c>
      <c r="C2286" s="29">
        <v>4.0000000000000001E-3</v>
      </c>
      <c r="D2286" s="29">
        <v>0</v>
      </c>
      <c r="E2286" s="29">
        <v>0</v>
      </c>
      <c r="F2286" s="29">
        <v>9.1999999999999998E-2</v>
      </c>
      <c r="G2286" s="29">
        <v>0.06</v>
      </c>
      <c r="H2286" s="108" t="s">
        <v>583</v>
      </c>
    </row>
    <row r="2287" spans="1:8" ht="16.5" thickBot="1">
      <c r="A2287" s="22" t="s">
        <v>34</v>
      </c>
      <c r="B2287" s="29">
        <v>0</v>
      </c>
      <c r="C2287" s="29">
        <v>0</v>
      </c>
      <c r="D2287" s="29">
        <v>0</v>
      </c>
      <c r="E2287" s="29">
        <v>0</v>
      </c>
      <c r="F2287" s="29">
        <v>0</v>
      </c>
      <c r="G2287" s="29">
        <v>0</v>
      </c>
      <c r="H2287" s="107" t="s">
        <v>35</v>
      </c>
    </row>
    <row r="2288" spans="1:8" ht="16.5" thickBot="1">
      <c r="A2288" s="90" t="s">
        <v>338</v>
      </c>
      <c r="B2288" s="92">
        <v>144.542</v>
      </c>
      <c r="C2288" s="92">
        <v>54.381999999999991</v>
      </c>
      <c r="D2288" s="139">
        <f>SUM(D2266:D2287)</f>
        <v>143.29909090909089</v>
      </c>
      <c r="E2288" s="139">
        <f t="shared" ref="E2288:G2288" si="315">SUM(E2266:E2287)</f>
        <v>53.039999999999985</v>
      </c>
      <c r="F2288" s="139">
        <f t="shared" si="315"/>
        <v>120.08099999999999</v>
      </c>
      <c r="G2288" s="139">
        <f t="shared" si="315"/>
        <v>33.907000000000004</v>
      </c>
      <c r="H2288" s="106" t="s">
        <v>586</v>
      </c>
    </row>
    <row r="2289" spans="1:8" ht="16.5" thickBot="1">
      <c r="A2289" s="90" t="s">
        <v>337</v>
      </c>
      <c r="B2289" s="92">
        <v>601.96</v>
      </c>
      <c r="C2289" s="92">
        <v>549.82000000000005</v>
      </c>
      <c r="D2289" s="139">
        <v>584.43200000000002</v>
      </c>
      <c r="E2289" s="139">
        <v>556.22500000000002</v>
      </c>
      <c r="F2289" s="139">
        <v>593.87199999999996</v>
      </c>
      <c r="G2289" s="139">
        <v>591.26800000000003</v>
      </c>
      <c r="H2289" s="113" t="s">
        <v>339</v>
      </c>
    </row>
    <row r="2291" spans="1:8">
      <c r="A2291" s="73" t="s">
        <v>171</v>
      </c>
      <c r="H2291" s="75" t="s">
        <v>172</v>
      </c>
    </row>
    <row r="2292" spans="1:8">
      <c r="A2292" s="73" t="s">
        <v>720</v>
      </c>
      <c r="H2292" s="44" t="s">
        <v>436</v>
      </c>
    </row>
    <row r="2293" spans="1:8" ht="16.5" customHeight="1" thickBot="1">
      <c r="A2293" s="72" t="s">
        <v>813</v>
      </c>
      <c r="E2293" s="2"/>
      <c r="G2293" s="2" t="s">
        <v>37</v>
      </c>
      <c r="H2293" s="2" t="s">
        <v>1</v>
      </c>
    </row>
    <row r="2294" spans="1:8" ht="16.5" thickBot="1">
      <c r="A2294" s="63" t="s">
        <v>6</v>
      </c>
      <c r="B2294" s="179">
        <v>2018</v>
      </c>
      <c r="C2294" s="180"/>
      <c r="D2294" s="179">
        <v>2019</v>
      </c>
      <c r="E2294" s="180"/>
      <c r="F2294" s="179">
        <v>2020</v>
      </c>
      <c r="G2294" s="180"/>
      <c r="H2294" s="64" t="s">
        <v>2</v>
      </c>
    </row>
    <row r="2295" spans="1:8">
      <c r="A2295" s="65"/>
      <c r="B2295" s="19" t="s">
        <v>40</v>
      </c>
      <c r="C2295" s="105" t="s">
        <v>41</v>
      </c>
      <c r="D2295" s="105" t="s">
        <v>40</v>
      </c>
      <c r="E2295" s="15" t="s">
        <v>41</v>
      </c>
      <c r="F2295" s="19" t="s">
        <v>40</v>
      </c>
      <c r="G2295" s="9" t="s">
        <v>41</v>
      </c>
      <c r="H2295" s="66"/>
    </row>
    <row r="2296" spans="1:8" ht="16.5" thickBot="1">
      <c r="A2296" s="67"/>
      <c r="B2296" s="32" t="s">
        <v>42</v>
      </c>
      <c r="C2296" s="11" t="s">
        <v>43</v>
      </c>
      <c r="D2296" s="108" t="s">
        <v>42</v>
      </c>
      <c r="E2296" s="34" t="s">
        <v>43</v>
      </c>
      <c r="F2296" s="32" t="s">
        <v>42</v>
      </c>
      <c r="G2296" s="32" t="s">
        <v>43</v>
      </c>
      <c r="H2296" s="68"/>
    </row>
    <row r="2297" spans="1:8" ht="17.25" thickTop="1" thickBot="1">
      <c r="A2297" s="22" t="s">
        <v>11</v>
      </c>
      <c r="B2297" s="33">
        <v>0.38600000000000001</v>
      </c>
      <c r="C2297" s="36">
        <v>2.0590000000000002</v>
      </c>
      <c r="D2297" s="29">
        <v>0.42299999999999999</v>
      </c>
      <c r="E2297" s="35">
        <v>2.077</v>
      </c>
      <c r="F2297" s="35">
        <v>0.27100000000000002</v>
      </c>
      <c r="G2297" s="35">
        <v>1.1499999999999999</v>
      </c>
      <c r="H2297" s="108" t="s">
        <v>575</v>
      </c>
    </row>
    <row r="2298" spans="1:8" ht="16.5" thickBot="1">
      <c r="A2298" s="22" t="s">
        <v>12</v>
      </c>
      <c r="B2298" s="35">
        <v>294.42500000000001</v>
      </c>
      <c r="C2298" s="36">
        <v>185.892</v>
      </c>
      <c r="D2298" s="29">
        <v>337.36799999999999</v>
      </c>
      <c r="E2298" s="35">
        <v>182.19900000000001</v>
      </c>
      <c r="F2298" s="35">
        <v>439.88299999999998</v>
      </c>
      <c r="G2298" s="35">
        <v>173.768</v>
      </c>
      <c r="H2298" s="108" t="s">
        <v>576</v>
      </c>
    </row>
    <row r="2299" spans="1:8" ht="16.5" thickBot="1">
      <c r="A2299" s="22" t="s">
        <v>13</v>
      </c>
      <c r="B2299" s="35">
        <v>37.134</v>
      </c>
      <c r="C2299" s="36">
        <v>34.308</v>
      </c>
      <c r="D2299" s="29">
        <v>29.847999999999999</v>
      </c>
      <c r="E2299" s="35">
        <v>27.248000000000001</v>
      </c>
      <c r="F2299" s="35">
        <v>26.693999999999999</v>
      </c>
      <c r="G2299" s="35">
        <v>22.623000000000001</v>
      </c>
      <c r="H2299" s="108" t="s">
        <v>572</v>
      </c>
    </row>
    <row r="2300" spans="1:8" ht="16.5" thickBot="1">
      <c r="A2300" s="22" t="s">
        <v>14</v>
      </c>
      <c r="B2300" s="35">
        <v>0.35899999999999999</v>
      </c>
      <c r="C2300" s="36">
        <v>7.3999999999999996E-2</v>
      </c>
      <c r="D2300" s="29">
        <v>9.2999999999999999E-2</v>
      </c>
      <c r="E2300" s="35">
        <v>0.02</v>
      </c>
      <c r="F2300" s="35">
        <v>0.16500000000000001</v>
      </c>
      <c r="G2300" s="35">
        <v>4.8000000000000001E-2</v>
      </c>
      <c r="H2300" s="108" t="s">
        <v>585</v>
      </c>
    </row>
    <row r="2301" spans="1:8" ht="16.5" thickBot="1">
      <c r="A2301" s="22" t="s">
        <v>15</v>
      </c>
      <c r="B2301" s="35">
        <v>3.9E-2</v>
      </c>
      <c r="C2301" s="36">
        <v>5.0999999999999997E-2</v>
      </c>
      <c r="D2301" s="29">
        <v>0</v>
      </c>
      <c r="E2301" s="35">
        <v>0</v>
      </c>
      <c r="F2301" s="35">
        <v>4.0000000000000001E-3</v>
      </c>
      <c r="G2301" s="35">
        <v>4.0000000000000001E-3</v>
      </c>
      <c r="H2301" s="108" t="s">
        <v>591</v>
      </c>
    </row>
    <row r="2302" spans="1:8" ht="16.5" thickBot="1">
      <c r="A2302" s="22" t="s">
        <v>16</v>
      </c>
      <c r="B2302" s="35">
        <v>3.703E-2</v>
      </c>
      <c r="C2302" s="36">
        <v>3.3000000000000002E-2</v>
      </c>
      <c r="D2302" s="29">
        <v>3.9E-2</v>
      </c>
      <c r="E2302" s="35">
        <v>1.9E-2</v>
      </c>
      <c r="F2302" s="35">
        <v>1.0999999999999999E-2</v>
      </c>
      <c r="G2302" s="35">
        <v>8.0000000000000002E-3</v>
      </c>
      <c r="H2302" s="108" t="s">
        <v>573</v>
      </c>
    </row>
    <row r="2303" spans="1:8" ht="16.5" thickBot="1">
      <c r="A2303" s="22" t="s">
        <v>17</v>
      </c>
      <c r="B2303" s="35">
        <v>2.4565362477661257</v>
      </c>
      <c r="C2303" s="36">
        <v>14.122999999999999</v>
      </c>
      <c r="D2303" s="29">
        <v>8.5570000000000004</v>
      </c>
      <c r="E2303" s="35">
        <v>47.262999999999998</v>
      </c>
      <c r="F2303" s="35">
        <v>3.0470000000000002</v>
      </c>
      <c r="G2303" s="35">
        <v>7.1890000000000001</v>
      </c>
      <c r="H2303" s="108" t="s">
        <v>18</v>
      </c>
    </row>
    <row r="2304" spans="1:8" ht="16.5" thickBot="1">
      <c r="A2304" s="22" t="s">
        <v>19</v>
      </c>
      <c r="B2304" s="35">
        <v>42.143999999999998</v>
      </c>
      <c r="C2304" s="36">
        <v>49.9</v>
      </c>
      <c r="D2304" s="29">
        <v>37.825000000000003</v>
      </c>
      <c r="E2304" s="35">
        <v>44.244</v>
      </c>
      <c r="F2304" s="35">
        <v>66.378</v>
      </c>
      <c r="G2304" s="35">
        <v>51.682000000000002</v>
      </c>
      <c r="H2304" s="108" t="s">
        <v>574</v>
      </c>
    </row>
    <row r="2305" spans="1:8" ht="16.5" thickBot="1">
      <c r="A2305" s="22" t="s">
        <v>20</v>
      </c>
      <c r="B2305" s="35">
        <v>0.193</v>
      </c>
      <c r="C2305" s="36">
        <v>0.184</v>
      </c>
      <c r="D2305" s="29">
        <v>4.0000000000000001E-3</v>
      </c>
      <c r="E2305" s="35">
        <v>1.4999999999999999E-2</v>
      </c>
      <c r="F2305" s="35">
        <v>0</v>
      </c>
      <c r="G2305" s="35">
        <v>7.0000000000000001E-3</v>
      </c>
      <c r="H2305" s="108" t="s">
        <v>577</v>
      </c>
    </row>
    <row r="2306" spans="1:8" ht="16.5" thickBot="1">
      <c r="A2306" s="22" t="s">
        <v>21</v>
      </c>
      <c r="B2306" s="35">
        <v>3.3820000000000001</v>
      </c>
      <c r="C2306" s="36">
        <v>0.64300000000000002</v>
      </c>
      <c r="D2306" s="29">
        <v>0.63200000000000001</v>
      </c>
      <c r="E2306" s="35">
        <v>0.16200000000000001</v>
      </c>
      <c r="F2306" s="35">
        <v>2.532</v>
      </c>
      <c r="G2306" s="35">
        <v>0.61</v>
      </c>
      <c r="H2306" s="108" t="s">
        <v>587</v>
      </c>
    </row>
    <row r="2307" spans="1:8" ht="16.5" thickBot="1">
      <c r="A2307" s="22" t="s">
        <v>22</v>
      </c>
      <c r="B2307" s="35">
        <v>13.195</v>
      </c>
      <c r="C2307" s="36">
        <v>56.984000000000002</v>
      </c>
      <c r="D2307" s="29">
        <v>48.433999999999997</v>
      </c>
      <c r="E2307" s="35">
        <v>229.53399999999999</v>
      </c>
      <c r="F2307" s="35">
        <v>49.661000000000001</v>
      </c>
      <c r="G2307" s="35">
        <v>247.505</v>
      </c>
      <c r="H2307" s="108" t="s">
        <v>571</v>
      </c>
    </row>
    <row r="2308" spans="1:8" ht="16.5" thickBot="1">
      <c r="A2308" s="22" t="s">
        <v>23</v>
      </c>
      <c r="B2308" s="35">
        <v>181.37899999999999</v>
      </c>
      <c r="C2308" s="36">
        <v>74.251000000000005</v>
      </c>
      <c r="D2308" s="29">
        <v>1.0760000000000001</v>
      </c>
      <c r="E2308" s="35">
        <v>0.76700000000000002</v>
      </c>
      <c r="F2308" s="35">
        <v>54.728000000000002</v>
      </c>
      <c r="G2308" s="35">
        <v>19.006</v>
      </c>
      <c r="H2308" s="108" t="s">
        <v>24</v>
      </c>
    </row>
    <row r="2309" spans="1:8" ht="16.5" thickBot="1">
      <c r="A2309" s="22" t="s">
        <v>25</v>
      </c>
      <c r="B2309" s="29">
        <v>24.186</v>
      </c>
      <c r="C2309" s="27">
        <v>21.323</v>
      </c>
      <c r="D2309" s="29">
        <v>13.904</v>
      </c>
      <c r="E2309" s="35">
        <v>15.912000000000001</v>
      </c>
      <c r="F2309" s="35">
        <v>21.216000000000001</v>
      </c>
      <c r="G2309" s="35">
        <v>15.419</v>
      </c>
      <c r="H2309" s="108" t="s">
        <v>578</v>
      </c>
    </row>
    <row r="2310" spans="1:8" ht="16.5" thickBot="1">
      <c r="A2310" s="22" t="s">
        <v>26</v>
      </c>
      <c r="B2310" s="35">
        <v>0</v>
      </c>
      <c r="C2310" s="36">
        <v>20.233000000000001</v>
      </c>
      <c r="D2310" s="29">
        <v>0</v>
      </c>
      <c r="E2310" s="35">
        <v>8.3130000000000006</v>
      </c>
      <c r="F2310" s="35">
        <v>0.21299999999999999</v>
      </c>
      <c r="G2310" s="35">
        <v>0.48299999999999998</v>
      </c>
      <c r="H2310" s="108" t="s">
        <v>588</v>
      </c>
    </row>
    <row r="2311" spans="1:8" ht="16.5" thickBot="1">
      <c r="A2311" s="22" t="s">
        <v>27</v>
      </c>
      <c r="B2311" s="35">
        <v>44.765000000000001</v>
      </c>
      <c r="C2311" s="36">
        <v>72.7</v>
      </c>
      <c r="D2311" s="35">
        <v>43.389000000000003</v>
      </c>
      <c r="E2311" s="36">
        <v>54.158999999999999</v>
      </c>
      <c r="F2311" s="35">
        <v>41.515999999999998</v>
      </c>
      <c r="G2311" s="35">
        <v>52.113999999999997</v>
      </c>
      <c r="H2311" s="108" t="s">
        <v>579</v>
      </c>
    </row>
    <row r="2312" spans="1:8" ht="16.5" thickBot="1">
      <c r="A2312" s="22" t="s">
        <v>28</v>
      </c>
      <c r="B2312" s="35">
        <v>71.545000000000002</v>
      </c>
      <c r="C2312" s="36">
        <v>151.03700000000001</v>
      </c>
      <c r="D2312" s="29">
        <v>62.664000000000001</v>
      </c>
      <c r="E2312" s="35">
        <v>100.425</v>
      </c>
      <c r="F2312" s="35">
        <v>64.150999999999996</v>
      </c>
      <c r="G2312" s="35">
        <v>111.148</v>
      </c>
      <c r="H2312" s="108" t="s">
        <v>580</v>
      </c>
    </row>
    <row r="2313" spans="1:8" ht="16.5" thickBot="1">
      <c r="A2313" s="22" t="s">
        <v>29</v>
      </c>
      <c r="B2313" s="35">
        <v>4.0149999999999997</v>
      </c>
      <c r="C2313" s="36">
        <v>4.1310000000000002</v>
      </c>
      <c r="D2313" s="29">
        <v>6.2210000000000001</v>
      </c>
      <c r="E2313" s="35">
        <v>4.53</v>
      </c>
      <c r="F2313" s="35">
        <v>5.3</v>
      </c>
      <c r="G2313" s="35">
        <v>3.0249999999999999</v>
      </c>
      <c r="H2313" s="108" t="s">
        <v>581</v>
      </c>
    </row>
    <row r="2314" spans="1:8" ht="16.5" thickBot="1">
      <c r="A2314" s="22" t="s">
        <v>30</v>
      </c>
      <c r="B2314" s="35">
        <v>2.3929999999999998</v>
      </c>
      <c r="C2314" s="36">
        <v>0.99399999999999999</v>
      </c>
      <c r="D2314" s="29">
        <v>1.516</v>
      </c>
      <c r="E2314" s="35">
        <v>0.59399999999999997</v>
      </c>
      <c r="F2314" s="35">
        <v>1.456</v>
      </c>
      <c r="G2314" s="35">
        <v>0.53700000000000003</v>
      </c>
      <c r="H2314" s="108" t="s">
        <v>589</v>
      </c>
    </row>
    <row r="2315" spans="1:8" ht="16.5" thickBot="1">
      <c r="A2315" s="22" t="s">
        <v>31</v>
      </c>
      <c r="B2315" s="35">
        <v>8.9999999999999993E-3</v>
      </c>
      <c r="C2315" s="36">
        <v>1.7999999999999999E-2</v>
      </c>
      <c r="D2315" s="29">
        <v>2E-3</v>
      </c>
      <c r="E2315" s="35">
        <v>0.05</v>
      </c>
      <c r="F2315" s="35">
        <v>2.4E-2</v>
      </c>
      <c r="G2315" s="35">
        <v>6.4000000000000001E-2</v>
      </c>
      <c r="H2315" s="108" t="s">
        <v>582</v>
      </c>
    </row>
    <row r="2316" spans="1:8" ht="16.5" thickBot="1">
      <c r="A2316" s="22" t="s">
        <v>32</v>
      </c>
      <c r="B2316" s="35">
        <v>0.88600000000000001</v>
      </c>
      <c r="C2316" s="36">
        <v>1.218</v>
      </c>
      <c r="D2316" s="29">
        <v>1.3640000000000001</v>
      </c>
      <c r="E2316" s="35">
        <v>1.8859999999999999</v>
      </c>
      <c r="F2316" s="35">
        <v>1.5149999999999999</v>
      </c>
      <c r="G2316" s="35">
        <v>2.0819999999999999</v>
      </c>
      <c r="H2316" s="108" t="s">
        <v>584</v>
      </c>
    </row>
    <row r="2317" spans="1:8" ht="16.5" thickBot="1">
      <c r="A2317" s="22" t="s">
        <v>33</v>
      </c>
      <c r="B2317" s="37">
        <v>87.548000000000002</v>
      </c>
      <c r="C2317" s="38">
        <v>23.724</v>
      </c>
      <c r="D2317" s="29">
        <v>102.51600000000001</v>
      </c>
      <c r="E2317" s="35">
        <v>27.48</v>
      </c>
      <c r="F2317" s="35">
        <v>72.207999999999998</v>
      </c>
      <c r="G2317" s="35">
        <v>12.519</v>
      </c>
      <c r="H2317" s="108" t="s">
        <v>583</v>
      </c>
    </row>
    <row r="2318" spans="1:8" ht="16.5" thickBot="1">
      <c r="A2318" s="22" t="s">
        <v>34</v>
      </c>
      <c r="B2318" s="37">
        <v>0.28499999999999998</v>
      </c>
      <c r="C2318" s="38">
        <v>0.29599999999999999</v>
      </c>
      <c r="D2318" s="29">
        <v>0.36299999999999999</v>
      </c>
      <c r="E2318" s="35">
        <v>0.46899999999999997</v>
      </c>
      <c r="F2318" s="35">
        <v>0.28699999999999998</v>
      </c>
      <c r="G2318" s="35">
        <v>0.23</v>
      </c>
      <c r="H2318" s="107" t="s">
        <v>35</v>
      </c>
    </row>
    <row r="2319" spans="1:8" ht="16.5" thickBot="1">
      <c r="A2319" s="90" t="s">
        <v>338</v>
      </c>
      <c r="B2319" s="92">
        <v>810.76156624776604</v>
      </c>
      <c r="C2319" s="92">
        <v>714.17600000000004</v>
      </c>
      <c r="D2319" s="92">
        <v>696.23800000000006</v>
      </c>
      <c r="E2319" s="92">
        <v>747.36599999999999</v>
      </c>
      <c r="F2319" s="138">
        <f>SUM(F2297:F2318)</f>
        <v>851.26</v>
      </c>
      <c r="G2319" s="138">
        <f>SUM(G2297:G2318)</f>
        <v>721.221</v>
      </c>
      <c r="H2319" s="106" t="s">
        <v>586</v>
      </c>
    </row>
    <row r="2320" spans="1:8" ht="16.5" thickBot="1">
      <c r="A2320" s="90" t="s">
        <v>337</v>
      </c>
      <c r="B2320" s="92">
        <v>9157.4534107021682</v>
      </c>
      <c r="C2320" s="92">
        <v>14596.450999999999</v>
      </c>
      <c r="D2320" s="92">
        <v>10049.030000000001</v>
      </c>
      <c r="E2320" s="92">
        <v>14681.458000000001</v>
      </c>
      <c r="F2320" s="138">
        <v>10644.703759995091</v>
      </c>
      <c r="G2320" s="138">
        <v>15551.727000000001</v>
      </c>
      <c r="H2320" s="113" t="s">
        <v>339</v>
      </c>
    </row>
    <row r="2322" spans="1:8">
      <c r="A2322" s="73" t="s">
        <v>173</v>
      </c>
      <c r="H2322" s="75" t="s">
        <v>174</v>
      </c>
    </row>
    <row r="2323" spans="1:8" ht="19.5" customHeight="1">
      <c r="A2323" s="71" t="s">
        <v>721</v>
      </c>
      <c r="H2323" s="121" t="s">
        <v>437</v>
      </c>
    </row>
    <row r="2324" spans="1:8" ht="16.5" customHeight="1" thickBot="1">
      <c r="A2324" s="72" t="s">
        <v>813</v>
      </c>
      <c r="E2324" s="2"/>
      <c r="G2324" s="2" t="s">
        <v>37</v>
      </c>
      <c r="H2324" s="2" t="s">
        <v>1</v>
      </c>
    </row>
    <row r="2325" spans="1:8" ht="16.5" thickBot="1">
      <c r="A2325" s="63" t="s">
        <v>6</v>
      </c>
      <c r="B2325" s="179">
        <v>2018</v>
      </c>
      <c r="C2325" s="180"/>
      <c r="D2325" s="179">
        <v>2019</v>
      </c>
      <c r="E2325" s="180"/>
      <c r="F2325" s="179">
        <v>2020</v>
      </c>
      <c r="G2325" s="180"/>
      <c r="H2325" s="64" t="s">
        <v>2</v>
      </c>
    </row>
    <row r="2326" spans="1:8">
      <c r="A2326" s="65"/>
      <c r="B2326" s="19" t="s">
        <v>40</v>
      </c>
      <c r="C2326" s="105" t="s">
        <v>41</v>
      </c>
      <c r="D2326" s="105" t="s">
        <v>40</v>
      </c>
      <c r="E2326" s="15" t="s">
        <v>41</v>
      </c>
      <c r="F2326" s="19" t="s">
        <v>40</v>
      </c>
      <c r="G2326" s="9" t="s">
        <v>41</v>
      </c>
      <c r="H2326" s="66"/>
    </row>
    <row r="2327" spans="1:8" ht="16.5" thickBot="1">
      <c r="A2327" s="67"/>
      <c r="B2327" s="32" t="s">
        <v>42</v>
      </c>
      <c r="C2327" s="11" t="s">
        <v>43</v>
      </c>
      <c r="D2327" s="108" t="s">
        <v>42</v>
      </c>
      <c r="E2327" s="34" t="s">
        <v>43</v>
      </c>
      <c r="F2327" s="32" t="s">
        <v>42</v>
      </c>
      <c r="G2327" s="32" t="s">
        <v>43</v>
      </c>
      <c r="H2327" s="68"/>
    </row>
    <row r="2328" spans="1:8" ht="17.25" thickTop="1" thickBot="1">
      <c r="A2328" s="22" t="s">
        <v>11</v>
      </c>
      <c r="B2328" s="33">
        <v>7.6769999999999996</v>
      </c>
      <c r="C2328" s="36">
        <v>7.3970000000000002</v>
      </c>
      <c r="D2328" s="35">
        <v>7.617</v>
      </c>
      <c r="E2328" s="35">
        <v>7.9850000000000003</v>
      </c>
      <c r="F2328" s="35">
        <v>12.058</v>
      </c>
      <c r="G2328" s="35">
        <v>13.132999999999999</v>
      </c>
      <c r="H2328" s="108" t="s">
        <v>575</v>
      </c>
    </row>
    <row r="2329" spans="1:8" ht="16.5" thickBot="1">
      <c r="A2329" s="22" t="s">
        <v>12</v>
      </c>
      <c r="B2329" s="35">
        <v>37.03</v>
      </c>
      <c r="C2329" s="36">
        <v>44.186</v>
      </c>
      <c r="D2329" s="35">
        <v>32.786000000000001</v>
      </c>
      <c r="E2329" s="35">
        <v>38.612000000000002</v>
      </c>
      <c r="F2329" s="35">
        <v>36.122999999999998</v>
      </c>
      <c r="G2329" s="35">
        <v>43.930999999999997</v>
      </c>
      <c r="H2329" s="108" t="s">
        <v>576</v>
      </c>
    </row>
    <row r="2330" spans="1:8" ht="16.5" thickBot="1">
      <c r="A2330" s="22" t="s">
        <v>13</v>
      </c>
      <c r="B2330" s="35">
        <v>3.6659999999999999</v>
      </c>
      <c r="C2330" s="36">
        <v>5.3650000000000002</v>
      </c>
      <c r="D2330" s="35">
        <v>3.173</v>
      </c>
      <c r="E2330" s="35">
        <v>5.101</v>
      </c>
      <c r="F2330" s="35">
        <v>3.8580000000000001</v>
      </c>
      <c r="G2330" s="35">
        <v>6.3019999999999996</v>
      </c>
      <c r="H2330" s="108" t="s">
        <v>572</v>
      </c>
    </row>
    <row r="2331" spans="1:8" ht="16.5" thickBot="1">
      <c r="A2331" s="22" t="s">
        <v>14</v>
      </c>
      <c r="B2331" s="35">
        <v>1.333</v>
      </c>
      <c r="C2331" s="36">
        <v>1.4019999999999999</v>
      </c>
      <c r="D2331" s="35">
        <v>1.208</v>
      </c>
      <c r="E2331" s="35">
        <v>1.2170000000000001</v>
      </c>
      <c r="F2331" s="35">
        <v>0.69699999999999995</v>
      </c>
      <c r="G2331" s="35">
        <v>0.74399999999999999</v>
      </c>
      <c r="H2331" s="108" t="s">
        <v>585</v>
      </c>
    </row>
    <row r="2332" spans="1:8" ht="16.5" thickBot="1">
      <c r="A2332" s="22" t="s">
        <v>15</v>
      </c>
      <c r="B2332" s="35">
        <v>28.18</v>
      </c>
      <c r="C2332" s="36">
        <v>26.288</v>
      </c>
      <c r="D2332" s="35">
        <v>38.412999999999997</v>
      </c>
      <c r="E2332" s="35">
        <v>33.682000000000002</v>
      </c>
      <c r="F2332" s="35">
        <v>25.841999999999999</v>
      </c>
      <c r="G2332" s="35">
        <v>24.675000000000001</v>
      </c>
      <c r="H2332" s="108" t="s">
        <v>591</v>
      </c>
    </row>
    <row r="2333" spans="1:8" ht="16.5" thickBot="1">
      <c r="A2333" s="22" t="s">
        <v>16</v>
      </c>
      <c r="B2333" s="35">
        <v>0.155</v>
      </c>
      <c r="C2333" s="36">
        <v>0.123</v>
      </c>
      <c r="D2333" s="35">
        <v>0.215</v>
      </c>
      <c r="E2333" s="35">
        <v>0.111</v>
      </c>
      <c r="F2333" s="35">
        <v>0.153</v>
      </c>
      <c r="G2333" s="35">
        <v>0.127</v>
      </c>
      <c r="H2333" s="108" t="s">
        <v>573</v>
      </c>
    </row>
    <row r="2334" spans="1:8" ht="16.5" thickBot="1">
      <c r="A2334" s="22" t="s">
        <v>17</v>
      </c>
      <c r="B2334" s="35">
        <v>0.32600000000000001</v>
      </c>
      <c r="C2334" s="36">
        <v>0.44500000000000001</v>
      </c>
      <c r="D2334" s="35">
        <v>0.16400000000000001</v>
      </c>
      <c r="E2334" s="35">
        <v>0.21</v>
      </c>
      <c r="F2334" s="35">
        <v>0.28399999999999997</v>
      </c>
      <c r="G2334" s="35">
        <v>0.48</v>
      </c>
      <c r="H2334" s="108" t="s">
        <v>18</v>
      </c>
    </row>
    <row r="2335" spans="1:8" ht="16.5" thickBot="1">
      <c r="A2335" s="22" t="s">
        <v>19</v>
      </c>
      <c r="B2335" s="35">
        <v>58.866</v>
      </c>
      <c r="C2335" s="36">
        <v>61.247</v>
      </c>
      <c r="D2335" s="35">
        <v>56.069000000000003</v>
      </c>
      <c r="E2335" s="35">
        <v>58.637999999999998</v>
      </c>
      <c r="F2335" s="35">
        <v>59.765000000000001</v>
      </c>
      <c r="G2335" s="35">
        <v>67.569000000000003</v>
      </c>
      <c r="H2335" s="108" t="s">
        <v>574</v>
      </c>
    </row>
    <row r="2336" spans="1:8" ht="16.5" thickBot="1">
      <c r="A2336" s="22" t="s">
        <v>20</v>
      </c>
      <c r="B2336" s="35">
        <v>5.5E-2</v>
      </c>
      <c r="C2336" s="36">
        <v>0.08</v>
      </c>
      <c r="D2336" s="35">
        <v>3.988</v>
      </c>
      <c r="E2336" s="35">
        <v>3.2189999999999999</v>
      </c>
      <c r="F2336" s="35">
        <v>0.51300000000000001</v>
      </c>
      <c r="G2336" s="35">
        <v>0.53600000000000003</v>
      </c>
      <c r="H2336" s="108" t="s">
        <v>577</v>
      </c>
    </row>
    <row r="2337" spans="1:8" ht="16.5" thickBot="1">
      <c r="A2337" s="22" t="s">
        <v>21</v>
      </c>
      <c r="B2337" s="35">
        <v>1.5580000000000001</v>
      </c>
      <c r="C2337" s="36">
        <v>2.4860000000000002</v>
      </c>
      <c r="D2337" s="35">
        <v>1.966</v>
      </c>
      <c r="E2337" s="35">
        <v>3.105</v>
      </c>
      <c r="F2337" s="35">
        <v>1.0760000000000001</v>
      </c>
      <c r="G2337" s="35">
        <v>1.5940000000000001</v>
      </c>
      <c r="H2337" s="108" t="s">
        <v>587</v>
      </c>
    </row>
    <row r="2338" spans="1:8" ht="16.5" thickBot="1">
      <c r="A2338" s="22" t="s">
        <v>22</v>
      </c>
      <c r="B2338" s="35">
        <v>0.91800000000000004</v>
      </c>
      <c r="C2338" s="36">
        <v>0.8</v>
      </c>
      <c r="D2338" s="35">
        <v>1.502</v>
      </c>
      <c r="E2338" s="35">
        <v>1.4890000000000001</v>
      </c>
      <c r="F2338" s="35">
        <v>0.96399999999999997</v>
      </c>
      <c r="G2338" s="35">
        <v>0.99099999999999999</v>
      </c>
      <c r="H2338" s="108" t="s">
        <v>571</v>
      </c>
    </row>
    <row r="2339" spans="1:8" ht="16.5" thickBot="1">
      <c r="A2339" s="22" t="s">
        <v>23</v>
      </c>
      <c r="B2339" s="35">
        <v>45.639000000000003</v>
      </c>
      <c r="C2339" s="36">
        <v>39.505000000000003</v>
      </c>
      <c r="D2339" s="35">
        <v>47.753</v>
      </c>
      <c r="E2339" s="35">
        <v>38.03</v>
      </c>
      <c r="F2339" s="35">
        <v>46.018000000000001</v>
      </c>
      <c r="G2339" s="35">
        <v>33.786000000000001</v>
      </c>
      <c r="H2339" s="108" t="s">
        <v>24</v>
      </c>
    </row>
    <row r="2340" spans="1:8" ht="16.5" thickBot="1">
      <c r="A2340" s="22" t="s">
        <v>25</v>
      </c>
      <c r="B2340" s="29">
        <v>9.99</v>
      </c>
      <c r="C2340" s="27">
        <v>11.000999999999999</v>
      </c>
      <c r="D2340" s="35">
        <v>10.972</v>
      </c>
      <c r="E2340" s="35">
        <v>9.5890000000000004</v>
      </c>
      <c r="F2340" s="35">
        <v>11.294</v>
      </c>
      <c r="G2340" s="35">
        <v>9.3919999999999995</v>
      </c>
      <c r="H2340" s="108" t="s">
        <v>578</v>
      </c>
    </row>
    <row r="2341" spans="1:8" ht="16.5" thickBot="1">
      <c r="A2341" s="22" t="s">
        <v>26</v>
      </c>
      <c r="B2341" s="35">
        <v>8.7309695638531544</v>
      </c>
      <c r="C2341" s="36">
        <v>13.175000000000001</v>
      </c>
      <c r="D2341" s="35">
        <v>9.7554916849701918</v>
      </c>
      <c r="E2341" s="35">
        <v>14.721</v>
      </c>
      <c r="F2341" s="35">
        <v>8.32</v>
      </c>
      <c r="G2341" s="35">
        <v>11.938000000000001</v>
      </c>
      <c r="H2341" s="108" t="s">
        <v>588</v>
      </c>
    </row>
    <row r="2342" spans="1:8" ht="16.5" thickBot="1">
      <c r="A2342" s="22" t="s">
        <v>27</v>
      </c>
      <c r="B2342" s="35">
        <v>11.106999999999999</v>
      </c>
      <c r="C2342" s="36">
        <v>15.33</v>
      </c>
      <c r="D2342" s="35">
        <v>11.254</v>
      </c>
      <c r="E2342" s="35">
        <v>14.891999999999999</v>
      </c>
      <c r="F2342" s="35">
        <v>13.118</v>
      </c>
      <c r="G2342" s="35">
        <v>19.324999999999999</v>
      </c>
      <c r="H2342" s="108" t="s">
        <v>579</v>
      </c>
    </row>
    <row r="2343" spans="1:8" ht="16.5" thickBot="1">
      <c r="A2343" s="22" t="s">
        <v>28</v>
      </c>
      <c r="B2343" s="35">
        <v>12.106999999999999</v>
      </c>
      <c r="C2343" s="36">
        <v>19.062000000000001</v>
      </c>
      <c r="D2343" s="35">
        <v>10.11</v>
      </c>
      <c r="E2343" s="35">
        <v>17.914999999999999</v>
      </c>
      <c r="F2343" s="35">
        <v>14.795999999999999</v>
      </c>
      <c r="G2343" s="35">
        <v>24.27</v>
      </c>
      <c r="H2343" s="108" t="s">
        <v>580</v>
      </c>
    </row>
    <row r="2344" spans="1:8" ht="16.5" thickBot="1">
      <c r="A2344" s="22" t="s">
        <v>29</v>
      </c>
      <c r="B2344" s="35">
        <v>5.7859999999999996</v>
      </c>
      <c r="C2344" s="36">
        <v>7.8179999999999996</v>
      </c>
      <c r="D2344" s="35">
        <v>5.7619999999999996</v>
      </c>
      <c r="E2344" s="35">
        <v>7.63</v>
      </c>
      <c r="F2344" s="35">
        <v>4.1449999999999996</v>
      </c>
      <c r="G2344" s="35">
        <v>5.3680000000000003</v>
      </c>
      <c r="H2344" s="108" t="s">
        <v>581</v>
      </c>
    </row>
    <row r="2345" spans="1:8" ht="16.5" thickBot="1">
      <c r="A2345" s="22" t="s">
        <v>30</v>
      </c>
      <c r="B2345" s="35">
        <v>6.3890000000000002</v>
      </c>
      <c r="C2345" s="36">
        <v>8.8650000000000002</v>
      </c>
      <c r="D2345" s="35">
        <v>8.9939999999999998</v>
      </c>
      <c r="E2345" s="35">
        <v>7.9580000000000002</v>
      </c>
      <c r="F2345" s="35">
        <v>4.7229999999999999</v>
      </c>
      <c r="G2345" s="35">
        <v>7.625</v>
      </c>
      <c r="H2345" s="108" t="s">
        <v>589</v>
      </c>
    </row>
    <row r="2346" spans="1:8" ht="16.5" thickBot="1">
      <c r="A2346" s="22" t="s">
        <v>31</v>
      </c>
      <c r="B2346" s="35">
        <v>8.2089999999999996</v>
      </c>
      <c r="C2346" s="36">
        <v>3.6869999999999998</v>
      </c>
      <c r="D2346" s="35">
        <v>16.945673718470299</v>
      </c>
      <c r="E2346" s="35">
        <v>7.6109999999999998</v>
      </c>
      <c r="F2346" s="35">
        <v>3.84</v>
      </c>
      <c r="G2346" s="35">
        <v>4.5490000000000004</v>
      </c>
      <c r="H2346" s="108" t="s">
        <v>582</v>
      </c>
    </row>
    <row r="2347" spans="1:8" ht="16.5" thickBot="1">
      <c r="A2347" s="22" t="s">
        <v>32</v>
      </c>
      <c r="B2347" s="35">
        <v>2.3069999999999999</v>
      </c>
      <c r="C2347" s="36">
        <v>4.0410000000000004</v>
      </c>
      <c r="D2347" s="35">
        <v>1.841</v>
      </c>
      <c r="E2347" s="35">
        <v>2.6539999999999999</v>
      </c>
      <c r="F2347" s="35">
        <v>0.81799999999999995</v>
      </c>
      <c r="G2347" s="35">
        <v>1.226</v>
      </c>
      <c r="H2347" s="108" t="s">
        <v>584</v>
      </c>
    </row>
    <row r="2348" spans="1:8" ht="16.5" thickBot="1">
      <c r="A2348" s="22" t="s">
        <v>33</v>
      </c>
      <c r="B2348" s="37">
        <v>0.434</v>
      </c>
      <c r="C2348" s="38">
        <v>9.8000000000000004E-2</v>
      </c>
      <c r="D2348" s="35">
        <v>0.22700000000000001</v>
      </c>
      <c r="E2348" s="35">
        <v>0.06</v>
      </c>
      <c r="F2348" s="35">
        <v>4.6479999999999997</v>
      </c>
      <c r="G2348" s="35">
        <v>1.073</v>
      </c>
      <c r="H2348" s="108" t="s">
        <v>583</v>
      </c>
    </row>
    <row r="2349" spans="1:8" ht="16.5" thickBot="1">
      <c r="A2349" s="22" t="s">
        <v>34</v>
      </c>
      <c r="B2349" s="37">
        <v>2.2970000000000002</v>
      </c>
      <c r="C2349" s="38">
        <v>1.302</v>
      </c>
      <c r="D2349" s="35">
        <v>3.8069999999999999</v>
      </c>
      <c r="E2349" s="35">
        <v>2.5</v>
      </c>
      <c r="F2349" s="35">
        <v>1.234</v>
      </c>
      <c r="G2349" s="35">
        <v>1.0900000000000001</v>
      </c>
      <c r="H2349" s="107" t="s">
        <v>35</v>
      </c>
    </row>
    <row r="2350" spans="1:8" ht="16.5" thickBot="1">
      <c r="A2350" s="90" t="s">
        <v>338</v>
      </c>
      <c r="B2350" s="92">
        <v>244.029</v>
      </c>
      <c r="C2350" s="92">
        <v>273.70299999999997</v>
      </c>
      <c r="D2350" s="138">
        <f>SUM(D2328:D2349)</f>
        <v>274.52216540344057</v>
      </c>
      <c r="E2350" s="138">
        <f t="shared" ref="E2350:G2350" si="316">SUM(E2328:E2349)</f>
        <v>276.92900000000003</v>
      </c>
      <c r="F2350" s="138">
        <f t="shared" si="316"/>
        <v>254.28700000000006</v>
      </c>
      <c r="G2350" s="138">
        <f t="shared" si="316"/>
        <v>279.72399999999993</v>
      </c>
      <c r="H2350" s="106" t="s">
        <v>586</v>
      </c>
    </row>
    <row r="2351" spans="1:8" ht="16.5" thickBot="1">
      <c r="A2351" s="90" t="s">
        <v>337</v>
      </c>
      <c r="B2351" s="92">
        <v>6631.5219999999999</v>
      </c>
      <c r="C2351" s="92">
        <v>7212.9750000000004</v>
      </c>
      <c r="D2351" s="138">
        <v>7184.7903362465549</v>
      </c>
      <c r="E2351" s="138">
        <v>7814.7539999999999</v>
      </c>
      <c r="F2351" s="138">
        <v>7227.6485229936325</v>
      </c>
      <c r="G2351" s="138">
        <v>7861.37</v>
      </c>
      <c r="H2351" s="113" t="s">
        <v>339</v>
      </c>
    </row>
    <row r="2353" spans="1:8">
      <c r="A2353" s="73" t="s">
        <v>175</v>
      </c>
      <c r="H2353" s="75" t="s">
        <v>176</v>
      </c>
    </row>
    <row r="2354" spans="1:8">
      <c r="A2354" s="73" t="s">
        <v>722</v>
      </c>
      <c r="H2354" s="44" t="s">
        <v>438</v>
      </c>
    </row>
    <row r="2355" spans="1:8" ht="16.5" customHeight="1" thickBot="1">
      <c r="A2355" s="72" t="s">
        <v>813</v>
      </c>
      <c r="E2355" s="2"/>
      <c r="G2355" s="2" t="s">
        <v>37</v>
      </c>
      <c r="H2355" s="2" t="s">
        <v>1</v>
      </c>
    </row>
    <row r="2356" spans="1:8" ht="16.5" thickBot="1">
      <c r="A2356" s="63" t="s">
        <v>6</v>
      </c>
      <c r="B2356" s="179">
        <v>2018</v>
      </c>
      <c r="C2356" s="180"/>
      <c r="D2356" s="179">
        <v>2019</v>
      </c>
      <c r="E2356" s="180"/>
      <c r="F2356" s="179">
        <v>2020</v>
      </c>
      <c r="G2356" s="180"/>
      <c r="H2356" s="64" t="s">
        <v>2</v>
      </c>
    </row>
    <row r="2357" spans="1:8">
      <c r="A2357" s="65"/>
      <c r="B2357" s="19" t="s">
        <v>40</v>
      </c>
      <c r="C2357" s="105" t="s">
        <v>41</v>
      </c>
      <c r="D2357" s="105" t="s">
        <v>40</v>
      </c>
      <c r="E2357" s="15" t="s">
        <v>41</v>
      </c>
      <c r="F2357" s="19" t="s">
        <v>40</v>
      </c>
      <c r="G2357" s="9" t="s">
        <v>41</v>
      </c>
      <c r="H2357" s="66"/>
    </row>
    <row r="2358" spans="1:8" ht="16.5" thickBot="1">
      <c r="A2358" s="67"/>
      <c r="B2358" s="32" t="s">
        <v>42</v>
      </c>
      <c r="C2358" s="11" t="s">
        <v>43</v>
      </c>
      <c r="D2358" s="108" t="s">
        <v>42</v>
      </c>
      <c r="E2358" s="34" t="s">
        <v>43</v>
      </c>
      <c r="F2358" s="32" t="s">
        <v>42</v>
      </c>
      <c r="G2358" s="32" t="s">
        <v>43</v>
      </c>
      <c r="H2358" s="68"/>
    </row>
    <row r="2359" spans="1:8" ht="17.25" thickTop="1" thickBot="1">
      <c r="A2359" s="22" t="s">
        <v>11</v>
      </c>
      <c r="B2359" s="33">
        <v>0.86599999999999999</v>
      </c>
      <c r="C2359" s="36">
        <v>1.2909999999999999</v>
      </c>
      <c r="D2359" s="35">
        <v>0.747</v>
      </c>
      <c r="E2359" s="35">
        <v>1.1459999999999999</v>
      </c>
      <c r="F2359" s="35">
        <v>0.83099999999999996</v>
      </c>
      <c r="G2359" s="35">
        <v>1.6060000000000001</v>
      </c>
      <c r="H2359" s="108" t="s">
        <v>575</v>
      </c>
    </row>
    <row r="2360" spans="1:8" ht="16.5" thickBot="1">
      <c r="A2360" s="22" t="s">
        <v>12</v>
      </c>
      <c r="B2360" s="35">
        <v>2.4239999999999999</v>
      </c>
      <c r="C2360" s="36">
        <v>6.6479999999999997</v>
      </c>
      <c r="D2360" s="35">
        <v>2.6269999999999998</v>
      </c>
      <c r="E2360" s="35">
        <v>6.0190000000000001</v>
      </c>
      <c r="F2360" s="35">
        <v>2.762</v>
      </c>
      <c r="G2360" s="35">
        <v>7.3819999999999997</v>
      </c>
      <c r="H2360" s="108" t="s">
        <v>576</v>
      </c>
    </row>
    <row r="2361" spans="1:8" ht="16.5" thickBot="1">
      <c r="A2361" s="22" t="s">
        <v>13</v>
      </c>
      <c r="B2361" s="35">
        <v>0.34799999999999998</v>
      </c>
      <c r="C2361" s="36">
        <v>0.93500000000000005</v>
      </c>
      <c r="D2361" s="35">
        <v>0.33900000000000002</v>
      </c>
      <c r="E2361" s="35">
        <v>0.78400000000000003</v>
      </c>
      <c r="F2361" s="35">
        <v>0.45100000000000001</v>
      </c>
      <c r="G2361" s="35">
        <v>0.97199999999999998</v>
      </c>
      <c r="H2361" s="108" t="s">
        <v>572</v>
      </c>
    </row>
    <row r="2362" spans="1:8" ht="16.5" thickBot="1">
      <c r="A2362" s="22" t="s">
        <v>14</v>
      </c>
      <c r="B2362" s="35">
        <v>3.7999999999999999E-2</v>
      </c>
      <c r="C2362" s="36">
        <v>7.3999999999999996E-2</v>
      </c>
      <c r="D2362" s="35">
        <v>2.5999999999999999E-2</v>
      </c>
      <c r="E2362" s="35">
        <v>7.5999999999999998E-2</v>
      </c>
      <c r="F2362" s="35">
        <v>5.3999999999999999E-2</v>
      </c>
      <c r="G2362" s="35">
        <v>0.11</v>
      </c>
      <c r="H2362" s="108" t="s">
        <v>585</v>
      </c>
    </row>
    <row r="2363" spans="1:8" ht="16.5" thickBot="1">
      <c r="A2363" s="22" t="s">
        <v>15</v>
      </c>
      <c r="B2363" s="35">
        <v>0.42299999999999999</v>
      </c>
      <c r="C2363" s="36">
        <v>0.77100000000000002</v>
      </c>
      <c r="D2363" s="35">
        <v>0.42799999999999999</v>
      </c>
      <c r="E2363" s="35">
        <v>0.70499999999999996</v>
      </c>
      <c r="F2363" s="35">
        <v>1.0760000000000001</v>
      </c>
      <c r="G2363" s="35">
        <v>2.1659999999999999</v>
      </c>
      <c r="H2363" s="108" t="s">
        <v>591</v>
      </c>
    </row>
    <row r="2364" spans="1:8" ht="16.5" thickBot="1">
      <c r="A2364" s="22" t="s">
        <v>16</v>
      </c>
      <c r="B2364" s="35">
        <v>0.25900000000000001</v>
      </c>
      <c r="C2364" s="36">
        <v>6.0999999999999999E-2</v>
      </c>
      <c r="D2364" s="35">
        <v>0.34699999999999998</v>
      </c>
      <c r="E2364" s="35">
        <v>0.08</v>
      </c>
      <c r="F2364" s="35">
        <v>0.14399999999999999</v>
      </c>
      <c r="G2364" s="35">
        <v>4.2999999999999997E-2</v>
      </c>
      <c r="H2364" s="108" t="s">
        <v>573</v>
      </c>
    </row>
    <row r="2365" spans="1:8" ht="16.5" thickBot="1">
      <c r="A2365" s="22" t="s">
        <v>17</v>
      </c>
      <c r="B2365" s="35">
        <v>5.1999999999999998E-2</v>
      </c>
      <c r="C2365" s="36">
        <v>2.9000000000000001E-2</v>
      </c>
      <c r="D2365" s="35">
        <v>2.1999999999999999E-2</v>
      </c>
      <c r="E2365" s="35">
        <v>4.8000000000000001E-2</v>
      </c>
      <c r="F2365" s="35">
        <v>3.6999999999999998E-2</v>
      </c>
      <c r="G2365" s="35">
        <v>0.183</v>
      </c>
      <c r="H2365" s="108" t="s">
        <v>18</v>
      </c>
    </row>
    <row r="2366" spans="1:8" ht="16.5" thickBot="1">
      <c r="A2366" s="22" t="s">
        <v>19</v>
      </c>
      <c r="B2366" s="35">
        <v>2.5529999999999999</v>
      </c>
      <c r="C2366" s="36">
        <v>3.8450000000000002</v>
      </c>
      <c r="D2366" s="35">
        <v>4.8460000000000001</v>
      </c>
      <c r="E2366" s="35">
        <v>6.5359999999999996</v>
      </c>
      <c r="F2366" s="35">
        <v>3.6989999999999998</v>
      </c>
      <c r="G2366" s="35">
        <v>5.8129999999999997</v>
      </c>
      <c r="H2366" s="108" t="s">
        <v>574</v>
      </c>
    </row>
    <row r="2367" spans="1:8" ht="16.5" thickBot="1">
      <c r="A2367" s="22" t="s">
        <v>20</v>
      </c>
      <c r="B2367" s="35">
        <v>2.1772357723577232E-2</v>
      </c>
      <c r="C2367" s="36">
        <v>0.10299999999999999</v>
      </c>
      <c r="D2367" s="35">
        <v>9.8000000000000004E-2</v>
      </c>
      <c r="E2367" s="35">
        <v>4.4999999999999998E-2</v>
      </c>
      <c r="F2367" s="35">
        <v>0</v>
      </c>
      <c r="G2367" s="35">
        <v>3.0000000000000001E-3</v>
      </c>
      <c r="H2367" s="108" t="s">
        <v>577</v>
      </c>
    </row>
    <row r="2368" spans="1:8" ht="16.5" thickBot="1">
      <c r="A2368" s="22" t="s">
        <v>21</v>
      </c>
      <c r="B2368" s="35">
        <v>6.0999999999999999E-2</v>
      </c>
      <c r="C2368" s="36">
        <v>0.184</v>
      </c>
      <c r="D2368" s="35">
        <v>2.4740000000000002</v>
      </c>
      <c r="E2368" s="35">
        <v>2.964</v>
      </c>
      <c r="F2368" s="35">
        <v>0.38100000000000001</v>
      </c>
      <c r="G2368" s="35">
        <v>0.28799999999999998</v>
      </c>
      <c r="H2368" s="108" t="s">
        <v>587</v>
      </c>
    </row>
    <row r="2369" spans="1:8" ht="16.5" thickBot="1">
      <c r="A2369" s="22" t="s">
        <v>22</v>
      </c>
      <c r="B2369" s="35">
        <v>0.24</v>
      </c>
      <c r="C2369" s="36">
        <v>0.28399999999999997</v>
      </c>
      <c r="D2369" s="35">
        <v>0.16600000000000001</v>
      </c>
      <c r="E2369" s="35">
        <v>0.14799999999999999</v>
      </c>
      <c r="F2369" s="35">
        <v>1E-3</v>
      </c>
      <c r="G2369" s="35">
        <v>8.0000000000000002E-3</v>
      </c>
      <c r="H2369" s="108" t="s">
        <v>571</v>
      </c>
    </row>
    <row r="2370" spans="1:8" ht="16.5" thickBot="1">
      <c r="A2370" s="22" t="s">
        <v>23</v>
      </c>
      <c r="B2370" s="35">
        <v>7.7439999999999998</v>
      </c>
      <c r="C2370" s="36">
        <v>6.27</v>
      </c>
      <c r="D2370" s="35">
        <v>17.096</v>
      </c>
      <c r="E2370" s="35">
        <v>18.146000000000001</v>
      </c>
      <c r="F2370" s="35">
        <v>14.374000000000001</v>
      </c>
      <c r="G2370" s="35">
        <v>9.9169999999999998</v>
      </c>
      <c r="H2370" s="108" t="s">
        <v>24</v>
      </c>
    </row>
    <row r="2371" spans="1:8" ht="16.5" thickBot="1">
      <c r="A2371" s="22" t="s">
        <v>25</v>
      </c>
      <c r="B2371" s="29">
        <v>0.55000000000000004</v>
      </c>
      <c r="C2371" s="27">
        <v>0.57599999999999996</v>
      </c>
      <c r="D2371" s="35">
        <v>0.39300000000000002</v>
      </c>
      <c r="E2371" s="35">
        <v>0.85299999999999998</v>
      </c>
      <c r="F2371" s="35">
        <v>0.626</v>
      </c>
      <c r="G2371" s="35">
        <v>1.167</v>
      </c>
      <c r="H2371" s="108" t="s">
        <v>578</v>
      </c>
    </row>
    <row r="2372" spans="1:8" ht="16.5" thickBot="1">
      <c r="A2372" s="22" t="s">
        <v>26</v>
      </c>
      <c r="B2372" s="35">
        <v>1.1327083333333334</v>
      </c>
      <c r="C2372" s="36">
        <v>5.4370000000000003</v>
      </c>
      <c r="D2372" s="35">
        <v>0.22666666666666668</v>
      </c>
      <c r="E2372" s="35">
        <v>1.0880000000000001</v>
      </c>
      <c r="F2372" s="35">
        <v>1.278</v>
      </c>
      <c r="G2372" s="35">
        <v>3.516</v>
      </c>
      <c r="H2372" s="108" t="s">
        <v>588</v>
      </c>
    </row>
    <row r="2373" spans="1:8" ht="16.5" thickBot="1">
      <c r="A2373" s="22" t="s">
        <v>27</v>
      </c>
      <c r="B2373" s="35">
        <v>0.78400000000000003</v>
      </c>
      <c r="C2373" s="36">
        <v>0.58699999999999997</v>
      </c>
      <c r="D2373" s="35">
        <v>0.222</v>
      </c>
      <c r="E2373" s="35">
        <v>0.34399999999999997</v>
      </c>
      <c r="F2373" s="35">
        <v>0.27700000000000002</v>
      </c>
      <c r="G2373" s="35">
        <v>0.42299999999999999</v>
      </c>
      <c r="H2373" s="108" t="s">
        <v>579</v>
      </c>
    </row>
    <row r="2374" spans="1:8" ht="16.5" thickBot="1">
      <c r="A2374" s="22" t="s">
        <v>28</v>
      </c>
      <c r="B2374" s="35">
        <v>0.74399999999999999</v>
      </c>
      <c r="C2374" s="36">
        <v>1.6970000000000001</v>
      </c>
      <c r="D2374" s="35">
        <v>0.71</v>
      </c>
      <c r="E2374" s="35">
        <v>2.6560000000000001</v>
      </c>
      <c r="F2374" s="35">
        <v>0.54200000000000004</v>
      </c>
      <c r="G2374" s="35">
        <v>1.546</v>
      </c>
      <c r="H2374" s="108" t="s">
        <v>580</v>
      </c>
    </row>
    <row r="2375" spans="1:8" ht="16.5" thickBot="1">
      <c r="A2375" s="22" t="s">
        <v>29</v>
      </c>
      <c r="B2375" s="35">
        <v>0.99099999999999999</v>
      </c>
      <c r="C2375" s="36">
        <v>2.88</v>
      </c>
      <c r="D2375" s="35">
        <v>1.1679999999999999</v>
      </c>
      <c r="E2375" s="35">
        <v>2.8380000000000001</v>
      </c>
      <c r="F2375" s="35">
        <v>0.89900000000000002</v>
      </c>
      <c r="G2375" s="35">
        <v>2.3109999999999999</v>
      </c>
      <c r="H2375" s="108" t="s">
        <v>581</v>
      </c>
    </row>
    <row r="2376" spans="1:8" ht="16.5" thickBot="1">
      <c r="A2376" s="22" t="s">
        <v>30</v>
      </c>
      <c r="B2376" s="35">
        <v>6.7000000000000004E-2</v>
      </c>
      <c r="C2376" s="36">
        <v>0.27200000000000002</v>
      </c>
      <c r="D2376" s="35">
        <v>0.86399999999999999</v>
      </c>
      <c r="E2376" s="35">
        <v>0.46600000000000003</v>
      </c>
      <c r="F2376" s="35">
        <v>0.114</v>
      </c>
      <c r="G2376" s="35">
        <v>0.34300000000000003</v>
      </c>
      <c r="H2376" s="108" t="s">
        <v>589</v>
      </c>
    </row>
    <row r="2377" spans="1:8" ht="16.5" thickBot="1">
      <c r="A2377" s="22" t="s">
        <v>31</v>
      </c>
      <c r="B2377" s="35">
        <v>1.6559999999999999</v>
      </c>
      <c r="C2377" s="36">
        <v>1.1259999999999999</v>
      </c>
      <c r="D2377" s="35">
        <v>1.8413072824156307</v>
      </c>
      <c r="E2377" s="35">
        <v>1.252</v>
      </c>
      <c r="F2377" s="35">
        <v>0.26800000000000002</v>
      </c>
      <c r="G2377" s="35">
        <v>1.0189999999999999</v>
      </c>
      <c r="H2377" s="108" t="s">
        <v>582</v>
      </c>
    </row>
    <row r="2378" spans="1:8" ht="16.5" thickBot="1">
      <c r="A2378" s="22" t="s">
        <v>32</v>
      </c>
      <c r="B2378" s="35">
        <v>0.36299999999999999</v>
      </c>
      <c r="C2378" s="36">
        <v>1.5149999999999999</v>
      </c>
      <c r="D2378" s="35">
        <v>0.499</v>
      </c>
      <c r="E2378" s="35">
        <v>1.9490000000000001</v>
      </c>
      <c r="F2378" s="35">
        <v>0.51500000000000001</v>
      </c>
      <c r="G2378" s="35">
        <v>2.1859999999999999</v>
      </c>
      <c r="H2378" s="108" t="s">
        <v>584</v>
      </c>
    </row>
    <row r="2379" spans="1:8" ht="16.5" thickBot="1">
      <c r="A2379" s="22" t="s">
        <v>33</v>
      </c>
      <c r="B2379" s="37">
        <v>0.46100000000000002</v>
      </c>
      <c r="C2379" s="38">
        <v>0.13300000000000001</v>
      </c>
      <c r="D2379" s="35">
        <v>0.21</v>
      </c>
      <c r="E2379" s="35">
        <v>6.0999999999999999E-2</v>
      </c>
      <c r="F2379" s="35">
        <v>4.2460000000000004</v>
      </c>
      <c r="G2379" s="35">
        <v>0.48299999999999998</v>
      </c>
      <c r="H2379" s="108" t="s">
        <v>583</v>
      </c>
    </row>
    <row r="2380" spans="1:8" ht="16.5" thickBot="1">
      <c r="A2380" s="22" t="s">
        <v>34</v>
      </c>
      <c r="B2380" s="37">
        <v>1.7999999999999999E-2</v>
      </c>
      <c r="C2380" s="38">
        <v>2.5000000000000001E-2</v>
      </c>
      <c r="D2380" s="35">
        <v>8.3000000000000004E-2</v>
      </c>
      <c r="E2380" s="35">
        <v>9.8000000000000004E-2</v>
      </c>
      <c r="F2380" s="35">
        <v>0.17799999999999999</v>
      </c>
      <c r="G2380" s="35">
        <v>0.152</v>
      </c>
      <c r="H2380" s="107" t="s">
        <v>35</v>
      </c>
    </row>
    <row r="2381" spans="1:8" ht="16.5" thickBot="1">
      <c r="A2381" s="90" t="s">
        <v>338</v>
      </c>
      <c r="B2381" s="92">
        <v>21.796480691056907</v>
      </c>
      <c r="C2381" s="92">
        <v>34.743000000000002</v>
      </c>
      <c r="D2381" s="138">
        <f t="shared" ref="D2381:F2381" si="317">SUM(D2359:D2380)</f>
        <v>35.432973949082296</v>
      </c>
      <c r="E2381" s="138">
        <f t="shared" si="317"/>
        <v>48.302000000000007</v>
      </c>
      <c r="F2381" s="138">
        <f t="shared" si="317"/>
        <v>32.753</v>
      </c>
      <c r="G2381" s="138">
        <f>SUM(G2359:G2380)</f>
        <v>41.637</v>
      </c>
      <c r="H2381" s="106" t="s">
        <v>586</v>
      </c>
    </row>
    <row r="2382" spans="1:8" ht="16.5" thickBot="1">
      <c r="A2382" s="90" t="s">
        <v>337</v>
      </c>
      <c r="B2382" s="92">
        <v>940.29835452936732</v>
      </c>
      <c r="C2382" s="92">
        <v>3248.7530000000002</v>
      </c>
      <c r="D2382" s="138">
        <v>896.02311418666761</v>
      </c>
      <c r="E2382" s="138">
        <v>3095.7809999999999</v>
      </c>
      <c r="F2382" s="138">
        <v>0.22666666666666668</v>
      </c>
      <c r="G2382" s="138">
        <v>2961.0929999999998</v>
      </c>
      <c r="H2382" s="113" t="s">
        <v>339</v>
      </c>
    </row>
    <row r="2384" spans="1:8" ht="15" customHeight="1">
      <c r="A2384" s="73" t="s">
        <v>412</v>
      </c>
      <c r="H2384" s="75" t="s">
        <v>410</v>
      </c>
    </row>
    <row r="2385" spans="1:8" s="198" customFormat="1">
      <c r="A2385" s="201" t="s">
        <v>820</v>
      </c>
      <c r="H2385" s="202" t="s">
        <v>440</v>
      </c>
    </row>
    <row r="2386" spans="1:8" ht="16.5" customHeight="1" thickBot="1">
      <c r="A2386" s="72" t="s">
        <v>813</v>
      </c>
      <c r="E2386" s="2"/>
      <c r="G2386" s="2" t="s">
        <v>37</v>
      </c>
      <c r="H2386" s="2" t="s">
        <v>1</v>
      </c>
    </row>
    <row r="2387" spans="1:8" ht="16.5" thickBot="1">
      <c r="A2387" s="63" t="s">
        <v>6</v>
      </c>
      <c r="B2387" s="179">
        <v>2017</v>
      </c>
      <c r="C2387" s="180"/>
      <c r="D2387" s="179">
        <v>2018</v>
      </c>
      <c r="E2387" s="180"/>
      <c r="F2387" s="179">
        <v>2019</v>
      </c>
      <c r="G2387" s="180"/>
      <c r="H2387" s="128" t="s">
        <v>2</v>
      </c>
    </row>
    <row r="2388" spans="1:8">
      <c r="A2388" s="65"/>
      <c r="B2388" s="19" t="s">
        <v>40</v>
      </c>
      <c r="C2388" s="105" t="s">
        <v>41</v>
      </c>
      <c r="D2388" s="105" t="s">
        <v>40</v>
      </c>
      <c r="E2388" s="15" t="s">
        <v>41</v>
      </c>
      <c r="F2388" s="156" t="s">
        <v>40</v>
      </c>
      <c r="G2388" s="157" t="s">
        <v>41</v>
      </c>
      <c r="H2388" s="129"/>
    </row>
    <row r="2389" spans="1:8" ht="16.5" thickBot="1">
      <c r="A2389" s="67"/>
      <c r="B2389" s="32" t="s">
        <v>42</v>
      </c>
      <c r="C2389" s="11" t="s">
        <v>43</v>
      </c>
      <c r="D2389" s="108" t="s">
        <v>42</v>
      </c>
      <c r="E2389" s="34" t="s">
        <v>43</v>
      </c>
      <c r="F2389" s="159" t="s">
        <v>42</v>
      </c>
      <c r="G2389" s="159" t="s">
        <v>43</v>
      </c>
      <c r="H2389" s="130"/>
    </row>
    <row r="2390" spans="1:8" ht="17.25" thickTop="1" thickBot="1">
      <c r="A2390" s="22" t="s">
        <v>11</v>
      </c>
      <c r="B2390" s="35">
        <f t="shared" ref="B2390:G2390" si="318">B2421+B2452+B2643+B2675+B2706+B2737+B2769+B2801+B2832+B2864+B2896+B2929+B2962+B2994+B3028+B3059+B3091+B3122+B3154+B3185+B3217</f>
        <v>154.62300000000002</v>
      </c>
      <c r="C2390" s="35">
        <f t="shared" si="318"/>
        <v>184.86300000000003</v>
      </c>
      <c r="D2390" s="35">
        <f t="shared" si="318"/>
        <v>177.58200000000002</v>
      </c>
      <c r="E2390" s="35">
        <f t="shared" si="318"/>
        <v>205.898</v>
      </c>
      <c r="F2390" s="35">
        <f t="shared" si="318"/>
        <v>199.90399999999997</v>
      </c>
      <c r="G2390" s="35">
        <f t="shared" si="318"/>
        <v>219.38900000000001</v>
      </c>
      <c r="H2390" s="132" t="s">
        <v>575</v>
      </c>
    </row>
    <row r="2391" spans="1:8" ht="16.5" thickBot="1">
      <c r="A2391" s="22" t="s">
        <v>12</v>
      </c>
      <c r="B2391" s="35">
        <f t="shared" ref="B2391:C2391" si="319">B2422+B2453+B2644+B2676+B2707+B2738+B2770+B2802+B2833+B2865+B2897+B2930+B2963+B2995+B3029+B3060+B3092+B3123+B3155+B3186+B3218</f>
        <v>1351.0050000000001</v>
      </c>
      <c r="C2391" s="35">
        <f t="shared" si="319"/>
        <v>1422.5139999999999</v>
      </c>
      <c r="D2391" s="35">
        <f>D2422+D2453+D2644+D2676+D2707+D2738+D2770+D2802+D2833+D2865+D2897+D2930+D2963+D2995+D3029+D3060+D3092+D3123+D3155+D3186+D3218</f>
        <v>1843.2519999999995</v>
      </c>
      <c r="E2391" s="35">
        <f>E2422+E2453+E2644+E2676+E2707+E2738+E2770+E2802+E2833+E2865+E2897+E2930+E2963+E2995+E3029+E3060+E3092+E3123+E3155+E3186+E3218</f>
        <v>1641.5520000000001</v>
      </c>
      <c r="F2391" s="35">
        <f t="shared" ref="F2391" si="320">F2422+F2453+F2644+F2676+F2707+F2738+F2770+F2802+F2833+F2865+F2897+F2930+F2963+F2995+F3029+F3060+F3092+F3123+F3155+F3186+F3218</f>
        <v>1451.6659999999997</v>
      </c>
      <c r="G2391" s="35">
        <f>G2422+G2453+G2644+G2676+G2707+G2738+G2770+G2802+G2833+G2865+G2897+G2930+G2963+G2995+G3029+G3060+G3092+G3123+G3155+G3186+G3218</f>
        <v>1373.0719999999999</v>
      </c>
      <c r="H2391" s="132" t="s">
        <v>576</v>
      </c>
    </row>
    <row r="2392" spans="1:8" ht="16.5" thickBot="1">
      <c r="A2392" s="22" t="s">
        <v>13</v>
      </c>
      <c r="B2392" s="35">
        <f t="shared" ref="B2392:D2392" si="321">B2423+B2454+B2645+B2677+B2708+B2739+B2771+B2803+B2834+B2866+B2898+B2931+B2964+B2996+B3030+B3061+B3093+B3124+B3156+B3187+B3219</f>
        <v>103.03899999999999</v>
      </c>
      <c r="C2392" s="35">
        <f t="shared" si="321"/>
        <v>131.30599999999998</v>
      </c>
      <c r="D2392" s="35">
        <f t="shared" si="321"/>
        <v>101.22399999999999</v>
      </c>
      <c r="E2392" s="35">
        <f>E2423+E2454+E2645+E2677+E2708+E2739+E2771+E2803+E2834+E2866+E2898+E2931+E2964+E2996+E3030+E3061+E3093+E3124+E3156+E3187+E3219</f>
        <v>114.876</v>
      </c>
      <c r="F2392" s="35">
        <f t="shared" ref="F2392:G2392" si="322">F2423+F2454+F2645+F2677+F2708+F2739+F2771+F2803+F2834+F2866+F2898+F2931+F2964+F2996+F3030+F3061+F3093+F3124+F3156+F3187+F3219</f>
        <v>107.53799999999998</v>
      </c>
      <c r="G2392" s="35">
        <f t="shared" si="322"/>
        <v>120.86099999999998</v>
      </c>
      <c r="H2392" s="132" t="s">
        <v>572</v>
      </c>
    </row>
    <row r="2393" spans="1:8" ht="16.5" thickBot="1">
      <c r="A2393" s="22" t="s">
        <v>14</v>
      </c>
      <c r="B2393" s="35">
        <f t="shared" ref="B2393:G2393" si="323">B2424+B2455+B2646+B2678+B2709+B2740+B2772+B2804+B2835+B2867+B2899+B2932+B2965+B2997+B3031+B3062+B3094+B3125+B3157+B3188+B3220</f>
        <v>59.36399999999999</v>
      </c>
      <c r="C2393" s="35">
        <f t="shared" si="323"/>
        <v>37.493999999999993</v>
      </c>
      <c r="D2393" s="35">
        <f t="shared" si="323"/>
        <v>51.670000000000009</v>
      </c>
      <c r="E2393" s="35">
        <f t="shared" si="323"/>
        <v>35.930000000000007</v>
      </c>
      <c r="F2393" s="35">
        <f t="shared" si="323"/>
        <v>74.361999999999995</v>
      </c>
      <c r="G2393" s="35">
        <f t="shared" si="323"/>
        <v>46.884999999999984</v>
      </c>
      <c r="H2393" s="132" t="s">
        <v>585</v>
      </c>
    </row>
    <row r="2394" spans="1:8" ht="16.5" thickBot="1">
      <c r="A2394" s="22" t="s">
        <v>15</v>
      </c>
      <c r="B2394" s="35">
        <f t="shared" ref="B2394:G2394" si="324">B2425+B2456+B2647+B2679+B2710+B2741+B2773+B2805+B2836+B2868+B2900+B2933+B2966+B2998+B3032+B3063+B3095+B3126+B3158+B3189+B3221</f>
        <v>82.809000000000026</v>
      </c>
      <c r="C2394" s="35">
        <f t="shared" si="324"/>
        <v>72.407000000000011</v>
      </c>
      <c r="D2394" s="35">
        <f t="shared" si="324"/>
        <v>241.63799999999998</v>
      </c>
      <c r="E2394" s="35">
        <f t="shared" si="324"/>
        <v>156.54299999999998</v>
      </c>
      <c r="F2394" s="35">
        <f t="shared" si="324"/>
        <v>315.108</v>
      </c>
      <c r="G2394" s="35">
        <f t="shared" si="324"/>
        <v>180.07000000000002</v>
      </c>
      <c r="H2394" s="132" t="s">
        <v>591</v>
      </c>
    </row>
    <row r="2395" spans="1:8" ht="16.5" thickBot="1">
      <c r="A2395" s="22" t="s">
        <v>16</v>
      </c>
      <c r="B2395" s="35">
        <f>B2426+B2457+B2648+B2680+B2711+B2742+B2774+B2806+B2837+B2869+B2901+B2934+B2967+B2999+B3033+B3064+B3096+B3127+B3159+B3190+B3222</f>
        <v>43.277743000000001</v>
      </c>
      <c r="C2395" s="35">
        <f t="shared" ref="C2395" si="325">C2426+C2457+C2648+C2680+C2711+C2742+C2774+C2806+C2837+C2869+C2901+C2934+C2967+C2999+C3033+C3064+C3096+C3127+C3159+C3190+C3222</f>
        <v>0.32500000000000001</v>
      </c>
      <c r="D2395" s="35">
        <f>D2426+D2457+D2648+D2680+D2711+D2742+D2774+D2806+D2837+D2869+D2901+D2934+D2967+D2999+D3033+D3064+D3096+D3127+D3159+D3190+D3222</f>
        <v>0.36800000000000005</v>
      </c>
      <c r="E2395" s="35">
        <f t="shared" ref="E2395:G2395" si="326">E2426+E2457+E2648+E2680+E2711+E2742+E2774+E2806+E2837+E2869+E2901+E2934+E2967+E2999+E3033+E3064+E3096+E3127+E3159+E3190+E3222</f>
        <v>0.26300000000000001</v>
      </c>
      <c r="F2395" s="35">
        <f t="shared" si="326"/>
        <v>0.41500000000000004</v>
      </c>
      <c r="G2395" s="35">
        <f t="shared" si="326"/>
        <v>0.35600000000000009</v>
      </c>
      <c r="H2395" s="132" t="s">
        <v>573</v>
      </c>
    </row>
    <row r="2396" spans="1:8" ht="16.5" thickBot="1">
      <c r="A2396" s="22" t="s">
        <v>17</v>
      </c>
      <c r="B2396" s="35">
        <f t="shared" ref="B2396:G2396" si="327">B2427+B2458+B2649+B2681+B2712+B2743+B2775+B2807+B2838+B2870+B2902+B2935+B2968+B3000+B3034+B3065+B3097+B3128+B3160+B3191+B3223</f>
        <v>21.946000000000002</v>
      </c>
      <c r="C2396" s="35">
        <f t="shared" si="327"/>
        <v>14.072000000000003</v>
      </c>
      <c r="D2396" s="35">
        <f t="shared" si="327"/>
        <v>21.433</v>
      </c>
      <c r="E2396" s="35">
        <f t="shared" si="327"/>
        <v>12.971</v>
      </c>
      <c r="F2396" s="35">
        <f t="shared" si="327"/>
        <v>24.176000000000005</v>
      </c>
      <c r="G2396" s="35">
        <f t="shared" si="327"/>
        <v>16.914999999999999</v>
      </c>
      <c r="H2396" s="132" t="s">
        <v>18</v>
      </c>
    </row>
    <row r="2397" spans="1:8" ht="16.5" thickBot="1">
      <c r="A2397" s="22" t="s">
        <v>19</v>
      </c>
      <c r="B2397" s="35">
        <f t="shared" ref="B2397:G2397" si="328">B2428+B2459+B2650+B2682+B2713+B2744+B2776+B2808+B2839+B2871+B2903+B2936+B2969+B3001+B3035+B3066+B3098+B3129+B3161+B3192+B3224</f>
        <v>1433.4460000000004</v>
      </c>
      <c r="C2397" s="35">
        <f t="shared" si="328"/>
        <v>1241.1770000000001</v>
      </c>
      <c r="D2397" s="35">
        <f t="shared" si="328"/>
        <v>1479.2799999999995</v>
      </c>
      <c r="E2397" s="35">
        <f t="shared" si="328"/>
        <v>1279.2240000000002</v>
      </c>
      <c r="F2397" s="35">
        <f t="shared" si="328"/>
        <v>1474.6019999999999</v>
      </c>
      <c r="G2397" s="35">
        <f t="shared" si="328"/>
        <v>1289.049</v>
      </c>
      <c r="H2397" s="132" t="s">
        <v>574</v>
      </c>
    </row>
    <row r="2398" spans="1:8" ht="16.5" thickBot="1">
      <c r="A2398" s="22" t="s">
        <v>20</v>
      </c>
      <c r="B2398" s="35">
        <f>B2429+B2460+B2651+B2683+B2714+B2745+B2777+B2809+B2840+B2872+B2904+B2937+B2970+B3002+B3036+B3067+B3099+B3130+B3162+B3193+B3225</f>
        <v>2.964</v>
      </c>
      <c r="C2398" s="35">
        <f t="shared" ref="C2398" si="329">C2429+C2460+C2651+C2683+C2714+C2745+C2777+C2809+C2840+C2872+C2904+C2937+C2970+C3002+C3036+C3067+C3099+C3130+C3162+C3193+C3225</f>
        <v>2.8899999999999997</v>
      </c>
      <c r="D2398" s="35">
        <f>D2429+D2460+D2651+D2683+D2714+D2745+D2777+D2809+D2840+D2872+D2904+D2937+D2970+D3002+D3036+D3067+D3099+D3130+D3162+D3193+D3225</f>
        <v>27.283000000000001</v>
      </c>
      <c r="E2398" s="35">
        <f t="shared" ref="E2398:G2398" si="330">E2429+E2460+E2651+E2683+E2714+E2745+E2777+E2809+E2840+E2872+E2904+E2937+E2970+E3002+E3036+E3067+E3099+E3130+E3162+E3193+E3225</f>
        <v>17.804000000000002</v>
      </c>
      <c r="F2398" s="35">
        <f t="shared" si="330"/>
        <v>12.793000000000003</v>
      </c>
      <c r="G2398" s="35">
        <f t="shared" si="330"/>
        <v>15.138999999999999</v>
      </c>
      <c r="H2398" s="132" t="s">
        <v>577</v>
      </c>
    </row>
    <row r="2399" spans="1:8" ht="16.5" thickBot="1">
      <c r="A2399" s="22" t="s">
        <v>21</v>
      </c>
      <c r="B2399" s="35">
        <f t="shared" ref="B2399:G2399" si="331">B2430+B2461+B2652+B2684+B2715+B2746+B2778+B2810+B2841+B2873+B2905+B2938+B2971+B3003+B3037+B3068+B3100+B3131+B3163+B3194+B3226</f>
        <v>140.30800000000005</v>
      </c>
      <c r="C2399" s="35">
        <f t="shared" si="331"/>
        <v>56.500000000000007</v>
      </c>
      <c r="D2399" s="35">
        <f t="shared" si="331"/>
        <v>205.75600000000003</v>
      </c>
      <c r="E2399" s="35">
        <f t="shared" si="331"/>
        <v>77.639999999999986</v>
      </c>
      <c r="F2399" s="35">
        <f t="shared" si="331"/>
        <v>137.30100000000002</v>
      </c>
      <c r="G2399" s="35">
        <f t="shared" si="331"/>
        <v>81.840999999999994</v>
      </c>
      <c r="H2399" s="132" t="s">
        <v>587</v>
      </c>
    </row>
    <row r="2400" spans="1:8" ht="16.5" thickBot="1">
      <c r="A2400" s="22" t="s">
        <v>22</v>
      </c>
      <c r="B2400" s="35">
        <f t="shared" ref="B2400:G2400" si="332">B2431+B2462+B2653+B2685+B2716+B2747+B2779+B2811+B2842+B2874+B2906+B2939+B2972+B3004+B3038+B3069+B3101+B3132+B3164+B3195+B3227</f>
        <v>32.335000000000001</v>
      </c>
      <c r="C2400" s="35">
        <f t="shared" si="332"/>
        <v>25.186000000000003</v>
      </c>
      <c r="D2400" s="35">
        <f t="shared" si="332"/>
        <v>31.051000000000002</v>
      </c>
      <c r="E2400" s="35">
        <f t="shared" si="332"/>
        <v>20.917999999999999</v>
      </c>
      <c r="F2400" s="35">
        <f t="shared" si="332"/>
        <v>30.491</v>
      </c>
      <c r="G2400" s="35">
        <f t="shared" si="332"/>
        <v>24.174999999999997</v>
      </c>
      <c r="H2400" s="132" t="s">
        <v>571</v>
      </c>
    </row>
    <row r="2401" spans="1:8" ht="16.5" thickBot="1">
      <c r="A2401" s="22" t="s">
        <v>23</v>
      </c>
      <c r="B2401" s="35">
        <f t="shared" ref="B2401:G2401" si="333">B2432+B2463+B2654+B2686+B2717+B2748+B2780+B2812+B2843+B2875+B2907+B2940+B2973+B3005+B3039+B3070+B3102+B3133+B3165+B3196+B3228</f>
        <v>1850.8410000000003</v>
      </c>
      <c r="C2401" s="35">
        <f t="shared" si="333"/>
        <v>764.16599999999983</v>
      </c>
      <c r="D2401" s="35">
        <f t="shared" si="333"/>
        <v>1785.7049999999999</v>
      </c>
      <c r="E2401" s="35">
        <f t="shared" si="333"/>
        <v>767.09899999999982</v>
      </c>
      <c r="F2401" s="35">
        <f t="shared" si="333"/>
        <v>1730.1679999999999</v>
      </c>
      <c r="G2401" s="35">
        <f t="shared" si="333"/>
        <v>850.79899999999998</v>
      </c>
      <c r="H2401" s="132" t="s">
        <v>24</v>
      </c>
    </row>
    <row r="2402" spans="1:8" ht="16.5" thickBot="1">
      <c r="A2402" s="22" t="s">
        <v>25</v>
      </c>
      <c r="B2402" s="35">
        <f t="shared" ref="B2402:G2402" si="334">B2433+B2464+B2655+B2687+B2718+B2749+B2781+B2813+B2844+B2876+B2908+B2941+B2974+B3006+B3040+B3071+B3103+B3134+B3166+B3197+B3229</f>
        <v>281.29399999999998</v>
      </c>
      <c r="C2402" s="35">
        <f t="shared" si="334"/>
        <v>235.00199999999992</v>
      </c>
      <c r="D2402" s="35">
        <f t="shared" si="334"/>
        <v>309.13476000000003</v>
      </c>
      <c r="E2402" s="35">
        <f t="shared" si="334"/>
        <v>286.37033246753242</v>
      </c>
      <c r="F2402" s="35">
        <f t="shared" si="334"/>
        <v>275.67937100000012</v>
      </c>
      <c r="G2402" s="35">
        <f t="shared" si="334"/>
        <v>303.00570729000003</v>
      </c>
      <c r="H2402" s="132" t="s">
        <v>578</v>
      </c>
    </row>
    <row r="2403" spans="1:8" ht="16.5" thickBot="1">
      <c r="A2403" s="22" t="s">
        <v>26</v>
      </c>
      <c r="B2403" s="35">
        <f t="shared" ref="B2403:G2403" si="335">B2434+B2465+B2656+B2688+B2719+B2750+B2782+B2814+B2845+B2877+B2909+B2942+B2975+B3007+B3041+B3072+B3104+B3135+B3167+B3198+B3230</f>
        <v>58.876125492549818</v>
      </c>
      <c r="C2403" s="35">
        <f t="shared" si="335"/>
        <v>96.094999999999999</v>
      </c>
      <c r="D2403" s="35">
        <f t="shared" si="335"/>
        <v>54.725582129223412</v>
      </c>
      <c r="E2403" s="35">
        <f t="shared" si="335"/>
        <v>94.254999999999995</v>
      </c>
      <c r="F2403" s="35">
        <f t="shared" si="335"/>
        <v>63.938000000000002</v>
      </c>
      <c r="G2403" s="35">
        <f t="shared" si="335"/>
        <v>101.41999999999999</v>
      </c>
      <c r="H2403" s="132" t="s">
        <v>588</v>
      </c>
    </row>
    <row r="2404" spans="1:8" ht="16.5" thickBot="1">
      <c r="A2404" s="22" t="s">
        <v>27</v>
      </c>
      <c r="B2404" s="35">
        <f t="shared" ref="B2404:G2404" si="336">B2435+B2466+B2657+B2689+B2720+B2751+B2783+B2815+B2846+B2878+B2910+B2943+B2976+B3008+B3042+B3073+B3105+B3136+B3168+B3199+B3231</f>
        <v>141.1760853485064</v>
      </c>
      <c r="C2404" s="35">
        <f t="shared" si="336"/>
        <v>207.96599999999998</v>
      </c>
      <c r="D2404" s="35">
        <f t="shared" si="336"/>
        <v>153.88900000000001</v>
      </c>
      <c r="E2404" s="35">
        <f t="shared" si="336"/>
        <v>206.18900000000002</v>
      </c>
      <c r="F2404" s="35">
        <f t="shared" si="336"/>
        <v>164.43599999999995</v>
      </c>
      <c r="G2404" s="35">
        <f t="shared" si="336"/>
        <v>229.10399999999996</v>
      </c>
      <c r="H2404" s="132" t="s">
        <v>579</v>
      </c>
    </row>
    <row r="2405" spans="1:8" ht="16.5" thickBot="1">
      <c r="A2405" s="22" t="s">
        <v>28</v>
      </c>
      <c r="B2405" s="35">
        <f t="shared" ref="B2405:G2405" si="337">B2436+B2467+B2658+B2690+B2721+B2752+B2784+B2816+B2847+B2879+B2911+B2944+B2977+B3009+B3043+B3074+B3106+B3137+B3169+B3200+B3232</f>
        <v>360.46100000000007</v>
      </c>
      <c r="C2405" s="35">
        <f t="shared" si="337"/>
        <v>438.14000000000004</v>
      </c>
      <c r="D2405" s="35">
        <f t="shared" si="337"/>
        <v>362.57900000000001</v>
      </c>
      <c r="E2405" s="35">
        <f t="shared" si="337"/>
        <v>467.83099999999996</v>
      </c>
      <c r="F2405" s="35">
        <f t="shared" si="337"/>
        <v>329.93400000000008</v>
      </c>
      <c r="G2405" s="35">
        <f t="shared" si="337"/>
        <v>433.03499999999985</v>
      </c>
      <c r="H2405" s="132" t="s">
        <v>580</v>
      </c>
    </row>
    <row r="2406" spans="1:8" ht="16.5" thickBot="1">
      <c r="A2406" s="22" t="s">
        <v>29</v>
      </c>
      <c r="B2406" s="35">
        <f t="shared" ref="B2406:G2406" si="338">B2437+B2468+B2659+B2691+B2722+B2753+B2785+B2817+B2848+B2880+B2912+B2945+B2978+B3010+B3044+B3075+B3107+B3138+B3170+B3201+B3233</f>
        <v>53.895999999999987</v>
      </c>
      <c r="C2406" s="35">
        <f t="shared" si="338"/>
        <v>99.338999999999984</v>
      </c>
      <c r="D2406" s="35">
        <f t="shared" si="338"/>
        <v>56.343999999999994</v>
      </c>
      <c r="E2406" s="35">
        <f t="shared" si="338"/>
        <v>80.734999999999971</v>
      </c>
      <c r="F2406" s="35">
        <f t="shared" si="338"/>
        <v>28.877999999999993</v>
      </c>
      <c r="G2406" s="35">
        <f t="shared" si="338"/>
        <v>32.207000000000001</v>
      </c>
      <c r="H2406" s="132" t="s">
        <v>581</v>
      </c>
    </row>
    <row r="2407" spans="1:8" ht="16.5" thickBot="1">
      <c r="A2407" s="22" t="s">
        <v>30</v>
      </c>
      <c r="B2407" s="35">
        <f t="shared" ref="B2407:G2407" si="339">B2438+B2469+B2660+B2692+B2723+B2754+B2786+B2818+B2849+B2881+B2913+B2946+B2979+B3011+B3045+B3076+B3108+B3139+B3171+B3202+B3234</f>
        <v>44.775999999999989</v>
      </c>
      <c r="C2407" s="35">
        <f t="shared" si="339"/>
        <v>34.07</v>
      </c>
      <c r="D2407" s="35">
        <f t="shared" si="339"/>
        <v>77.075000000000003</v>
      </c>
      <c r="E2407" s="35">
        <f t="shared" si="339"/>
        <v>53.583999999999996</v>
      </c>
      <c r="F2407" s="35">
        <f t="shared" si="339"/>
        <v>95.548999999999964</v>
      </c>
      <c r="G2407" s="35">
        <f t="shared" si="339"/>
        <v>58.831000000000003</v>
      </c>
      <c r="H2407" s="132" t="s">
        <v>589</v>
      </c>
    </row>
    <row r="2408" spans="1:8" ht="16.5" thickBot="1">
      <c r="A2408" s="22" t="s">
        <v>31</v>
      </c>
      <c r="B2408" s="35">
        <f t="shared" ref="B2408:F2408" si="340">B2439+B2470+B2661+B2693+B2724+B2755+B2787+B2819+B2850+B2882+B2914+B2947+B2980+B3012+B3046+B3077+B3109+B3140+B3172+B3203+B3235</f>
        <v>643.37700000000018</v>
      </c>
      <c r="C2408" s="35">
        <f t="shared" si="340"/>
        <v>533.85934399999996</v>
      </c>
      <c r="D2408" s="35">
        <f t="shared" si="340"/>
        <v>1018.5513566404544</v>
      </c>
      <c r="E2408" s="35">
        <f t="shared" si="340"/>
        <v>808.12344799999983</v>
      </c>
      <c r="F2408" s="35">
        <f t="shared" si="340"/>
        <v>553.09199999999987</v>
      </c>
      <c r="G2408" s="35">
        <f>G2439+G2470+G2661+G2693+G2724+G2755+G2787+G2819+G2850+G2882+G2914+G2947+G2980+G3012+G3046+G3077+G3109+G3140+G3172+G3203+G3235</f>
        <v>722.42300799999975</v>
      </c>
      <c r="H2408" s="132" t="s">
        <v>582</v>
      </c>
    </row>
    <row r="2409" spans="1:8" ht="16.5" thickBot="1">
      <c r="A2409" s="22" t="s">
        <v>32</v>
      </c>
      <c r="B2409" s="35">
        <f>B2440+B2471+B2662+B2694+B2725+B2756+B2788+B2820+B2851+B2883+B2915+B2948+B2981+B3013+B3047+B3078+B3110+B3141+B3173+B3204+B3236</f>
        <v>216.28000000000003</v>
      </c>
      <c r="C2409" s="35">
        <f t="shared" ref="C2409" si="341">C2440+C2471+C2662+C2694+C2725+C2756+C2788+C2820+C2851+C2883+C2915+C2948+C2981+C3013+C3047+C3078+C3110+C3141+C3173+C3204+C3236</f>
        <v>268.86600000000004</v>
      </c>
      <c r="D2409" s="35">
        <f>D2440+D2471+D2662+D2694+D2725+D2756+D2788+D2820+D2851+D2883+D2915+D2948+D2981+D3013+D3047+D3078+D3110+D3141+D3173+D3204+D3236</f>
        <v>221.19600000000003</v>
      </c>
      <c r="E2409" s="35">
        <f t="shared" ref="E2409:G2409" si="342">E2440+E2471+E2662+E2694+E2725+E2756+E2788+E2820+E2851+E2883+E2915+E2948+E2981+E3013+E3047+E3078+E3110+E3141+E3173+E3204+E3236</f>
        <v>268.71399999999994</v>
      </c>
      <c r="F2409" s="35">
        <f t="shared" si="342"/>
        <v>195.53999999999996</v>
      </c>
      <c r="G2409" s="35">
        <f t="shared" si="342"/>
        <v>269.84599999999995</v>
      </c>
      <c r="H2409" s="132" t="s">
        <v>584</v>
      </c>
    </row>
    <row r="2410" spans="1:8" ht="16.5" thickBot="1">
      <c r="A2410" s="22" t="s">
        <v>33</v>
      </c>
      <c r="B2410" s="35">
        <f>B2441+B2472+B2663+B2695+B2726+B2757+B2789+B2821+B2852+B2884+B2916+B2949+B2982+B3014+B3048+B3079+B3111+B3142+B3174+B3205+B3237</f>
        <v>14.704000000000001</v>
      </c>
      <c r="C2410" s="35">
        <f t="shared" ref="C2410" si="343">C2441+C2472+C2663+C2695+C2726+C2757+C2789+C2821+C2852+C2884+C2916+C2949+C2982+C3014+C3048+C3079+C3111+C3142+C3174+C3205+C3237</f>
        <v>7.3179999999999996</v>
      </c>
      <c r="D2410" s="35">
        <f>D2441+D2472+D2663+D2695+D2726+D2757+D2789+D2821+D2852+D2884+D2916+D2949+D2982+D3014+D3048+D3079+D3111+D3142+D3174+D3205+D3237</f>
        <v>20.856000000000002</v>
      </c>
      <c r="E2410" s="35">
        <f t="shared" ref="E2410:F2410" si="344">E2441+E2472+E2663+E2695+E2726+E2757+E2789+E2821+E2852+E2884+E2916+E2949+E2982+E3014+E3048+E3079+E3111+E3142+E3174+E3205+E3237</f>
        <v>8.3099999999999987</v>
      </c>
      <c r="F2410" s="35">
        <f t="shared" si="344"/>
        <v>17.568000000000005</v>
      </c>
      <c r="G2410" s="35">
        <f>G2441+G2472+G2663+G2695+G2726+G2757+G2789+G2821+G2852+G2884+G2916+G2949+G2982+G3014+G3048+G3079+G3111+G3142+G3174+G3205+G3237</f>
        <v>9.18</v>
      </c>
      <c r="H2410" s="132" t="s">
        <v>583</v>
      </c>
    </row>
    <row r="2411" spans="1:8" ht="16.5" thickBot="1">
      <c r="A2411" s="22" t="s">
        <v>34</v>
      </c>
      <c r="B2411" s="35">
        <f>B2442+B2473+B2664+B2696+B2727+B2758+B2790+B2822+B2853+B2885+B2917+B2950+B2983+B3015+B3049+B3080+B3112+B3143+B3175+B3206+B3238</f>
        <v>104.75500000000001</v>
      </c>
      <c r="C2411" s="35">
        <f t="shared" ref="C2411" si="345">C2442+C2473+C2664+C2696+C2727+C2758+C2790+C2822+C2853+C2885+C2917+C2950+C2983+C3015+C3049+C3080+C3112+C3143+C3175+C3206+C3238</f>
        <v>71.656000000000006</v>
      </c>
      <c r="D2411" s="35">
        <f>D2442+D2473+D2664+D2696+D2727+D2758+D2790+D2822+D2853+D2885+D2917+D2950+D2983+D3015+D3049+D3080+D3112+D3143+D3175+D3206+D3238</f>
        <v>138.09599999999998</v>
      </c>
      <c r="E2411" s="35">
        <f t="shared" ref="E2411:G2411" si="346">E2442+E2473+E2664+E2696+E2727+E2758+E2790+E2822+E2853+E2885+E2917+E2950+E2983+E3015+E3049+E3080+E3112+E3143+E3175+E3206+E3238</f>
        <v>106.62399999999998</v>
      </c>
      <c r="F2411" s="35">
        <f t="shared" si="346"/>
        <v>140.679</v>
      </c>
      <c r="G2411" s="35">
        <f t="shared" si="346"/>
        <v>115.03500000000003</v>
      </c>
      <c r="H2411" s="141" t="s">
        <v>35</v>
      </c>
    </row>
    <row r="2412" spans="1:8" ht="16.5" thickBot="1">
      <c r="A2412" s="90" t="s">
        <v>338</v>
      </c>
      <c r="B2412" s="138">
        <f t="shared" ref="B2412:F2412" si="347">B2443+B2474+B2665+B2697+B2728+B2759+B2791+B2823+B2854+B2886+B2918+B2951+B2984+B3016+B3050+B3081+B3113+B3144+B3176+B3207+B3239</f>
        <v>7199.2499388305123</v>
      </c>
      <c r="C2412" s="138">
        <f t="shared" si="347"/>
        <v>5945.2113439999994</v>
      </c>
      <c r="D2412" s="138">
        <f t="shared" si="347"/>
        <v>8252.4086987696774</v>
      </c>
      <c r="E2412" s="138">
        <f t="shared" si="347"/>
        <v>6578.0547804675334</v>
      </c>
      <c r="F2412" s="138">
        <f t="shared" si="347"/>
        <v>7243.7333709999994</v>
      </c>
      <c r="G2412" s="138">
        <f>G2443+G2474+G2665+G2697+G2728+G2759+G2791+G2823+G2854+G2886+G2918+G2951+G2984+G3016+G3050+G3081+G3113+G3144+G3176+G3207+G3239</f>
        <v>6307.4667152900001</v>
      </c>
      <c r="H2412" s="134" t="s">
        <v>586</v>
      </c>
    </row>
    <row r="2413" spans="1:8" ht="16.5" thickBot="1">
      <c r="A2413" s="90" t="s">
        <v>337</v>
      </c>
      <c r="B2413" s="138">
        <f t="shared" ref="B2413:G2413" si="348">B2444+B2475+B2666+B2698+B2729+B2760+B2792+B2824+B2855+B2887+B2919+B2952+B2985+B3017+B3051+B3082+B3114+B3145+B3177+B3208+B3240</f>
        <v>87971.381572849859</v>
      </c>
      <c r="C2413" s="138">
        <f t="shared" si="348"/>
        <v>110882.645</v>
      </c>
      <c r="D2413" s="138">
        <f t="shared" si="348"/>
        <v>87567.572182441101</v>
      </c>
      <c r="E2413" s="138">
        <f t="shared" si="348"/>
        <v>111816.58900000001</v>
      </c>
      <c r="F2413" s="138">
        <f t="shared" si="348"/>
        <v>92925.955881893591</v>
      </c>
      <c r="G2413" s="138">
        <f t="shared" si="348"/>
        <v>117762.80899999999</v>
      </c>
      <c r="H2413" s="135" t="s">
        <v>339</v>
      </c>
    </row>
    <row r="2415" spans="1:8">
      <c r="A2415" s="73" t="s">
        <v>413</v>
      </c>
      <c r="H2415" s="75" t="s">
        <v>414</v>
      </c>
    </row>
    <row r="2416" spans="1:8">
      <c r="A2416" s="73" t="s">
        <v>723</v>
      </c>
      <c r="H2416" s="7" t="s">
        <v>441</v>
      </c>
    </row>
    <row r="2417" spans="1:8" ht="16.5" customHeight="1" thickBot="1">
      <c r="A2417" s="72" t="s">
        <v>813</v>
      </c>
      <c r="E2417" s="2"/>
      <c r="G2417" s="2" t="s">
        <v>37</v>
      </c>
      <c r="H2417" s="2" t="s">
        <v>1</v>
      </c>
    </row>
    <row r="2418" spans="1:8" ht="16.5" thickBot="1">
      <c r="A2418" s="63" t="s">
        <v>6</v>
      </c>
      <c r="B2418" s="179">
        <v>2018</v>
      </c>
      <c r="C2418" s="180"/>
      <c r="D2418" s="179">
        <v>2019</v>
      </c>
      <c r="E2418" s="180"/>
      <c r="F2418" s="179">
        <v>2020</v>
      </c>
      <c r="G2418" s="180"/>
      <c r="H2418" s="64" t="s">
        <v>2</v>
      </c>
    </row>
    <row r="2419" spans="1:8">
      <c r="A2419" s="65"/>
      <c r="B2419" s="19" t="s">
        <v>40</v>
      </c>
      <c r="C2419" s="105" t="s">
        <v>41</v>
      </c>
      <c r="D2419" s="105" t="s">
        <v>40</v>
      </c>
      <c r="E2419" s="15" t="s">
        <v>41</v>
      </c>
      <c r="F2419" s="19" t="s">
        <v>40</v>
      </c>
      <c r="G2419" s="9" t="s">
        <v>41</v>
      </c>
      <c r="H2419" s="66"/>
    </row>
    <row r="2420" spans="1:8" ht="16.5" thickBot="1">
      <c r="A2420" s="67"/>
      <c r="B2420" s="32" t="s">
        <v>42</v>
      </c>
      <c r="C2420" s="11" t="s">
        <v>43</v>
      </c>
      <c r="D2420" s="108" t="s">
        <v>42</v>
      </c>
      <c r="E2420" s="34" t="s">
        <v>43</v>
      </c>
      <c r="F2420" s="32" t="s">
        <v>42</v>
      </c>
      <c r="G2420" s="32" t="s">
        <v>43</v>
      </c>
      <c r="H2420" s="68"/>
    </row>
    <row r="2421" spans="1:8" ht="17.25" thickTop="1" thickBot="1">
      <c r="A2421" s="22" t="s">
        <v>11</v>
      </c>
      <c r="B2421" s="33">
        <v>13.631</v>
      </c>
      <c r="C2421" s="36">
        <v>19.481000000000002</v>
      </c>
      <c r="D2421" s="29">
        <v>15.446999999999999</v>
      </c>
      <c r="E2421" s="35">
        <v>21.428000000000001</v>
      </c>
      <c r="F2421" s="35">
        <v>13.407</v>
      </c>
      <c r="G2421" s="35">
        <v>17.433</v>
      </c>
      <c r="H2421" s="108" t="s">
        <v>575</v>
      </c>
    </row>
    <row r="2422" spans="1:8" ht="16.5" thickBot="1">
      <c r="A2422" s="22" t="s">
        <v>12</v>
      </c>
      <c r="B2422" s="35">
        <v>150.09800000000001</v>
      </c>
      <c r="C2422" s="36">
        <v>107.19499999999999</v>
      </c>
      <c r="D2422" s="29">
        <v>631.625</v>
      </c>
      <c r="E2422" s="35">
        <v>407.78500000000003</v>
      </c>
      <c r="F2422" s="35">
        <v>159.858</v>
      </c>
      <c r="G2422" s="35">
        <v>107.304</v>
      </c>
      <c r="H2422" s="108" t="s">
        <v>576</v>
      </c>
    </row>
    <row r="2423" spans="1:8" ht="16.5" thickBot="1">
      <c r="A2423" s="22" t="s">
        <v>13</v>
      </c>
      <c r="B2423" s="35">
        <v>4.3639999999999999</v>
      </c>
      <c r="C2423" s="36">
        <v>5.2569999999999997</v>
      </c>
      <c r="D2423" s="29">
        <v>3.7570000000000001</v>
      </c>
      <c r="E2423" s="35">
        <v>4.5620000000000003</v>
      </c>
      <c r="F2423" s="35">
        <v>4.5229999999999997</v>
      </c>
      <c r="G2423" s="35">
        <v>4.306</v>
      </c>
      <c r="H2423" s="108" t="s">
        <v>572</v>
      </c>
    </row>
    <row r="2424" spans="1:8" ht="16.5" thickBot="1">
      <c r="A2424" s="22" t="s">
        <v>14</v>
      </c>
      <c r="B2424" s="35">
        <v>0.72599999999999998</v>
      </c>
      <c r="C2424" s="36">
        <v>2.1160000000000001</v>
      </c>
      <c r="D2424" s="29">
        <v>0.54200000000000004</v>
      </c>
      <c r="E2424" s="35">
        <v>1.635</v>
      </c>
      <c r="F2424" s="35">
        <v>1.1579999999999999</v>
      </c>
      <c r="G2424" s="35">
        <v>2.37</v>
      </c>
      <c r="H2424" s="108" t="s">
        <v>585</v>
      </c>
    </row>
    <row r="2425" spans="1:8" ht="16.5" thickBot="1">
      <c r="A2425" s="22" t="s">
        <v>15</v>
      </c>
      <c r="B2425" s="35">
        <v>2.2250000000000001</v>
      </c>
      <c r="C2425" s="36">
        <v>1.4750000000000001</v>
      </c>
      <c r="D2425" s="29">
        <v>0</v>
      </c>
      <c r="E2425" s="35">
        <v>0</v>
      </c>
      <c r="F2425" s="35">
        <v>0.44800000000000001</v>
      </c>
      <c r="G2425" s="35">
        <v>0.61599999999999999</v>
      </c>
      <c r="H2425" s="108" t="s">
        <v>591</v>
      </c>
    </row>
    <row r="2426" spans="1:8" ht="16.5" thickBot="1">
      <c r="A2426" s="22" t="s">
        <v>16</v>
      </c>
      <c r="B2426" s="35">
        <v>0.201964</v>
      </c>
      <c r="C2426" s="36">
        <v>0.17299999999999999</v>
      </c>
      <c r="D2426" s="29">
        <v>0.158</v>
      </c>
      <c r="E2426" s="35">
        <v>0.104</v>
      </c>
      <c r="F2426" s="35">
        <v>0.05</v>
      </c>
      <c r="G2426" s="35">
        <v>5.3999999999999999E-2</v>
      </c>
      <c r="H2426" s="108" t="s">
        <v>573</v>
      </c>
    </row>
    <row r="2427" spans="1:8" ht="16.5" thickBot="1">
      <c r="A2427" s="22" t="s">
        <v>17</v>
      </c>
      <c r="B2427" s="35">
        <v>2.371</v>
      </c>
      <c r="C2427" s="36">
        <v>2.484</v>
      </c>
      <c r="D2427" s="29">
        <v>2.4889999999999999</v>
      </c>
      <c r="E2427" s="35">
        <v>2.4119999999999999</v>
      </c>
      <c r="F2427" s="35">
        <v>4.0759999999999996</v>
      </c>
      <c r="G2427" s="35">
        <v>3.7469999999999999</v>
      </c>
      <c r="H2427" s="108" t="s">
        <v>18</v>
      </c>
    </row>
    <row r="2428" spans="1:8" ht="16.5" thickBot="1">
      <c r="A2428" s="22" t="s">
        <v>19</v>
      </c>
      <c r="B2428" s="35">
        <v>0.54900000000000004</v>
      </c>
      <c r="C2428" s="36">
        <v>1.2849999999999999</v>
      </c>
      <c r="D2428" s="29">
        <v>0.93899999999999995</v>
      </c>
      <c r="E2428" s="35">
        <v>1.425</v>
      </c>
      <c r="F2428" s="35">
        <v>4.0010000000000003</v>
      </c>
      <c r="G2428" s="35">
        <v>8.2870000000000008</v>
      </c>
      <c r="H2428" s="108" t="s">
        <v>574</v>
      </c>
    </row>
    <row r="2429" spans="1:8" ht="16.5" thickBot="1">
      <c r="A2429" s="22" t="s">
        <v>20</v>
      </c>
      <c r="B2429" s="35">
        <v>0.17100000000000001</v>
      </c>
      <c r="C2429" s="36">
        <v>0.26300000000000001</v>
      </c>
      <c r="D2429" s="29">
        <v>1.4059999999999999</v>
      </c>
      <c r="E2429" s="35">
        <v>3.8069999999999999</v>
      </c>
      <c r="F2429" s="35">
        <v>0.51900000000000002</v>
      </c>
      <c r="G2429" s="35">
        <v>0.443</v>
      </c>
      <c r="H2429" s="108" t="s">
        <v>577</v>
      </c>
    </row>
    <row r="2430" spans="1:8" ht="16.5" thickBot="1">
      <c r="A2430" s="22" t="s">
        <v>21</v>
      </c>
      <c r="B2430" s="35">
        <v>12.992000000000001</v>
      </c>
      <c r="C2430" s="36">
        <v>10.52</v>
      </c>
      <c r="D2430" s="29">
        <v>11.183</v>
      </c>
      <c r="E2430" s="35">
        <v>8.9390000000000001</v>
      </c>
      <c r="F2430" s="35">
        <v>8.8770000000000007</v>
      </c>
      <c r="G2430" s="35">
        <v>7.2130000000000001</v>
      </c>
      <c r="H2430" s="108" t="s">
        <v>587</v>
      </c>
    </row>
    <row r="2431" spans="1:8" ht="16.5" thickBot="1">
      <c r="A2431" s="22" t="s">
        <v>22</v>
      </c>
      <c r="B2431" s="35">
        <v>20.318000000000001</v>
      </c>
      <c r="C2431" s="36">
        <v>19.286999999999999</v>
      </c>
      <c r="D2431" s="29">
        <v>15.973000000000001</v>
      </c>
      <c r="E2431" s="35">
        <v>13.358000000000001</v>
      </c>
      <c r="F2431" s="35">
        <v>19.359000000000002</v>
      </c>
      <c r="G2431" s="35">
        <v>16.706</v>
      </c>
      <c r="H2431" s="108" t="s">
        <v>571</v>
      </c>
    </row>
    <row r="2432" spans="1:8" ht="16.5" thickBot="1">
      <c r="A2432" s="22" t="s">
        <v>23</v>
      </c>
      <c r="B2432" s="35">
        <v>21.925999999999998</v>
      </c>
      <c r="C2432" s="36">
        <v>28.12</v>
      </c>
      <c r="D2432" s="29">
        <v>1.36</v>
      </c>
      <c r="E2432" s="35">
        <v>1.5169999999999999</v>
      </c>
      <c r="F2432" s="35">
        <v>20.727</v>
      </c>
      <c r="G2432" s="35">
        <v>20.65</v>
      </c>
      <c r="H2432" s="108" t="s">
        <v>24</v>
      </c>
    </row>
    <row r="2433" spans="1:8" ht="16.5" thickBot="1">
      <c r="A2433" s="22" t="s">
        <v>25</v>
      </c>
      <c r="B2433" s="29">
        <v>17.423999999999999</v>
      </c>
      <c r="C2433" s="27">
        <v>22.045000000000002</v>
      </c>
      <c r="D2433" s="29">
        <v>21.134</v>
      </c>
      <c r="E2433" s="35">
        <v>29.988</v>
      </c>
      <c r="F2433" s="35">
        <v>18.177605999999997</v>
      </c>
      <c r="G2433" s="35">
        <v>26.238090830000001</v>
      </c>
      <c r="H2433" s="108" t="s">
        <v>578</v>
      </c>
    </row>
    <row r="2434" spans="1:8" ht="16.5" thickBot="1">
      <c r="A2434" s="22" t="s">
        <v>26</v>
      </c>
      <c r="B2434" s="35">
        <v>20.524961928934008</v>
      </c>
      <c r="C2434" s="36">
        <v>23.305</v>
      </c>
      <c r="D2434" s="29">
        <v>14.228761421319795</v>
      </c>
      <c r="E2434" s="35">
        <v>16.155999999999999</v>
      </c>
      <c r="F2434" s="35">
        <v>1.7070000000000001</v>
      </c>
      <c r="G2434" s="35">
        <v>4.5640000000000001</v>
      </c>
      <c r="H2434" s="108" t="s">
        <v>588</v>
      </c>
    </row>
    <row r="2435" spans="1:8" ht="16.5" thickBot="1">
      <c r="A2435" s="22" t="s">
        <v>27</v>
      </c>
      <c r="B2435" s="35">
        <v>9.9619999999999997</v>
      </c>
      <c r="C2435" s="36">
        <v>26.361000000000001</v>
      </c>
      <c r="D2435" s="29">
        <v>9.7810000000000006</v>
      </c>
      <c r="E2435" s="35">
        <v>20.166</v>
      </c>
      <c r="F2435" s="35">
        <v>8.5909999999999993</v>
      </c>
      <c r="G2435" s="35">
        <v>17.600000000000001</v>
      </c>
      <c r="H2435" s="108" t="s">
        <v>579</v>
      </c>
    </row>
    <row r="2436" spans="1:8" ht="16.5" thickBot="1">
      <c r="A2436" s="22" t="s">
        <v>28</v>
      </c>
      <c r="B2436" s="35">
        <v>18.73</v>
      </c>
      <c r="C2436" s="36">
        <v>29.231999999999999</v>
      </c>
      <c r="D2436" s="29">
        <v>20.067</v>
      </c>
      <c r="E2436" s="35">
        <v>32.421999999999997</v>
      </c>
      <c r="F2436" s="35">
        <v>20.274000000000001</v>
      </c>
      <c r="G2436" s="35">
        <v>34.314</v>
      </c>
      <c r="H2436" s="108" t="s">
        <v>580</v>
      </c>
    </row>
    <row r="2437" spans="1:8" ht="16.5" thickBot="1">
      <c r="A2437" s="22" t="s">
        <v>29</v>
      </c>
      <c r="B2437" s="35">
        <v>10.596</v>
      </c>
      <c r="C2437" s="36">
        <v>18.100999999999999</v>
      </c>
      <c r="D2437" s="29">
        <v>9.3439999999999994</v>
      </c>
      <c r="E2437" s="35">
        <v>15.492000000000001</v>
      </c>
      <c r="F2437" s="35">
        <v>8.0649999999999995</v>
      </c>
      <c r="G2437" s="35">
        <v>9.3089999999999993</v>
      </c>
      <c r="H2437" s="108" t="s">
        <v>581</v>
      </c>
    </row>
    <row r="2438" spans="1:8" ht="16.5" thickBot="1">
      <c r="A2438" s="22" t="s">
        <v>30</v>
      </c>
      <c r="B2438" s="35">
        <v>2.294</v>
      </c>
      <c r="C2438" s="36">
        <v>0.997</v>
      </c>
      <c r="D2438" s="29">
        <v>2.5859999999999999</v>
      </c>
      <c r="E2438" s="35">
        <v>1.544</v>
      </c>
      <c r="F2438" s="35">
        <v>1.7390000000000001</v>
      </c>
      <c r="G2438" s="35">
        <v>1.4239999999999999</v>
      </c>
      <c r="H2438" s="108" t="s">
        <v>589</v>
      </c>
    </row>
    <row r="2439" spans="1:8" ht="16.5" thickBot="1">
      <c r="A2439" s="22" t="s">
        <v>31</v>
      </c>
      <c r="B2439" s="35">
        <v>8.5619999999999994</v>
      </c>
      <c r="C2439" s="36">
        <v>6.2</v>
      </c>
      <c r="D2439" s="29">
        <v>13.062573870967741</v>
      </c>
      <c r="E2439" s="35">
        <v>9.4589999999999996</v>
      </c>
      <c r="F2439" s="35">
        <v>1.8120000000000001</v>
      </c>
      <c r="G2439" s="35">
        <v>5.1790000000000003</v>
      </c>
      <c r="H2439" s="108" t="s">
        <v>582</v>
      </c>
    </row>
    <row r="2440" spans="1:8" ht="16.5" thickBot="1">
      <c r="A2440" s="22" t="s">
        <v>32</v>
      </c>
      <c r="B2440" s="35">
        <v>97.436000000000007</v>
      </c>
      <c r="C2440" s="36">
        <v>170.72900000000001</v>
      </c>
      <c r="D2440" s="29">
        <v>98.870999999999995</v>
      </c>
      <c r="E2440" s="35">
        <v>168.78299999999999</v>
      </c>
      <c r="F2440" s="35">
        <v>76.161000000000001</v>
      </c>
      <c r="G2440" s="35">
        <v>158.155</v>
      </c>
      <c r="H2440" s="108" t="s">
        <v>584</v>
      </c>
    </row>
    <row r="2441" spans="1:8" ht="16.5" thickBot="1">
      <c r="A2441" s="22" t="s">
        <v>33</v>
      </c>
      <c r="B2441" s="37">
        <v>5.742</v>
      </c>
      <c r="C2441" s="38">
        <v>4.4779999999999998</v>
      </c>
      <c r="D2441" s="29">
        <v>4.1890000000000001</v>
      </c>
      <c r="E2441" s="35">
        <v>4.6189999999999998</v>
      </c>
      <c r="F2441" s="35">
        <v>4.18</v>
      </c>
      <c r="G2441" s="35">
        <v>6.1849999999999996</v>
      </c>
      <c r="H2441" s="108" t="s">
        <v>583</v>
      </c>
    </row>
    <row r="2442" spans="1:8" ht="16.5" thickBot="1">
      <c r="A2442" s="22" t="s">
        <v>34</v>
      </c>
      <c r="B2442" s="37">
        <v>44.03</v>
      </c>
      <c r="C2442" s="38">
        <v>23.023</v>
      </c>
      <c r="D2442" s="29">
        <v>47.353000000000002</v>
      </c>
      <c r="E2442" s="35">
        <v>24.274999999999999</v>
      </c>
      <c r="F2442" s="35">
        <v>47.188000000000002</v>
      </c>
      <c r="G2442" s="35">
        <v>24.693000000000001</v>
      </c>
      <c r="H2442" s="107" t="s">
        <v>35</v>
      </c>
    </row>
    <row r="2443" spans="1:8" ht="16.5" thickBot="1">
      <c r="A2443" s="90" t="s">
        <v>338</v>
      </c>
      <c r="B2443" s="92">
        <v>464.87392592893411</v>
      </c>
      <c r="C2443" s="92">
        <v>522.12700000000007</v>
      </c>
      <c r="D2443" s="92">
        <v>925.49533529228734</v>
      </c>
      <c r="E2443" s="92">
        <v>789.87599999999998</v>
      </c>
      <c r="F2443" s="92">
        <f>SUM(F2421:F2442)</f>
        <v>424.89760600000005</v>
      </c>
      <c r="G2443" s="92">
        <f>SUM(G2421:G2442)</f>
        <v>476.79009083</v>
      </c>
      <c r="H2443" s="106" t="s">
        <v>586</v>
      </c>
    </row>
    <row r="2444" spans="1:8" ht="16.5" thickBot="1">
      <c r="A2444" s="90" t="s">
        <v>337</v>
      </c>
      <c r="B2444" s="92">
        <v>1427.4426001949325</v>
      </c>
      <c r="C2444" s="92">
        <v>1762.989</v>
      </c>
      <c r="D2444" s="92">
        <v>1781.173</v>
      </c>
      <c r="E2444" s="92">
        <v>1945.15</v>
      </c>
      <c r="F2444" s="92">
        <v>1709.2255698362592</v>
      </c>
      <c r="G2444" s="92">
        <v>1866.579</v>
      </c>
      <c r="H2444" s="113" t="s">
        <v>339</v>
      </c>
    </row>
    <row r="2446" spans="1:8">
      <c r="A2446" s="73" t="s">
        <v>418</v>
      </c>
      <c r="H2446" s="75" t="s">
        <v>416</v>
      </c>
    </row>
    <row r="2447" spans="1:8">
      <c r="A2447" s="73" t="s">
        <v>724</v>
      </c>
      <c r="H2447" s="7" t="s">
        <v>442</v>
      </c>
    </row>
    <row r="2448" spans="1:8" ht="16.5" customHeight="1" thickBot="1">
      <c r="A2448" s="72" t="s">
        <v>813</v>
      </c>
      <c r="E2448" s="2"/>
      <c r="G2448" s="2" t="s">
        <v>37</v>
      </c>
      <c r="H2448" s="2" t="s">
        <v>1</v>
      </c>
    </row>
    <row r="2449" spans="1:8" ht="16.5" thickBot="1">
      <c r="A2449" s="63" t="s">
        <v>6</v>
      </c>
      <c r="B2449" s="179">
        <v>2018</v>
      </c>
      <c r="C2449" s="180"/>
      <c r="D2449" s="179">
        <v>2019</v>
      </c>
      <c r="E2449" s="180"/>
      <c r="F2449" s="179">
        <v>2020</v>
      </c>
      <c r="G2449" s="180"/>
      <c r="H2449" s="64" t="s">
        <v>2</v>
      </c>
    </row>
    <row r="2450" spans="1:8">
      <c r="A2450" s="65"/>
      <c r="B2450" s="19" t="s">
        <v>40</v>
      </c>
      <c r="C2450" s="105" t="s">
        <v>41</v>
      </c>
      <c r="D2450" s="105" t="s">
        <v>40</v>
      </c>
      <c r="E2450" s="15" t="s">
        <v>41</v>
      </c>
      <c r="F2450" s="19" t="s">
        <v>40</v>
      </c>
      <c r="G2450" s="9" t="s">
        <v>41</v>
      </c>
      <c r="H2450" s="66"/>
    </row>
    <row r="2451" spans="1:8" ht="16.5" thickBot="1">
      <c r="A2451" s="67"/>
      <c r="B2451" s="32" t="s">
        <v>42</v>
      </c>
      <c r="C2451" s="11" t="s">
        <v>43</v>
      </c>
      <c r="D2451" s="108" t="s">
        <v>42</v>
      </c>
      <c r="E2451" s="34" t="s">
        <v>43</v>
      </c>
      <c r="F2451" s="32" t="s">
        <v>42</v>
      </c>
      <c r="G2451" s="32" t="s">
        <v>43</v>
      </c>
      <c r="H2451" s="68"/>
    </row>
    <row r="2452" spans="1:8" ht="17.25" thickTop="1" thickBot="1">
      <c r="A2452" s="22" t="s">
        <v>11</v>
      </c>
      <c r="B2452" s="35">
        <f t="shared" ref="B2452:D2452" si="349">B2484+B2515+B2547+B2579+B2611</f>
        <v>49.030999999999999</v>
      </c>
      <c r="C2452" s="35">
        <f t="shared" si="349"/>
        <v>40.791000000000004</v>
      </c>
      <c r="D2452" s="35">
        <f t="shared" si="349"/>
        <v>48.760000000000005</v>
      </c>
      <c r="E2452" s="35">
        <f>E2484+E2515+E2547+E2579+E2611</f>
        <v>35.268000000000001</v>
      </c>
      <c r="F2452" s="35">
        <f>F2484+F2515+F2547+F2579+F2611</f>
        <v>57.098999999999997</v>
      </c>
      <c r="G2452" s="35">
        <f>G2484+G2515+G2547+G2579+G2611</f>
        <v>44.565999999999995</v>
      </c>
      <c r="H2452" s="132" t="s">
        <v>575</v>
      </c>
    </row>
    <row r="2453" spans="1:8" ht="16.5" thickBot="1">
      <c r="A2453" s="22" t="s">
        <v>12</v>
      </c>
      <c r="B2453" s="35">
        <f t="shared" ref="B2453:G2453" si="350">B2485+B2516+B2548+B2580+B2612</f>
        <v>398.13</v>
      </c>
      <c r="C2453" s="35">
        <f t="shared" si="350"/>
        <v>248.50700000000001</v>
      </c>
      <c r="D2453" s="35">
        <f t="shared" si="350"/>
        <v>395.42200000000003</v>
      </c>
      <c r="E2453" s="35">
        <f t="shared" si="350"/>
        <v>237.90300000000002</v>
      </c>
      <c r="F2453" s="35">
        <f t="shared" si="350"/>
        <v>455.03099999999995</v>
      </c>
      <c r="G2453" s="35">
        <f t="shared" si="350"/>
        <v>294.274</v>
      </c>
      <c r="H2453" s="132" t="s">
        <v>576</v>
      </c>
    </row>
    <row r="2454" spans="1:8" ht="16.5" thickBot="1">
      <c r="A2454" s="22" t="s">
        <v>13</v>
      </c>
      <c r="B2454" s="35">
        <f t="shared" ref="B2454:G2454" si="351">B2486+B2517+B2549+B2581+B2613</f>
        <v>38.400000000000006</v>
      </c>
      <c r="C2454" s="35">
        <f t="shared" si="351"/>
        <v>26.073</v>
      </c>
      <c r="D2454" s="35">
        <f t="shared" si="351"/>
        <v>38.236999999999995</v>
      </c>
      <c r="E2454" s="35">
        <f t="shared" si="351"/>
        <v>26.134999999999998</v>
      </c>
      <c r="F2454" s="35">
        <f t="shared" si="351"/>
        <v>40.67</v>
      </c>
      <c r="G2454" s="35">
        <f t="shared" si="351"/>
        <v>31.276000000000003</v>
      </c>
      <c r="H2454" s="132" t="s">
        <v>572</v>
      </c>
    </row>
    <row r="2455" spans="1:8" ht="16.5" thickBot="1">
      <c r="A2455" s="22" t="s">
        <v>14</v>
      </c>
      <c r="B2455" s="35">
        <f t="shared" ref="B2455:F2455" si="352">B2487+B2518+B2550+B2582+B2614</f>
        <v>0</v>
      </c>
      <c r="C2455" s="35">
        <f t="shared" si="352"/>
        <v>1E-3</v>
      </c>
      <c r="D2455" s="35">
        <f t="shared" si="352"/>
        <v>5.3999999999999999E-2</v>
      </c>
      <c r="E2455" s="35">
        <f t="shared" si="352"/>
        <v>4.0999999999999995E-2</v>
      </c>
      <c r="F2455" s="35">
        <f t="shared" si="352"/>
        <v>0</v>
      </c>
      <c r="G2455" s="35">
        <f>G2487+G2518+G2550+G2582+G2614</f>
        <v>0</v>
      </c>
      <c r="H2455" s="132" t="s">
        <v>585</v>
      </c>
    </row>
    <row r="2456" spans="1:8" ht="16.5" thickBot="1">
      <c r="A2456" s="22" t="s">
        <v>15</v>
      </c>
      <c r="B2456" s="35">
        <f t="shared" ref="B2456:D2456" si="353">B2488+B2519+B2551+B2583+B2615</f>
        <v>7.6999999999999999E-2</v>
      </c>
      <c r="C2456" s="35">
        <f t="shared" si="353"/>
        <v>5.3999999999999999E-2</v>
      </c>
      <c r="D2456" s="35">
        <f t="shared" si="353"/>
        <v>0</v>
      </c>
      <c r="E2456" s="35">
        <f>E2488+E2519+E2551+E2583+E2615</f>
        <v>1E-3</v>
      </c>
      <c r="F2456" s="35">
        <f t="shared" ref="F2456:G2475" si="354">F2488+F2519+F2551+F2583+F2615</f>
        <v>0</v>
      </c>
      <c r="G2456" s="35">
        <f t="shared" si="354"/>
        <v>0</v>
      </c>
      <c r="H2456" s="132" t="s">
        <v>591</v>
      </c>
    </row>
    <row r="2457" spans="1:8" ht="16.5" thickBot="1">
      <c r="A2457" s="22" t="s">
        <v>16</v>
      </c>
      <c r="B2457" s="35">
        <f t="shared" ref="B2457:E2457" si="355">B2489+B2520+B2552+B2584+B2616</f>
        <v>1.4950000000000001</v>
      </c>
      <c r="C2457" s="35">
        <f t="shared" si="355"/>
        <v>1E-3</v>
      </c>
      <c r="D2457" s="35">
        <f t="shared" si="355"/>
        <v>9.0000000000000011E-3</v>
      </c>
      <c r="E2457" s="35">
        <f t="shared" si="355"/>
        <v>3.0000000000000001E-3</v>
      </c>
      <c r="F2457" s="35">
        <f t="shared" si="354"/>
        <v>2E-3</v>
      </c>
      <c r="G2457" s="35">
        <f t="shared" si="354"/>
        <v>3.0000000000000001E-3</v>
      </c>
      <c r="H2457" s="132" t="s">
        <v>573</v>
      </c>
    </row>
    <row r="2458" spans="1:8" ht="16.5" thickBot="1">
      <c r="A2458" s="22" t="s">
        <v>17</v>
      </c>
      <c r="B2458" s="35">
        <f t="shared" ref="B2458:C2458" si="356">B2490+B2521+B2553+B2585+B2617</f>
        <v>7.5120000000000005</v>
      </c>
      <c r="C2458" s="35">
        <f t="shared" si="356"/>
        <v>3.2270000000000003</v>
      </c>
      <c r="D2458" s="35">
        <f>D2490+D2521+D2553+D2585+D2617</f>
        <v>7.032</v>
      </c>
      <c r="E2458" s="35">
        <f t="shared" ref="E2458" si="357">E2490+E2521+E2553+E2585+E2617</f>
        <v>3.1350000000000002</v>
      </c>
      <c r="F2458" s="35">
        <f t="shared" si="354"/>
        <v>5.4569999999999999</v>
      </c>
      <c r="G2458" s="35">
        <f t="shared" si="354"/>
        <v>3.3180000000000001</v>
      </c>
      <c r="H2458" s="132" t="s">
        <v>18</v>
      </c>
    </row>
    <row r="2459" spans="1:8" ht="16.5" thickBot="1">
      <c r="A2459" s="22" t="s">
        <v>19</v>
      </c>
      <c r="B2459" s="35">
        <f t="shared" ref="B2459:E2459" si="358">B2491+B2522+B2554+B2586+B2618</f>
        <v>565.05900000000008</v>
      </c>
      <c r="C2459" s="35">
        <f t="shared" si="358"/>
        <v>309.75700000000001</v>
      </c>
      <c r="D2459" s="35">
        <f t="shared" si="358"/>
        <v>558.75199999999995</v>
      </c>
      <c r="E2459" s="35">
        <f t="shared" si="358"/>
        <v>306.94600000000003</v>
      </c>
      <c r="F2459" s="35">
        <f t="shared" si="354"/>
        <v>574.072</v>
      </c>
      <c r="G2459" s="35">
        <f t="shared" si="354"/>
        <v>346.81700000000001</v>
      </c>
      <c r="H2459" s="132" t="s">
        <v>574</v>
      </c>
    </row>
    <row r="2460" spans="1:8" ht="16.5" thickBot="1">
      <c r="A2460" s="22" t="s">
        <v>20</v>
      </c>
      <c r="B2460" s="35">
        <f t="shared" ref="B2460:E2460" si="359">B2492+B2523+B2555+B2587+B2619</f>
        <v>0.13200000000000001</v>
      </c>
      <c r="C2460" s="35">
        <f t="shared" si="359"/>
        <v>7.1000000000000008E-2</v>
      </c>
      <c r="D2460" s="35">
        <f t="shared" si="359"/>
        <v>11.464999999999998</v>
      </c>
      <c r="E2460" s="35">
        <f t="shared" si="359"/>
        <v>3.3039999999999998</v>
      </c>
      <c r="F2460" s="35">
        <f t="shared" si="354"/>
        <v>1.3179999999999998</v>
      </c>
      <c r="G2460" s="35">
        <f t="shared" si="354"/>
        <v>1.2050000000000001</v>
      </c>
      <c r="H2460" s="132" t="s">
        <v>577</v>
      </c>
    </row>
    <row r="2461" spans="1:8" ht="16.5" thickBot="1">
      <c r="A2461" s="22" t="s">
        <v>21</v>
      </c>
      <c r="B2461" s="35">
        <f t="shared" ref="B2461:E2461" si="360">B2493+B2524+B2556+B2588+B2620</f>
        <v>19.076000000000001</v>
      </c>
      <c r="C2461" s="35">
        <f t="shared" si="360"/>
        <v>3.4990000000000001</v>
      </c>
      <c r="D2461" s="35">
        <f t="shared" si="360"/>
        <v>20.701999999999998</v>
      </c>
      <c r="E2461" s="35">
        <f t="shared" si="360"/>
        <v>3.282</v>
      </c>
      <c r="F2461" s="35">
        <f t="shared" si="354"/>
        <v>24.958000000000002</v>
      </c>
      <c r="G2461" s="35">
        <f t="shared" si="354"/>
        <v>8.7979999999999983</v>
      </c>
      <c r="H2461" s="132" t="s">
        <v>587</v>
      </c>
    </row>
    <row r="2462" spans="1:8" ht="16.5" thickBot="1">
      <c r="A2462" s="22" t="s">
        <v>22</v>
      </c>
      <c r="B2462" s="35">
        <f t="shared" ref="B2462:E2462" si="361">B2494+B2525+B2557+B2589+B2621</f>
        <v>0.53500000000000003</v>
      </c>
      <c r="C2462" s="35">
        <f t="shared" si="361"/>
        <v>0.26800000000000002</v>
      </c>
      <c r="D2462" s="35">
        <f t="shared" si="361"/>
        <v>1.8420000000000001</v>
      </c>
      <c r="E2462" s="35">
        <f t="shared" si="361"/>
        <v>0.78800000000000003</v>
      </c>
      <c r="F2462" s="35">
        <f t="shared" si="354"/>
        <v>1.2489999999999999</v>
      </c>
      <c r="G2462" s="35">
        <f t="shared" si="354"/>
        <v>1.0799999999999998</v>
      </c>
      <c r="H2462" s="132" t="s">
        <v>571</v>
      </c>
    </row>
    <row r="2463" spans="1:8" ht="16.5" thickBot="1">
      <c r="A2463" s="22" t="s">
        <v>23</v>
      </c>
      <c r="B2463" s="35">
        <f t="shared" ref="B2463:E2463" si="362">B2495+B2526+B2558+B2590+B2622</f>
        <v>719.54399999999998</v>
      </c>
      <c r="C2463" s="35">
        <f t="shared" si="362"/>
        <v>256.11099999999999</v>
      </c>
      <c r="D2463" s="35">
        <f t="shared" si="362"/>
        <v>556.9</v>
      </c>
      <c r="E2463" s="35">
        <f t="shared" si="362"/>
        <v>202.34400000000002</v>
      </c>
      <c r="F2463" s="35">
        <f t="shared" si="354"/>
        <v>556.452</v>
      </c>
      <c r="G2463" s="35">
        <f t="shared" si="354"/>
        <v>250.36999999999998</v>
      </c>
      <c r="H2463" s="132" t="s">
        <v>24</v>
      </c>
    </row>
    <row r="2464" spans="1:8" ht="16.5" thickBot="1">
      <c r="A2464" s="22" t="s">
        <v>25</v>
      </c>
      <c r="B2464" s="35">
        <f t="shared" ref="B2464:E2464" si="363">B2496+B2527+B2559+B2591+B2623</f>
        <v>88.31</v>
      </c>
      <c r="C2464" s="35">
        <f t="shared" si="363"/>
        <v>51.213000000000001</v>
      </c>
      <c r="D2464" s="35">
        <f t="shared" si="363"/>
        <v>79.844000000000008</v>
      </c>
      <c r="E2464" s="35">
        <f t="shared" si="363"/>
        <v>46.523000000000003</v>
      </c>
      <c r="F2464" s="35">
        <f t="shared" si="354"/>
        <v>72.137</v>
      </c>
      <c r="G2464" s="35">
        <f t="shared" si="354"/>
        <v>60.739000000000004</v>
      </c>
      <c r="H2464" s="132" t="s">
        <v>578</v>
      </c>
    </row>
    <row r="2465" spans="1:8" ht="16.5" thickBot="1">
      <c r="A2465" s="22" t="s">
        <v>26</v>
      </c>
      <c r="B2465" s="35">
        <f t="shared" ref="B2465:E2465" si="364">B2497+B2528+B2560+B2592+B2624</f>
        <v>8.7278588522772527</v>
      </c>
      <c r="C2465" s="35">
        <f t="shared" si="364"/>
        <v>7.3359999999999994</v>
      </c>
      <c r="D2465" s="35">
        <f t="shared" si="364"/>
        <v>6.9023558973917343</v>
      </c>
      <c r="E2465" s="35">
        <f t="shared" si="364"/>
        <v>5.6260000000000003</v>
      </c>
      <c r="F2465" s="35">
        <f t="shared" si="354"/>
        <v>14.531000000000002</v>
      </c>
      <c r="G2465" s="35">
        <f t="shared" si="354"/>
        <v>14.103000000000002</v>
      </c>
      <c r="H2465" s="132" t="s">
        <v>588</v>
      </c>
    </row>
    <row r="2466" spans="1:8" ht="16.5" thickBot="1">
      <c r="A2466" s="22" t="s">
        <v>27</v>
      </c>
      <c r="B2466" s="35">
        <f t="shared" ref="B2466:E2466" si="365">B2498+B2529+B2561+B2593+B2625</f>
        <v>51.714999999999989</v>
      </c>
      <c r="C2466" s="35">
        <f t="shared" si="365"/>
        <v>39.716000000000001</v>
      </c>
      <c r="D2466" s="35">
        <f t="shared" si="365"/>
        <v>53.277999999999999</v>
      </c>
      <c r="E2466" s="35">
        <f t="shared" si="365"/>
        <v>40.137000000000008</v>
      </c>
      <c r="F2466" s="35">
        <f t="shared" si="354"/>
        <v>64.097999999999999</v>
      </c>
      <c r="G2466" s="35">
        <f t="shared" si="354"/>
        <v>53.161999999999999</v>
      </c>
      <c r="H2466" s="132" t="s">
        <v>579</v>
      </c>
    </row>
    <row r="2467" spans="1:8" ht="16.5" thickBot="1">
      <c r="A2467" s="22" t="s">
        <v>28</v>
      </c>
      <c r="B2467" s="35">
        <f t="shared" ref="B2467:E2467" si="366">B2499+B2530+B2562+B2594+B2626</f>
        <v>141.423</v>
      </c>
      <c r="C2467" s="35">
        <f t="shared" si="366"/>
        <v>88.512</v>
      </c>
      <c r="D2467" s="35">
        <f t="shared" si="366"/>
        <v>126.37799999999999</v>
      </c>
      <c r="E2467" s="35">
        <f t="shared" si="366"/>
        <v>79.300999999999988</v>
      </c>
      <c r="F2467" s="35">
        <f t="shared" si="354"/>
        <v>121.08200000000001</v>
      </c>
      <c r="G2467" s="35">
        <f t="shared" si="354"/>
        <v>86.981999999999999</v>
      </c>
      <c r="H2467" s="132" t="s">
        <v>580</v>
      </c>
    </row>
    <row r="2468" spans="1:8" ht="16.5" thickBot="1">
      <c r="A2468" s="22" t="s">
        <v>29</v>
      </c>
      <c r="B2468" s="35">
        <f t="shared" ref="B2468:E2468" si="367">B2500+B2531+B2563+B2595+B2627</f>
        <v>0.1</v>
      </c>
      <c r="C2468" s="35">
        <f t="shared" si="367"/>
        <v>0.10700000000000001</v>
      </c>
      <c r="D2468" s="35">
        <f t="shared" si="367"/>
        <v>4.1770000000000005</v>
      </c>
      <c r="E2468" s="35">
        <f t="shared" si="367"/>
        <v>1.482</v>
      </c>
      <c r="F2468" s="35">
        <f t="shared" si="354"/>
        <v>0.57799999999999996</v>
      </c>
      <c r="G2468" s="35">
        <f t="shared" si="354"/>
        <v>0.33300000000000002</v>
      </c>
      <c r="H2468" s="132" t="s">
        <v>581</v>
      </c>
    </row>
    <row r="2469" spans="1:8" ht="16.5" thickBot="1">
      <c r="A2469" s="22" t="s">
        <v>30</v>
      </c>
      <c r="B2469" s="35">
        <f t="shared" ref="B2469:E2469" si="368">B2501+B2532+B2564+B2596+B2628</f>
        <v>0.46699999999999997</v>
      </c>
      <c r="C2469" s="35">
        <f t="shared" si="368"/>
        <v>0.20099999999999998</v>
      </c>
      <c r="D2469" s="35">
        <f t="shared" si="368"/>
        <v>1.7509999999999999</v>
      </c>
      <c r="E2469" s="35">
        <f t="shared" si="368"/>
        <v>1.1439999999999999</v>
      </c>
      <c r="F2469" s="35">
        <f t="shared" si="354"/>
        <v>2.4779999999999998</v>
      </c>
      <c r="G2469" s="35">
        <f t="shared" si="354"/>
        <v>1.804</v>
      </c>
      <c r="H2469" s="132" t="s">
        <v>589</v>
      </c>
    </row>
    <row r="2470" spans="1:8" ht="16.5" thickBot="1">
      <c r="A2470" s="22" t="s">
        <v>31</v>
      </c>
      <c r="B2470" s="35">
        <f t="shared" ref="B2470:E2470" si="369">B2502+B2533+B2565+B2597+B2629</f>
        <v>0.17399999999999999</v>
      </c>
      <c r="C2470" s="35">
        <f t="shared" si="369"/>
        <v>0.157</v>
      </c>
      <c r="D2470" s="35">
        <f t="shared" si="369"/>
        <v>9.1229357798165128E-2</v>
      </c>
      <c r="E2470" s="35">
        <f t="shared" si="369"/>
        <v>0.09</v>
      </c>
      <c r="F2470" s="35">
        <f t="shared" si="354"/>
        <v>0.26100000000000001</v>
      </c>
      <c r="G2470" s="35">
        <f t="shared" si="354"/>
        <v>0.27500000000000002</v>
      </c>
      <c r="H2470" s="132" t="s">
        <v>582</v>
      </c>
    </row>
    <row r="2471" spans="1:8" ht="16.5" thickBot="1">
      <c r="A2471" s="22" t="s">
        <v>32</v>
      </c>
      <c r="B2471" s="35">
        <f t="shared" ref="B2471:E2471" si="370">B2503+B2534+B2566+B2598+B2630</f>
        <v>0.33599999999999997</v>
      </c>
      <c r="C2471" s="35">
        <f t="shared" si="370"/>
        <v>0.247</v>
      </c>
      <c r="D2471" s="35">
        <f t="shared" si="370"/>
        <v>0.42699999999999999</v>
      </c>
      <c r="E2471" s="35">
        <f t="shared" si="370"/>
        <v>0.41700000000000004</v>
      </c>
      <c r="F2471" s="35">
        <f t="shared" si="354"/>
        <v>0.376</v>
      </c>
      <c r="G2471" s="35">
        <f t="shared" si="354"/>
        <v>0.19499999999999998</v>
      </c>
      <c r="H2471" s="132" t="s">
        <v>584</v>
      </c>
    </row>
    <row r="2472" spans="1:8" ht="16.5" thickBot="1">
      <c r="A2472" s="22" t="s">
        <v>33</v>
      </c>
      <c r="B2472" s="35">
        <f t="shared" ref="B2472:E2472" si="371">B2504+B2535+B2567+B2599+B2631</f>
        <v>0.94</v>
      </c>
      <c r="C2472" s="35">
        <f t="shared" si="371"/>
        <v>0.113</v>
      </c>
      <c r="D2472" s="35">
        <f t="shared" si="371"/>
        <v>4.6899999999999995</v>
      </c>
      <c r="E2472" s="35">
        <f t="shared" si="371"/>
        <v>0.497</v>
      </c>
      <c r="F2472" s="35">
        <f>F2504+F2535+F2567+F2599+F2631</f>
        <v>1.6459999999999999</v>
      </c>
      <c r="G2472" s="35">
        <f t="shared" si="354"/>
        <v>0.70000000000000007</v>
      </c>
      <c r="H2472" s="132" t="s">
        <v>583</v>
      </c>
    </row>
    <row r="2473" spans="1:8" ht="16.5" thickBot="1">
      <c r="A2473" s="22" t="s">
        <v>34</v>
      </c>
      <c r="B2473" s="35">
        <f t="shared" ref="B2473:E2473" si="372">B2505+B2536+B2568+B2600+B2632</f>
        <v>21.350999999999999</v>
      </c>
      <c r="C2473" s="35">
        <f t="shared" si="372"/>
        <v>11.645000000000001</v>
      </c>
      <c r="D2473" s="35">
        <f t="shared" si="372"/>
        <v>18.809000000000001</v>
      </c>
      <c r="E2473" s="35">
        <f t="shared" si="372"/>
        <v>11.644999999999998</v>
      </c>
      <c r="F2473" s="35">
        <f t="shared" si="354"/>
        <v>17.826000000000001</v>
      </c>
      <c r="G2473" s="35">
        <f t="shared" si="354"/>
        <v>14.153</v>
      </c>
      <c r="H2473" s="141" t="s">
        <v>35</v>
      </c>
    </row>
    <row r="2474" spans="1:8" ht="16.5" thickBot="1">
      <c r="A2474" s="90" t="s">
        <v>338</v>
      </c>
      <c r="B2474" s="92">
        <f t="shared" ref="B2474:C2474" si="373">SUM(B2452:B2473)</f>
        <v>2112.5348588522775</v>
      </c>
      <c r="C2474" s="92">
        <f t="shared" si="373"/>
        <v>1087.607</v>
      </c>
      <c r="D2474" s="92">
        <f t="shared" ref="D2474:E2474" si="374">D2506+D2537+D2569+D2601+D2633</f>
        <v>1935.5225852551896</v>
      </c>
      <c r="E2474" s="92">
        <f t="shared" si="374"/>
        <v>1006.0120000000001</v>
      </c>
      <c r="F2474" s="138">
        <f t="shared" si="354"/>
        <v>2011.3210000000001</v>
      </c>
      <c r="G2474" s="138">
        <f>G2506+G2537+G2569+G2601+G2633</f>
        <v>1214.153</v>
      </c>
      <c r="H2474" s="134" t="s">
        <v>586</v>
      </c>
    </row>
    <row r="2475" spans="1:8" ht="16.5" thickBot="1">
      <c r="A2475" s="90" t="s">
        <v>337</v>
      </c>
      <c r="B2475" s="92">
        <f>B2507+B2538+B2570+B2602+B2634</f>
        <v>16776.956407209655</v>
      </c>
      <c r="C2475" s="92">
        <f>C2507+C2538+C2570+C2602+C2634</f>
        <v>15824.670999999998</v>
      </c>
      <c r="D2475" s="92">
        <f t="shared" ref="D2475:E2475" si="375">D2507+D2538+D2570+D2602+D2634</f>
        <v>15759.759634312599</v>
      </c>
      <c r="E2475" s="92">
        <f t="shared" si="375"/>
        <v>14655.989</v>
      </c>
      <c r="F2475" s="138">
        <f t="shared" si="354"/>
        <v>18184.535705121874</v>
      </c>
      <c r="G2475" s="138">
        <f t="shared" si="354"/>
        <v>16915.087</v>
      </c>
      <c r="H2475" s="135" t="s">
        <v>339</v>
      </c>
    </row>
    <row r="2478" spans="1:8">
      <c r="A2478" s="73" t="s">
        <v>419</v>
      </c>
      <c r="H2478" s="75" t="s">
        <v>420</v>
      </c>
    </row>
    <row r="2479" spans="1:8">
      <c r="A2479" s="73" t="s">
        <v>725</v>
      </c>
      <c r="H2479" s="42" t="s">
        <v>444</v>
      </c>
    </row>
    <row r="2480" spans="1:8" ht="16.5" customHeight="1" thickBot="1">
      <c r="A2480" s="72" t="s">
        <v>813</v>
      </c>
      <c r="E2480" s="2"/>
      <c r="G2480" s="2" t="s">
        <v>37</v>
      </c>
      <c r="H2480" s="2" t="s">
        <v>1</v>
      </c>
    </row>
    <row r="2481" spans="1:8" ht="16.5" thickBot="1">
      <c r="A2481" s="63" t="s">
        <v>6</v>
      </c>
      <c r="B2481" s="179">
        <v>2018</v>
      </c>
      <c r="C2481" s="180"/>
      <c r="D2481" s="179">
        <v>2019</v>
      </c>
      <c r="E2481" s="180"/>
      <c r="F2481" s="179">
        <v>2020</v>
      </c>
      <c r="G2481" s="180"/>
      <c r="H2481" s="64" t="s">
        <v>2</v>
      </c>
    </row>
    <row r="2482" spans="1:8">
      <c r="A2482" s="65"/>
      <c r="B2482" s="19" t="s">
        <v>40</v>
      </c>
      <c r="C2482" s="105" t="s">
        <v>41</v>
      </c>
      <c r="D2482" s="105" t="s">
        <v>40</v>
      </c>
      <c r="E2482" s="15" t="s">
        <v>41</v>
      </c>
      <c r="F2482" s="19" t="s">
        <v>40</v>
      </c>
      <c r="G2482" s="9" t="s">
        <v>41</v>
      </c>
      <c r="H2482" s="66"/>
    </row>
    <row r="2483" spans="1:8" ht="16.5" thickBot="1">
      <c r="A2483" s="67"/>
      <c r="B2483" s="32" t="s">
        <v>42</v>
      </c>
      <c r="C2483" s="11" t="s">
        <v>43</v>
      </c>
      <c r="D2483" s="108" t="s">
        <v>42</v>
      </c>
      <c r="E2483" s="34" t="s">
        <v>43</v>
      </c>
      <c r="F2483" s="32" t="s">
        <v>42</v>
      </c>
      <c r="G2483" s="32" t="s">
        <v>43</v>
      </c>
      <c r="H2483" s="68"/>
    </row>
    <row r="2484" spans="1:8" ht="17.25" thickTop="1" thickBot="1">
      <c r="A2484" s="22" t="s">
        <v>11</v>
      </c>
      <c r="B2484" s="33">
        <v>29.933</v>
      </c>
      <c r="C2484" s="36">
        <v>20.872</v>
      </c>
      <c r="D2484" s="29">
        <v>30.648</v>
      </c>
      <c r="E2484" s="29">
        <v>21.161999999999999</v>
      </c>
      <c r="F2484" s="29">
        <v>24.991</v>
      </c>
      <c r="G2484" s="29">
        <v>17.439</v>
      </c>
      <c r="H2484" s="108" t="s">
        <v>575</v>
      </c>
    </row>
    <row r="2485" spans="1:8" ht="16.5" thickBot="1">
      <c r="A2485" s="22" t="s">
        <v>12</v>
      </c>
      <c r="B2485" s="35">
        <v>199.839</v>
      </c>
      <c r="C2485" s="36">
        <v>107.961</v>
      </c>
      <c r="D2485" s="29">
        <v>202.30500000000001</v>
      </c>
      <c r="E2485" s="29">
        <v>107.035</v>
      </c>
      <c r="F2485" s="29">
        <v>204.56</v>
      </c>
      <c r="G2485" s="29">
        <v>128.256</v>
      </c>
      <c r="H2485" s="108" t="s">
        <v>576</v>
      </c>
    </row>
    <row r="2486" spans="1:8" ht="16.5" thickBot="1">
      <c r="A2486" s="22" t="s">
        <v>13</v>
      </c>
      <c r="B2486" s="35">
        <v>19.538</v>
      </c>
      <c r="C2486" s="36">
        <v>11.175000000000001</v>
      </c>
      <c r="D2486" s="29">
        <v>19.387</v>
      </c>
      <c r="E2486" s="29">
        <v>11.25</v>
      </c>
      <c r="F2486" s="29">
        <v>17.032</v>
      </c>
      <c r="G2486" s="29">
        <v>12.005000000000001</v>
      </c>
      <c r="H2486" s="108" t="s">
        <v>572</v>
      </c>
    </row>
    <row r="2487" spans="1:8" ht="16.5" thickBot="1">
      <c r="A2487" s="22" t="s">
        <v>14</v>
      </c>
      <c r="B2487" s="35">
        <v>0</v>
      </c>
      <c r="C2487" s="36">
        <v>0</v>
      </c>
      <c r="D2487" s="29">
        <v>4.3999999999999997E-2</v>
      </c>
      <c r="E2487" s="29">
        <v>3.1E-2</v>
      </c>
      <c r="F2487" s="29">
        <v>0</v>
      </c>
      <c r="G2487" s="29">
        <v>0</v>
      </c>
      <c r="H2487" s="108" t="s">
        <v>585</v>
      </c>
    </row>
    <row r="2488" spans="1:8" ht="16.5" thickBot="1">
      <c r="A2488" s="22" t="s">
        <v>15</v>
      </c>
      <c r="B2488" s="35">
        <v>0</v>
      </c>
      <c r="C2488" s="36">
        <v>0</v>
      </c>
      <c r="D2488" s="36">
        <v>0</v>
      </c>
      <c r="E2488" s="36">
        <v>0</v>
      </c>
      <c r="F2488" s="36">
        <v>0</v>
      </c>
      <c r="G2488" s="36">
        <v>0</v>
      </c>
      <c r="H2488" s="108" t="s">
        <v>591</v>
      </c>
    </row>
    <row r="2489" spans="1:8" ht="16.5" thickBot="1">
      <c r="A2489" s="22" t="s">
        <v>16</v>
      </c>
      <c r="B2489" s="35">
        <v>1.4950000000000001</v>
      </c>
      <c r="C2489" s="36">
        <v>1E-3</v>
      </c>
      <c r="D2489" s="29">
        <v>0</v>
      </c>
      <c r="E2489" s="29">
        <v>0</v>
      </c>
      <c r="F2489" s="29">
        <v>0</v>
      </c>
      <c r="G2489" s="29">
        <v>0</v>
      </c>
      <c r="H2489" s="108" t="s">
        <v>573</v>
      </c>
    </row>
    <row r="2490" spans="1:8" ht="16.5" thickBot="1">
      <c r="A2490" s="22" t="s">
        <v>17</v>
      </c>
      <c r="B2490" s="35">
        <v>5.8460000000000001</v>
      </c>
      <c r="C2490" s="36">
        <v>2.617</v>
      </c>
      <c r="D2490" s="29">
        <v>5.327</v>
      </c>
      <c r="E2490" s="29">
        <v>2.4550000000000001</v>
      </c>
      <c r="F2490" s="29">
        <v>3.742</v>
      </c>
      <c r="G2490" s="29">
        <v>2.456</v>
      </c>
      <c r="H2490" s="108" t="s">
        <v>18</v>
      </c>
    </row>
    <row r="2491" spans="1:8" ht="16.5" thickBot="1">
      <c r="A2491" s="22" t="s">
        <v>19</v>
      </c>
      <c r="B2491" s="35">
        <v>402.79700000000003</v>
      </c>
      <c r="C2491" s="36">
        <v>212.934</v>
      </c>
      <c r="D2491" s="29">
        <v>405.37599999999998</v>
      </c>
      <c r="E2491" s="29">
        <v>208.86500000000001</v>
      </c>
      <c r="F2491" s="29">
        <v>404.57600000000002</v>
      </c>
      <c r="G2491" s="29">
        <v>224.93700000000001</v>
      </c>
      <c r="H2491" s="108" t="s">
        <v>574</v>
      </c>
    </row>
    <row r="2492" spans="1:8" ht="16.5" thickBot="1">
      <c r="A2492" s="22" t="s">
        <v>20</v>
      </c>
      <c r="B2492" s="35">
        <v>5.6000000000000001E-2</v>
      </c>
      <c r="C2492" s="36">
        <v>5.8000000000000003E-2</v>
      </c>
      <c r="D2492" s="29">
        <v>11.462999999999999</v>
      </c>
      <c r="E2492" s="29">
        <v>3.3010000000000002</v>
      </c>
      <c r="F2492" s="29">
        <v>1.2909999999999999</v>
      </c>
      <c r="G2492" s="29">
        <v>1.181</v>
      </c>
      <c r="H2492" s="108" t="s">
        <v>577</v>
      </c>
    </row>
    <row r="2493" spans="1:8" ht="16.5" thickBot="1">
      <c r="A2493" s="22" t="s">
        <v>21</v>
      </c>
      <c r="B2493" s="35">
        <v>1.9379999999999999</v>
      </c>
      <c r="C2493" s="36">
        <v>0.34899999999999998</v>
      </c>
      <c r="D2493" s="29">
        <v>3.9750000000000001</v>
      </c>
      <c r="E2493" s="29">
        <v>0.64300000000000002</v>
      </c>
      <c r="F2493" s="29">
        <v>6.8479999999999999</v>
      </c>
      <c r="G2493" s="29">
        <v>4.47</v>
      </c>
      <c r="H2493" s="108" t="s">
        <v>587</v>
      </c>
    </row>
    <row r="2494" spans="1:8" ht="16.5" thickBot="1">
      <c r="A2494" s="22" t="s">
        <v>22</v>
      </c>
      <c r="B2494" s="35">
        <v>0.39500000000000002</v>
      </c>
      <c r="C2494" s="36">
        <v>0.19500000000000001</v>
      </c>
      <c r="D2494" s="29">
        <v>1.754</v>
      </c>
      <c r="E2494" s="29">
        <v>0.72</v>
      </c>
      <c r="F2494" s="29">
        <v>0.998</v>
      </c>
      <c r="G2494" s="29">
        <v>0.876</v>
      </c>
      <c r="H2494" s="108" t="s">
        <v>571</v>
      </c>
    </row>
    <row r="2495" spans="1:8" ht="16.5" thickBot="1">
      <c r="A2495" s="22" t="s">
        <v>23</v>
      </c>
      <c r="B2495" s="35">
        <v>313.18799999999999</v>
      </c>
      <c r="C2495" s="36">
        <v>111.952</v>
      </c>
      <c r="D2495" s="29">
        <v>225.86199999999999</v>
      </c>
      <c r="E2495" s="29">
        <v>80.903999999999996</v>
      </c>
      <c r="F2495" s="29">
        <v>222.19</v>
      </c>
      <c r="G2495" s="29">
        <v>80.403999999999996</v>
      </c>
      <c r="H2495" s="108" t="s">
        <v>24</v>
      </c>
    </row>
    <row r="2496" spans="1:8" ht="16.5" thickBot="1">
      <c r="A2496" s="22" t="s">
        <v>25</v>
      </c>
      <c r="B2496" s="29">
        <v>52.23</v>
      </c>
      <c r="C2496" s="27">
        <v>27.295000000000002</v>
      </c>
      <c r="D2496" s="29">
        <v>54.228000000000002</v>
      </c>
      <c r="E2496" s="29">
        <v>28.904</v>
      </c>
      <c r="F2496" s="29">
        <v>40.450000000000003</v>
      </c>
      <c r="G2496" s="29">
        <v>37.332000000000001</v>
      </c>
      <c r="H2496" s="108" t="s">
        <v>578</v>
      </c>
    </row>
    <row r="2497" spans="1:8" ht="16.5" thickBot="1">
      <c r="A2497" s="22" t="s">
        <v>26</v>
      </c>
      <c r="B2497" s="35">
        <f>+D2497/E2497*C2497</f>
        <v>3.0443656845753901</v>
      </c>
      <c r="C2497" s="36">
        <v>2.847</v>
      </c>
      <c r="D2497" s="29">
        <f>+F2497/G2497*E2497</f>
        <v>3.4293223570190641</v>
      </c>
      <c r="E2497" s="29">
        <v>3.2069999999999999</v>
      </c>
      <c r="F2497" s="29">
        <v>12.957000000000001</v>
      </c>
      <c r="G2497" s="29">
        <v>12.117000000000001</v>
      </c>
      <c r="H2497" s="108" t="s">
        <v>588</v>
      </c>
    </row>
    <row r="2498" spans="1:8" ht="16.5" thickBot="1">
      <c r="A2498" s="22" t="s">
        <v>27</v>
      </c>
      <c r="B2498" s="35">
        <v>34.814999999999998</v>
      </c>
      <c r="C2498" s="36">
        <v>23.908999999999999</v>
      </c>
      <c r="D2498" s="29">
        <v>34.984000000000002</v>
      </c>
      <c r="E2498" s="29">
        <v>23.433</v>
      </c>
      <c r="F2498" s="29">
        <v>30.827999999999999</v>
      </c>
      <c r="G2498" s="29">
        <v>23.67</v>
      </c>
      <c r="H2498" s="108" t="s">
        <v>579</v>
      </c>
    </row>
    <row r="2499" spans="1:8" ht="16.5" thickBot="1">
      <c r="A2499" s="22" t="s">
        <v>28</v>
      </c>
      <c r="B2499" s="35">
        <v>80.122</v>
      </c>
      <c r="C2499" s="36">
        <v>46.476999999999997</v>
      </c>
      <c r="D2499" s="29">
        <v>75.227999999999994</v>
      </c>
      <c r="E2499" s="29">
        <v>41.686</v>
      </c>
      <c r="F2499" s="29">
        <v>55.359000000000002</v>
      </c>
      <c r="G2499" s="29">
        <v>32.216999999999999</v>
      </c>
      <c r="H2499" s="108" t="s">
        <v>580</v>
      </c>
    </row>
    <row r="2500" spans="1:8" ht="16.5" thickBot="1">
      <c r="A2500" s="22" t="s">
        <v>29</v>
      </c>
      <c r="B2500" s="35">
        <v>0</v>
      </c>
      <c r="C2500" s="36">
        <v>0</v>
      </c>
      <c r="D2500" s="29">
        <v>0.627</v>
      </c>
      <c r="E2500" s="29">
        <v>0.20499999999999999</v>
      </c>
      <c r="F2500" s="29">
        <v>0.06</v>
      </c>
      <c r="G2500" s="29">
        <v>1.9E-2</v>
      </c>
      <c r="H2500" s="108" t="s">
        <v>581</v>
      </c>
    </row>
    <row r="2501" spans="1:8" ht="16.5" thickBot="1">
      <c r="A2501" s="22" t="s">
        <v>30</v>
      </c>
      <c r="B2501" s="35">
        <v>0.11600000000000001</v>
      </c>
      <c r="C2501" s="36">
        <v>5.3999999999999999E-2</v>
      </c>
      <c r="D2501" s="29">
        <v>1.5209999999999999</v>
      </c>
      <c r="E2501" s="29">
        <v>1.0349999999999999</v>
      </c>
      <c r="F2501" s="29">
        <v>1.661</v>
      </c>
      <c r="G2501" s="29">
        <v>1.171</v>
      </c>
      <c r="H2501" s="108" t="s">
        <v>589</v>
      </c>
    </row>
    <row r="2502" spans="1:8" ht="16.5" thickBot="1">
      <c r="A2502" s="22" t="s">
        <v>31</v>
      </c>
      <c r="B2502" s="35">
        <v>0.14199999999999999</v>
      </c>
      <c r="C2502" s="36">
        <v>4.8000000000000001E-2</v>
      </c>
      <c r="D2502" s="29">
        <v>8.7999999999999995E-2</v>
      </c>
      <c r="E2502" s="29">
        <v>7.9000000000000001E-2</v>
      </c>
      <c r="F2502" s="29">
        <v>0.186</v>
      </c>
      <c r="G2502" s="29">
        <v>0.17799999999999999</v>
      </c>
      <c r="H2502" s="108" t="s">
        <v>582</v>
      </c>
    </row>
    <row r="2503" spans="1:8" ht="16.5" thickBot="1">
      <c r="A2503" s="22" t="s">
        <v>32</v>
      </c>
      <c r="B2503" s="35">
        <v>2.5999999999999999E-2</v>
      </c>
      <c r="C2503" s="36">
        <v>1.2E-2</v>
      </c>
      <c r="D2503" s="29">
        <v>0.21299999999999999</v>
      </c>
      <c r="E2503" s="29">
        <v>0.13900000000000001</v>
      </c>
      <c r="F2503" s="29">
        <v>0.105</v>
      </c>
      <c r="G2503" s="29">
        <v>7.0999999999999994E-2</v>
      </c>
      <c r="H2503" s="108" t="s">
        <v>584</v>
      </c>
    </row>
    <row r="2504" spans="1:8" ht="16.5" thickBot="1">
      <c r="A2504" s="22" t="s">
        <v>33</v>
      </c>
      <c r="B2504" s="37">
        <v>0</v>
      </c>
      <c r="C2504" s="38">
        <v>0</v>
      </c>
      <c r="D2504" s="29">
        <v>5.8000000000000003E-2</v>
      </c>
      <c r="E2504" s="29">
        <v>1.2999999999999999E-2</v>
      </c>
      <c r="F2504" s="29">
        <v>0.23</v>
      </c>
      <c r="G2504" s="29">
        <v>0.40500000000000003</v>
      </c>
      <c r="H2504" s="108" t="s">
        <v>583</v>
      </c>
    </row>
    <row r="2505" spans="1:8" ht="16.5" thickBot="1">
      <c r="A2505" s="22" t="s">
        <v>34</v>
      </c>
      <c r="B2505" s="37">
        <v>19.228999999999999</v>
      </c>
      <c r="C2505" s="38">
        <v>10.513</v>
      </c>
      <c r="D2505" s="29">
        <v>16.760999999999999</v>
      </c>
      <c r="E2505" s="29">
        <v>10.51</v>
      </c>
      <c r="F2505" s="29">
        <v>16.510999999999999</v>
      </c>
      <c r="G2505" s="29">
        <v>12.715999999999999</v>
      </c>
      <c r="H2505" s="107" t="s">
        <v>35</v>
      </c>
    </row>
    <row r="2506" spans="1:8" ht="16.5" thickBot="1">
      <c r="A2506" s="90" t="s">
        <v>338</v>
      </c>
      <c r="B2506" s="92">
        <v>1161.7050000000004</v>
      </c>
      <c r="C2506" s="92">
        <v>579.26899999999989</v>
      </c>
      <c r="D2506" s="92">
        <f>SUM(D2484:D2505)</f>
        <v>1093.2783223570189</v>
      </c>
      <c r="E2506" s="92">
        <f t="shared" ref="E2506:G2506" si="376">SUM(E2484:E2505)</f>
        <v>545.577</v>
      </c>
      <c r="F2506" s="92">
        <f t="shared" si="376"/>
        <v>1044.575</v>
      </c>
      <c r="G2506" s="92">
        <f t="shared" si="376"/>
        <v>591.91999999999996</v>
      </c>
      <c r="H2506" s="106" t="s">
        <v>586</v>
      </c>
    </row>
    <row r="2507" spans="1:8" ht="16.5" thickBot="1">
      <c r="A2507" s="90" t="s">
        <v>337</v>
      </c>
      <c r="B2507" s="92">
        <v>7552.699407209655</v>
      </c>
      <c r="C2507" s="92">
        <v>5977.1369999999997</v>
      </c>
      <c r="D2507" s="92">
        <v>7077.4179999999997</v>
      </c>
      <c r="E2507" s="92">
        <v>5356.0479999999998</v>
      </c>
      <c r="F2507" s="92">
        <f>+D2507/E2507*G2507</f>
        <v>8170.8322827196471</v>
      </c>
      <c r="G2507" s="92">
        <v>6183.5219999999999</v>
      </c>
      <c r="H2507" s="113" t="s">
        <v>339</v>
      </c>
    </row>
    <row r="2509" spans="1:8">
      <c r="A2509" s="73" t="s">
        <v>424</v>
      </c>
      <c r="H2509" s="75" t="s">
        <v>422</v>
      </c>
    </row>
    <row r="2510" spans="1:8">
      <c r="A2510" s="73" t="s">
        <v>726</v>
      </c>
      <c r="H2510" s="114" t="s">
        <v>447</v>
      </c>
    </row>
    <row r="2511" spans="1:8" ht="16.5" customHeight="1" thickBot="1">
      <c r="A2511" s="72" t="s">
        <v>813</v>
      </c>
      <c r="E2511" s="2"/>
      <c r="G2511" s="2" t="s">
        <v>37</v>
      </c>
      <c r="H2511" s="2" t="s">
        <v>1</v>
      </c>
    </row>
    <row r="2512" spans="1:8" ht="16.5" thickBot="1">
      <c r="A2512" s="63" t="s">
        <v>6</v>
      </c>
      <c r="B2512" s="179">
        <v>2018</v>
      </c>
      <c r="C2512" s="180"/>
      <c r="D2512" s="179">
        <v>2019</v>
      </c>
      <c r="E2512" s="180"/>
      <c r="F2512" s="179">
        <v>2020</v>
      </c>
      <c r="G2512" s="180"/>
      <c r="H2512" s="64" t="s">
        <v>2</v>
      </c>
    </row>
    <row r="2513" spans="1:8">
      <c r="A2513" s="65"/>
      <c r="B2513" s="19" t="s">
        <v>40</v>
      </c>
      <c r="C2513" s="105" t="s">
        <v>41</v>
      </c>
      <c r="D2513" s="105" t="s">
        <v>40</v>
      </c>
      <c r="E2513" s="15" t="s">
        <v>41</v>
      </c>
      <c r="F2513" s="19" t="s">
        <v>40</v>
      </c>
      <c r="G2513" s="9" t="s">
        <v>41</v>
      </c>
      <c r="H2513" s="66"/>
    </row>
    <row r="2514" spans="1:8" ht="16.5" thickBot="1">
      <c r="A2514" s="67"/>
      <c r="B2514" s="32" t="s">
        <v>42</v>
      </c>
      <c r="C2514" s="11" t="s">
        <v>43</v>
      </c>
      <c r="D2514" s="108" t="s">
        <v>42</v>
      </c>
      <c r="E2514" s="34" t="s">
        <v>43</v>
      </c>
      <c r="F2514" s="32" t="s">
        <v>42</v>
      </c>
      <c r="G2514" s="32" t="s">
        <v>43</v>
      </c>
      <c r="H2514" s="68"/>
    </row>
    <row r="2515" spans="1:8" ht="17.25" thickTop="1" thickBot="1">
      <c r="A2515" s="22" t="s">
        <v>11</v>
      </c>
      <c r="B2515" s="33">
        <v>5.0030000000000001</v>
      </c>
      <c r="C2515" s="36">
        <v>4.1890000000000001</v>
      </c>
      <c r="D2515" s="35">
        <v>2.5430000000000001</v>
      </c>
      <c r="E2515" s="35">
        <v>1.8520000000000001</v>
      </c>
      <c r="F2515" s="35">
        <v>4.2190000000000003</v>
      </c>
      <c r="G2515" s="35">
        <v>3.8359999999999999</v>
      </c>
      <c r="H2515" s="108" t="s">
        <v>575</v>
      </c>
    </row>
    <row r="2516" spans="1:8" ht="16.5" thickBot="1">
      <c r="A2516" s="22" t="s">
        <v>12</v>
      </c>
      <c r="B2516" s="35">
        <v>63.276000000000003</v>
      </c>
      <c r="C2516" s="36">
        <v>37.106000000000002</v>
      </c>
      <c r="D2516" s="35">
        <v>63.110999999999997</v>
      </c>
      <c r="E2516" s="35">
        <v>35.253</v>
      </c>
      <c r="F2516" s="35">
        <v>89.191000000000003</v>
      </c>
      <c r="G2516" s="35">
        <v>50.91</v>
      </c>
      <c r="H2516" s="108" t="s">
        <v>576</v>
      </c>
    </row>
    <row r="2517" spans="1:8" ht="16.5" thickBot="1">
      <c r="A2517" s="22" t="s">
        <v>13</v>
      </c>
      <c r="B2517" s="35">
        <v>6.7030000000000003</v>
      </c>
      <c r="C2517" s="36">
        <v>4.9160000000000004</v>
      </c>
      <c r="D2517" s="35">
        <v>6.843</v>
      </c>
      <c r="E2517" s="35">
        <v>5.0789999999999997</v>
      </c>
      <c r="F2517" s="35">
        <v>10.039</v>
      </c>
      <c r="G2517" s="35">
        <v>8.0180000000000007</v>
      </c>
      <c r="H2517" s="108" t="s">
        <v>572</v>
      </c>
    </row>
    <row r="2518" spans="1:8" ht="16.5" thickBot="1">
      <c r="A2518" s="22" t="s">
        <v>14</v>
      </c>
      <c r="B2518" s="35">
        <v>0</v>
      </c>
      <c r="C2518" s="36">
        <v>0</v>
      </c>
      <c r="D2518" s="35">
        <v>0</v>
      </c>
      <c r="E2518" s="35">
        <v>0</v>
      </c>
      <c r="F2518" s="35">
        <v>0</v>
      </c>
      <c r="G2518" s="35">
        <v>0</v>
      </c>
      <c r="H2518" s="108" t="s">
        <v>585</v>
      </c>
    </row>
    <row r="2519" spans="1:8" ht="16.5" thickBot="1">
      <c r="A2519" s="22" t="s">
        <v>15</v>
      </c>
      <c r="B2519" s="35">
        <v>0</v>
      </c>
      <c r="C2519" s="35">
        <v>0</v>
      </c>
      <c r="D2519" s="35">
        <v>0</v>
      </c>
      <c r="E2519" s="35">
        <v>0</v>
      </c>
      <c r="F2519" s="35">
        <v>0</v>
      </c>
      <c r="G2519" s="35">
        <v>0</v>
      </c>
      <c r="H2519" s="108" t="s">
        <v>591</v>
      </c>
    </row>
    <row r="2520" spans="1:8" ht="16.5" thickBot="1">
      <c r="A2520" s="22" t="s">
        <v>16</v>
      </c>
      <c r="B2520" s="35">
        <v>0</v>
      </c>
      <c r="C2520" s="36">
        <v>0</v>
      </c>
      <c r="D2520" s="35">
        <v>0</v>
      </c>
      <c r="E2520" s="35">
        <v>0</v>
      </c>
      <c r="F2520" s="35">
        <v>0</v>
      </c>
      <c r="G2520" s="35">
        <v>0</v>
      </c>
      <c r="H2520" s="108" t="s">
        <v>573</v>
      </c>
    </row>
    <row r="2521" spans="1:8" ht="16.5" thickBot="1">
      <c r="A2521" s="22" t="s">
        <v>17</v>
      </c>
      <c r="B2521" s="35">
        <v>0.27800000000000002</v>
      </c>
      <c r="C2521" s="36">
        <v>0.245</v>
      </c>
      <c r="D2521" s="35">
        <v>0.34599999999999997</v>
      </c>
      <c r="E2521" s="35">
        <v>0.34200000000000003</v>
      </c>
      <c r="F2521" s="35">
        <v>0.45200000000000001</v>
      </c>
      <c r="G2521" s="35">
        <v>0.52500000000000002</v>
      </c>
      <c r="H2521" s="108" t="s">
        <v>18</v>
      </c>
    </row>
    <row r="2522" spans="1:8" ht="16.5" thickBot="1">
      <c r="A2522" s="22" t="s">
        <v>19</v>
      </c>
      <c r="B2522" s="35">
        <v>0</v>
      </c>
      <c r="C2522" s="36">
        <v>0</v>
      </c>
      <c r="D2522" s="35">
        <v>0</v>
      </c>
      <c r="E2522" s="35">
        <v>0</v>
      </c>
      <c r="F2522" s="35">
        <v>0</v>
      </c>
      <c r="G2522" s="35">
        <v>0</v>
      </c>
      <c r="H2522" s="108" t="s">
        <v>574</v>
      </c>
    </row>
    <row r="2523" spans="1:8" ht="16.5" thickBot="1">
      <c r="A2523" s="22" t="s">
        <v>20</v>
      </c>
      <c r="B2523" s="35">
        <v>0</v>
      </c>
      <c r="C2523" s="36">
        <v>0</v>
      </c>
      <c r="D2523" s="35">
        <v>0</v>
      </c>
      <c r="E2523" s="35">
        <v>0</v>
      </c>
      <c r="F2523" s="35">
        <v>0</v>
      </c>
      <c r="G2523" s="35">
        <v>0</v>
      </c>
      <c r="H2523" s="108" t="s">
        <v>577</v>
      </c>
    </row>
    <row r="2524" spans="1:8" ht="16.5" thickBot="1">
      <c r="A2524" s="22" t="s">
        <v>21</v>
      </c>
      <c r="B2524" s="35">
        <v>4.1219999999999999</v>
      </c>
      <c r="C2524" s="36">
        <v>0.72199999999999998</v>
      </c>
      <c r="D2524" s="35">
        <v>4.7140000000000004</v>
      </c>
      <c r="E2524" s="35">
        <v>0.628</v>
      </c>
      <c r="F2524" s="35">
        <v>9.7690000000000001</v>
      </c>
      <c r="G2524" s="35">
        <v>2.1880000000000002</v>
      </c>
      <c r="H2524" s="108" t="s">
        <v>587</v>
      </c>
    </row>
    <row r="2525" spans="1:8" ht="16.5" thickBot="1">
      <c r="A2525" s="22" t="s">
        <v>22</v>
      </c>
      <c r="B2525" s="35">
        <v>0</v>
      </c>
      <c r="C2525" s="36">
        <v>0</v>
      </c>
      <c r="D2525" s="35">
        <v>0</v>
      </c>
      <c r="E2525" s="35">
        <v>0</v>
      </c>
      <c r="F2525" s="35">
        <v>0</v>
      </c>
      <c r="G2525" s="35">
        <v>0</v>
      </c>
      <c r="H2525" s="108" t="s">
        <v>571</v>
      </c>
    </row>
    <row r="2526" spans="1:8" ht="16.5" thickBot="1">
      <c r="A2526" s="22" t="s">
        <v>23</v>
      </c>
      <c r="B2526" s="35">
        <v>188.08600000000001</v>
      </c>
      <c r="C2526" s="36">
        <v>48.084000000000003</v>
      </c>
      <c r="D2526" s="35">
        <v>144.619</v>
      </c>
      <c r="E2526" s="35">
        <v>34.515000000000001</v>
      </c>
      <c r="F2526" s="35">
        <v>129.57400000000001</v>
      </c>
      <c r="G2526" s="35">
        <v>51.036000000000001</v>
      </c>
      <c r="H2526" s="108" t="s">
        <v>24</v>
      </c>
    </row>
    <row r="2527" spans="1:8" ht="16.5" thickBot="1">
      <c r="A2527" s="22" t="s">
        <v>25</v>
      </c>
      <c r="B2527" s="29">
        <v>16.497</v>
      </c>
      <c r="C2527" s="27">
        <v>9.14</v>
      </c>
      <c r="D2527" s="35">
        <v>8.6760000000000002</v>
      </c>
      <c r="E2527" s="35">
        <v>7.2149999999999999</v>
      </c>
      <c r="F2527" s="35">
        <v>8.8829999999999991</v>
      </c>
      <c r="G2527" s="35">
        <v>8.5630000000000006</v>
      </c>
      <c r="H2527" s="108" t="s">
        <v>578</v>
      </c>
    </row>
    <row r="2528" spans="1:8" ht="16.5" thickBot="1">
      <c r="A2528" s="22" t="s">
        <v>26</v>
      </c>
      <c r="B2528" s="35">
        <v>0</v>
      </c>
      <c r="C2528" s="36">
        <v>0</v>
      </c>
      <c r="D2528" s="35">
        <v>0</v>
      </c>
      <c r="E2528" s="35">
        <v>0</v>
      </c>
      <c r="F2528" s="35">
        <v>0</v>
      </c>
      <c r="G2528" s="35">
        <v>0</v>
      </c>
      <c r="H2528" s="108" t="s">
        <v>588</v>
      </c>
    </row>
    <row r="2529" spans="1:8" ht="16.5" thickBot="1">
      <c r="A2529" s="22" t="s">
        <v>27</v>
      </c>
      <c r="B2529" s="35">
        <v>0</v>
      </c>
      <c r="C2529" s="36">
        <v>0</v>
      </c>
      <c r="D2529" s="35">
        <v>0</v>
      </c>
      <c r="E2529" s="35">
        <v>0</v>
      </c>
      <c r="F2529" s="35">
        <v>13.257</v>
      </c>
      <c r="G2529" s="35">
        <v>9.5380000000000003</v>
      </c>
      <c r="H2529" s="108" t="s">
        <v>579</v>
      </c>
    </row>
    <row r="2530" spans="1:8" ht="16.5" thickBot="1">
      <c r="A2530" s="22" t="s">
        <v>28</v>
      </c>
      <c r="B2530" s="35">
        <v>16.643000000000001</v>
      </c>
      <c r="C2530" s="36">
        <v>9.9580000000000002</v>
      </c>
      <c r="D2530" s="35">
        <v>14.036</v>
      </c>
      <c r="E2530" s="35">
        <v>9.6140000000000008</v>
      </c>
      <c r="F2530" s="35">
        <v>16.824000000000002</v>
      </c>
      <c r="G2530" s="35">
        <v>12.066000000000001</v>
      </c>
      <c r="H2530" s="108" t="s">
        <v>580</v>
      </c>
    </row>
    <row r="2531" spans="1:8" ht="16.5" thickBot="1">
      <c r="A2531" s="22" t="s">
        <v>29</v>
      </c>
      <c r="B2531" s="35">
        <v>4.0000000000000001E-3</v>
      </c>
      <c r="C2531" s="36">
        <v>4.0000000000000001E-3</v>
      </c>
      <c r="D2531" s="35">
        <v>3.0000000000000001E-3</v>
      </c>
      <c r="E2531" s="35">
        <v>3.0000000000000001E-3</v>
      </c>
      <c r="F2531" s="35">
        <v>0</v>
      </c>
      <c r="G2531" s="35">
        <v>0</v>
      </c>
      <c r="H2531" s="108" t="s">
        <v>581</v>
      </c>
    </row>
    <row r="2532" spans="1:8" ht="16.5" thickBot="1">
      <c r="A2532" s="22" t="s">
        <v>30</v>
      </c>
      <c r="B2532" s="35">
        <v>0</v>
      </c>
      <c r="C2532" s="36">
        <v>0</v>
      </c>
      <c r="D2532" s="35">
        <v>4.4999999999999998E-2</v>
      </c>
      <c r="E2532" s="35">
        <v>1.7999999999999999E-2</v>
      </c>
      <c r="F2532" s="35">
        <v>6.0999999999999999E-2</v>
      </c>
      <c r="G2532" s="35">
        <v>2.4E-2</v>
      </c>
      <c r="H2532" s="108" t="s">
        <v>589</v>
      </c>
    </row>
    <row r="2533" spans="1:8" ht="16.5" thickBot="1">
      <c r="A2533" s="22" t="s">
        <v>31</v>
      </c>
      <c r="B2533" s="35">
        <v>0</v>
      </c>
      <c r="C2533" s="36">
        <v>0</v>
      </c>
      <c r="D2533" s="35">
        <v>0</v>
      </c>
      <c r="E2533" s="35">
        <v>0</v>
      </c>
      <c r="F2533" s="35">
        <v>0</v>
      </c>
      <c r="G2533" s="35">
        <v>0</v>
      </c>
      <c r="H2533" s="108" t="s">
        <v>582</v>
      </c>
    </row>
    <row r="2534" spans="1:8" ht="16.5" thickBot="1">
      <c r="A2534" s="22" t="s">
        <v>32</v>
      </c>
      <c r="B2534" s="35">
        <v>0</v>
      </c>
      <c r="C2534" s="36">
        <v>0</v>
      </c>
      <c r="D2534" s="35">
        <v>2.1000000000000001E-2</v>
      </c>
      <c r="E2534" s="35">
        <v>1.7999999999999999E-2</v>
      </c>
      <c r="F2534" s="35">
        <v>3.7999999999999999E-2</v>
      </c>
      <c r="G2534" s="35">
        <v>8.9999999999999993E-3</v>
      </c>
      <c r="H2534" s="108" t="s">
        <v>584</v>
      </c>
    </row>
    <row r="2535" spans="1:8" ht="16.5" thickBot="1">
      <c r="A2535" s="22" t="s">
        <v>33</v>
      </c>
      <c r="B2535" s="37">
        <v>0</v>
      </c>
      <c r="C2535" s="38">
        <v>0</v>
      </c>
      <c r="D2535" s="35">
        <v>0</v>
      </c>
      <c r="E2535" s="35">
        <v>0</v>
      </c>
      <c r="F2535" s="35">
        <v>0.16300000000000001</v>
      </c>
      <c r="G2535" s="35">
        <v>2.7E-2</v>
      </c>
      <c r="H2535" s="108" t="s">
        <v>583</v>
      </c>
    </row>
    <row r="2536" spans="1:8" ht="16.5" thickBot="1">
      <c r="A2536" s="22" t="s">
        <v>34</v>
      </c>
      <c r="B2536" s="37">
        <v>0.23499999999999999</v>
      </c>
      <c r="C2536" s="38">
        <v>0.23899999999999999</v>
      </c>
      <c r="D2536" s="35">
        <v>0.33200000000000002</v>
      </c>
      <c r="E2536" s="35">
        <v>0.38600000000000001</v>
      </c>
      <c r="F2536" s="35">
        <v>0.626</v>
      </c>
      <c r="G2536" s="35">
        <v>0.89100000000000001</v>
      </c>
      <c r="H2536" s="107" t="s">
        <v>35</v>
      </c>
    </row>
    <row r="2537" spans="1:8" ht="16.5" thickBot="1">
      <c r="A2537" s="90" t="s">
        <v>338</v>
      </c>
      <c r="B2537" s="92">
        <v>300.84700000000009</v>
      </c>
      <c r="C2537" s="92">
        <v>114.60300000000001</v>
      </c>
      <c r="D2537" s="92">
        <f>SUM(D2515:D2536)</f>
        <v>245.28899999999993</v>
      </c>
      <c r="E2537" s="92">
        <f t="shared" ref="E2537:G2537" si="377">SUM(E2515:E2536)</f>
        <v>94.923000000000002</v>
      </c>
      <c r="F2537" s="92">
        <f t="shared" si="377"/>
        <v>283.096</v>
      </c>
      <c r="G2537" s="92">
        <f t="shared" si="377"/>
        <v>147.63099999999997</v>
      </c>
      <c r="H2537" s="106" t="s">
        <v>586</v>
      </c>
    </row>
    <row r="2538" spans="1:8" ht="16.5" thickBot="1">
      <c r="A2538" s="90" t="s">
        <v>337</v>
      </c>
      <c r="B2538" s="92">
        <v>2397.5309999999999</v>
      </c>
      <c r="C2538" s="92">
        <v>2376.4989999999998</v>
      </c>
      <c r="D2538" s="92">
        <v>2365.6640000000002</v>
      </c>
      <c r="E2538" s="92">
        <v>2378.8879999999999</v>
      </c>
      <c r="F2538" s="92">
        <v>2886.4560000000001</v>
      </c>
      <c r="G2538" s="92">
        <v>2911.098</v>
      </c>
      <c r="H2538" s="113" t="s">
        <v>339</v>
      </c>
    </row>
    <row r="2540" spans="1:8">
      <c r="F2540" s="178"/>
      <c r="G2540" s="178"/>
    </row>
    <row r="2541" spans="1:8">
      <c r="A2541" s="73" t="s">
        <v>425</v>
      </c>
      <c r="H2541" s="75" t="s">
        <v>426</v>
      </c>
    </row>
    <row r="2542" spans="1:8">
      <c r="A2542" s="73" t="s">
        <v>727</v>
      </c>
      <c r="H2542" s="44" t="s">
        <v>450</v>
      </c>
    </row>
    <row r="2543" spans="1:8" ht="16.5" customHeight="1" thickBot="1">
      <c r="A2543" s="72" t="s">
        <v>813</v>
      </c>
      <c r="E2543" s="2"/>
      <c r="G2543" s="2" t="s">
        <v>37</v>
      </c>
      <c r="H2543" s="2" t="s">
        <v>1</v>
      </c>
    </row>
    <row r="2544" spans="1:8" ht="16.5" thickBot="1">
      <c r="A2544" s="63" t="s">
        <v>6</v>
      </c>
      <c r="B2544" s="179">
        <v>2018</v>
      </c>
      <c r="C2544" s="180"/>
      <c r="D2544" s="179">
        <v>2019</v>
      </c>
      <c r="E2544" s="180"/>
      <c r="F2544" s="179">
        <v>2020</v>
      </c>
      <c r="G2544" s="180"/>
      <c r="H2544" s="64" t="s">
        <v>2</v>
      </c>
    </row>
    <row r="2545" spans="1:8">
      <c r="A2545" s="65"/>
      <c r="B2545" s="19" t="s">
        <v>40</v>
      </c>
      <c r="C2545" s="105" t="s">
        <v>41</v>
      </c>
      <c r="D2545" s="105" t="s">
        <v>40</v>
      </c>
      <c r="E2545" s="15" t="s">
        <v>41</v>
      </c>
      <c r="F2545" s="19" t="s">
        <v>40</v>
      </c>
      <c r="G2545" s="9" t="s">
        <v>41</v>
      </c>
      <c r="H2545" s="66"/>
    </row>
    <row r="2546" spans="1:8" ht="16.5" thickBot="1">
      <c r="A2546" s="67"/>
      <c r="B2546" s="32" t="s">
        <v>42</v>
      </c>
      <c r="C2546" s="11" t="s">
        <v>43</v>
      </c>
      <c r="D2546" s="108" t="s">
        <v>42</v>
      </c>
      <c r="E2546" s="34" t="s">
        <v>43</v>
      </c>
      <c r="F2546" s="32" t="s">
        <v>42</v>
      </c>
      <c r="G2546" s="32" t="s">
        <v>43</v>
      </c>
      <c r="H2546" s="68"/>
    </row>
    <row r="2547" spans="1:8" ht="17.25" thickTop="1" thickBot="1">
      <c r="A2547" s="22" t="s">
        <v>11</v>
      </c>
      <c r="B2547" s="35">
        <v>0.55600000000000005</v>
      </c>
      <c r="C2547" s="35">
        <v>0.374</v>
      </c>
      <c r="D2547" s="35">
        <v>0.21</v>
      </c>
      <c r="E2547" s="35">
        <v>0.155</v>
      </c>
      <c r="F2547" s="35">
        <v>0.24099999999999999</v>
      </c>
      <c r="G2547" s="35">
        <v>0.183</v>
      </c>
      <c r="H2547" s="108" t="s">
        <v>575</v>
      </c>
    </row>
    <row r="2548" spans="1:8" ht="16.5" thickBot="1">
      <c r="A2548" s="22" t="s">
        <v>12</v>
      </c>
      <c r="B2548" s="35">
        <v>9.7379999999999995</v>
      </c>
      <c r="C2548" s="35">
        <v>6.9989999999999997</v>
      </c>
      <c r="D2548" s="35">
        <v>9.9060000000000006</v>
      </c>
      <c r="E2548" s="35">
        <v>6.3330000000000002</v>
      </c>
      <c r="F2548" s="35">
        <v>9.7479999999999993</v>
      </c>
      <c r="G2548" s="35">
        <v>6.516</v>
      </c>
      <c r="H2548" s="108" t="s">
        <v>576</v>
      </c>
    </row>
    <row r="2549" spans="1:8" ht="16.5" thickBot="1">
      <c r="A2549" s="22" t="s">
        <v>13</v>
      </c>
      <c r="B2549" s="35">
        <v>0.55300000000000005</v>
      </c>
      <c r="C2549" s="35">
        <v>0.39300000000000002</v>
      </c>
      <c r="D2549" s="35">
        <v>0.59499999999999997</v>
      </c>
      <c r="E2549" s="35">
        <v>0.45300000000000001</v>
      </c>
      <c r="F2549" s="35">
        <v>0.627</v>
      </c>
      <c r="G2549" s="35">
        <v>0.47699999999999998</v>
      </c>
      <c r="H2549" s="108" t="s">
        <v>572</v>
      </c>
    </row>
    <row r="2550" spans="1:8" ht="16.5" thickBot="1">
      <c r="A2550" s="22" t="s">
        <v>14</v>
      </c>
      <c r="B2550" s="35">
        <v>0</v>
      </c>
      <c r="C2550" s="35">
        <v>1E-3</v>
      </c>
      <c r="D2550" s="35">
        <v>0</v>
      </c>
      <c r="E2550" s="35">
        <v>0</v>
      </c>
      <c r="F2550" s="35">
        <v>0</v>
      </c>
      <c r="G2550" s="35">
        <v>0</v>
      </c>
      <c r="H2550" s="108" t="s">
        <v>585</v>
      </c>
    </row>
    <row r="2551" spans="1:8" ht="16.5" thickBot="1">
      <c r="A2551" s="22" t="s">
        <v>15</v>
      </c>
      <c r="B2551" s="35">
        <v>7.6999999999999999E-2</v>
      </c>
      <c r="C2551" s="35">
        <v>5.3999999999999999E-2</v>
      </c>
      <c r="D2551" s="35">
        <v>0</v>
      </c>
      <c r="E2551" s="35">
        <v>0</v>
      </c>
      <c r="F2551" s="35">
        <v>0</v>
      </c>
      <c r="G2551" s="35">
        <v>0</v>
      </c>
      <c r="H2551" s="108" t="s">
        <v>591</v>
      </c>
    </row>
    <row r="2552" spans="1:8" ht="16.5" thickBot="1">
      <c r="A2552" s="22" t="s">
        <v>16</v>
      </c>
      <c r="B2552" s="35">
        <v>0</v>
      </c>
      <c r="C2552" s="35">
        <v>0</v>
      </c>
      <c r="D2552" s="35">
        <v>0</v>
      </c>
      <c r="E2552" s="35">
        <v>0</v>
      </c>
      <c r="F2552" s="35">
        <v>0</v>
      </c>
      <c r="G2552" s="35">
        <v>0</v>
      </c>
      <c r="H2552" s="108" t="s">
        <v>573</v>
      </c>
    </row>
    <row r="2553" spans="1:8" ht="16.5" thickBot="1">
      <c r="A2553" s="22" t="s">
        <v>17</v>
      </c>
      <c r="B2553" s="35">
        <v>0.01</v>
      </c>
      <c r="C2553" s="35">
        <v>7.0000000000000001E-3</v>
      </c>
      <c r="D2553" s="35">
        <v>1.7000000000000001E-2</v>
      </c>
      <c r="E2553" s="35">
        <v>1.6E-2</v>
      </c>
      <c r="F2553" s="35">
        <v>3.2000000000000001E-2</v>
      </c>
      <c r="G2553" s="35">
        <v>3.9E-2</v>
      </c>
      <c r="H2553" s="108" t="s">
        <v>18</v>
      </c>
    </row>
    <row r="2554" spans="1:8" ht="16.5" thickBot="1">
      <c r="A2554" s="22" t="s">
        <v>19</v>
      </c>
      <c r="B2554" s="35">
        <v>33.607999999999997</v>
      </c>
      <c r="C2554" s="35">
        <v>15.843999999999999</v>
      </c>
      <c r="D2554" s="35">
        <v>22.73</v>
      </c>
      <c r="E2554" s="35">
        <v>10.552</v>
      </c>
      <c r="F2554" s="35">
        <v>22.344000000000001</v>
      </c>
      <c r="G2554" s="35">
        <v>11.717000000000001</v>
      </c>
      <c r="H2554" s="108" t="s">
        <v>574</v>
      </c>
    </row>
    <row r="2555" spans="1:8" ht="16.5" thickBot="1">
      <c r="A2555" s="22" t="s">
        <v>20</v>
      </c>
      <c r="B2555" s="35">
        <v>0</v>
      </c>
      <c r="C2555" s="35">
        <v>0</v>
      </c>
      <c r="D2555" s="35">
        <v>1E-3</v>
      </c>
      <c r="E2555" s="35">
        <v>2E-3</v>
      </c>
      <c r="F2555" s="35">
        <v>2.7E-2</v>
      </c>
      <c r="G2555" s="35">
        <v>2.4E-2</v>
      </c>
      <c r="H2555" s="108" t="s">
        <v>577</v>
      </c>
    </row>
    <row r="2556" spans="1:8" ht="16.5" thickBot="1">
      <c r="A2556" s="22" t="s">
        <v>21</v>
      </c>
      <c r="B2556" s="35">
        <v>0.17699999999999999</v>
      </c>
      <c r="C2556" s="35">
        <v>0.04</v>
      </c>
      <c r="D2556" s="35">
        <v>0.40200000000000002</v>
      </c>
      <c r="E2556" s="35">
        <v>5.6000000000000001E-2</v>
      </c>
      <c r="F2556" s="35">
        <v>0.84099999999999997</v>
      </c>
      <c r="G2556" s="35">
        <v>0.159</v>
      </c>
      <c r="H2556" s="108" t="s">
        <v>587</v>
      </c>
    </row>
    <row r="2557" spans="1:8" ht="16.5" thickBot="1">
      <c r="A2557" s="22" t="s">
        <v>22</v>
      </c>
      <c r="B2557" s="35">
        <v>1.6E-2</v>
      </c>
      <c r="C2557" s="35">
        <v>1.2999999999999999E-2</v>
      </c>
      <c r="D2557" s="35">
        <v>2E-3</v>
      </c>
      <c r="E2557" s="35">
        <v>8.9999999999999993E-3</v>
      </c>
      <c r="F2557" s="35">
        <v>0</v>
      </c>
      <c r="G2557" s="35">
        <v>0</v>
      </c>
      <c r="H2557" s="108" t="s">
        <v>571</v>
      </c>
    </row>
    <row r="2558" spans="1:8" ht="16.5" thickBot="1">
      <c r="A2558" s="22" t="s">
        <v>23</v>
      </c>
      <c r="B2558" s="35">
        <v>19.11</v>
      </c>
      <c r="C2558" s="35">
        <v>3.923</v>
      </c>
      <c r="D2558" s="35">
        <v>5.9539999999999997</v>
      </c>
      <c r="E2558" s="35">
        <v>1.6850000000000001</v>
      </c>
      <c r="F2558" s="35">
        <v>7.4779999999999998</v>
      </c>
      <c r="G2558" s="35">
        <v>2.8010000000000002</v>
      </c>
      <c r="H2558" s="108" t="s">
        <v>24</v>
      </c>
    </row>
    <row r="2559" spans="1:8" ht="16.5" thickBot="1">
      <c r="A2559" s="22" t="s">
        <v>25</v>
      </c>
      <c r="B2559" s="35">
        <v>0.46100000000000002</v>
      </c>
      <c r="C2559" s="35">
        <v>0.33900000000000002</v>
      </c>
      <c r="D2559" s="35">
        <v>0.77100000000000002</v>
      </c>
      <c r="E2559" s="35">
        <v>0.503</v>
      </c>
      <c r="F2559" s="35">
        <v>0.67900000000000005</v>
      </c>
      <c r="G2559" s="35">
        <v>0.65500000000000003</v>
      </c>
      <c r="H2559" s="108" t="s">
        <v>578</v>
      </c>
    </row>
    <row r="2560" spans="1:8" ht="16.5" thickBot="1">
      <c r="A2560" s="22" t="s">
        <v>26</v>
      </c>
      <c r="B2560" s="35">
        <f>+D2560/E2560*C2560</f>
        <v>2.6869714285714283</v>
      </c>
      <c r="C2560" s="35">
        <v>2.766</v>
      </c>
      <c r="D2560" s="35">
        <f>+F2560/G2560*E2560</f>
        <v>0.92868571428571423</v>
      </c>
      <c r="E2560" s="35">
        <v>0.95599999999999996</v>
      </c>
      <c r="F2560" s="35">
        <v>3.4000000000000002E-2</v>
      </c>
      <c r="G2560" s="35">
        <v>3.5000000000000003E-2</v>
      </c>
      <c r="H2560" s="108" t="s">
        <v>588</v>
      </c>
    </row>
    <row r="2561" spans="1:8" ht="16.5" thickBot="1">
      <c r="A2561" s="22" t="s">
        <v>27</v>
      </c>
      <c r="B2561" s="35">
        <v>4.7329999999999997</v>
      </c>
      <c r="C2561" s="35">
        <v>4.1440000000000001</v>
      </c>
      <c r="D2561" s="35">
        <v>2.589</v>
      </c>
      <c r="E2561" s="35">
        <v>2.1429999999999998</v>
      </c>
      <c r="F2561" s="35">
        <v>1.726</v>
      </c>
      <c r="G2561" s="35">
        <v>2.4460000000000002</v>
      </c>
      <c r="H2561" s="108" t="s">
        <v>579</v>
      </c>
    </row>
    <row r="2562" spans="1:8" ht="16.5" thickBot="1">
      <c r="A2562" s="22" t="s">
        <v>28</v>
      </c>
      <c r="B2562" s="35">
        <v>4.5709999999999997</v>
      </c>
      <c r="C2562" s="35">
        <v>2.871</v>
      </c>
      <c r="D2562" s="35">
        <v>2.4990000000000001</v>
      </c>
      <c r="E2562" s="35">
        <v>1.6719999999999999</v>
      </c>
      <c r="F2562" s="35">
        <v>7.343</v>
      </c>
      <c r="G2562" s="35">
        <v>4.78</v>
      </c>
      <c r="H2562" s="108" t="s">
        <v>580</v>
      </c>
    </row>
    <row r="2563" spans="1:8" ht="16.5" thickBot="1">
      <c r="A2563" s="22" t="s">
        <v>29</v>
      </c>
      <c r="B2563" s="35">
        <v>0</v>
      </c>
      <c r="C2563" s="35">
        <v>0</v>
      </c>
      <c r="D2563" s="35">
        <v>0.83799999999999997</v>
      </c>
      <c r="E2563" s="35">
        <v>0.26700000000000002</v>
      </c>
      <c r="F2563" s="35">
        <v>2E-3</v>
      </c>
      <c r="G2563" s="35">
        <v>1E-3</v>
      </c>
      <c r="H2563" s="108" t="s">
        <v>581</v>
      </c>
    </row>
    <row r="2564" spans="1:8" ht="16.5" thickBot="1">
      <c r="A2564" s="22" t="s">
        <v>30</v>
      </c>
      <c r="B2564" s="35">
        <v>0</v>
      </c>
      <c r="C2564" s="35">
        <v>0</v>
      </c>
      <c r="D2564" s="35">
        <v>0</v>
      </c>
      <c r="E2564" s="35">
        <v>0</v>
      </c>
      <c r="F2564" s="35">
        <v>1E-3</v>
      </c>
      <c r="G2564" s="35">
        <v>2E-3</v>
      </c>
      <c r="H2564" s="108" t="s">
        <v>589</v>
      </c>
    </row>
    <row r="2565" spans="1:8" ht="16.5" thickBot="1">
      <c r="A2565" s="22" t="s">
        <v>31</v>
      </c>
      <c r="B2565" s="35">
        <v>0</v>
      </c>
      <c r="C2565" s="35">
        <v>0</v>
      </c>
      <c r="D2565" s="35">
        <v>0</v>
      </c>
      <c r="E2565" s="35">
        <v>0</v>
      </c>
      <c r="F2565" s="35">
        <v>0</v>
      </c>
      <c r="G2565" s="35">
        <v>0</v>
      </c>
      <c r="H2565" s="108" t="s">
        <v>582</v>
      </c>
    </row>
    <row r="2566" spans="1:8" ht="16.5" thickBot="1">
      <c r="A2566" s="22" t="s">
        <v>32</v>
      </c>
      <c r="B2566" s="35">
        <v>0.152</v>
      </c>
      <c r="C2566" s="35">
        <v>0.126</v>
      </c>
      <c r="D2566" s="35">
        <v>3.0000000000000001E-3</v>
      </c>
      <c r="E2566" s="35">
        <v>3.0000000000000001E-3</v>
      </c>
      <c r="F2566" s="35">
        <v>0</v>
      </c>
      <c r="G2566" s="35">
        <v>0</v>
      </c>
      <c r="H2566" s="108" t="s">
        <v>584</v>
      </c>
    </row>
    <row r="2567" spans="1:8" ht="16.5" thickBot="1">
      <c r="A2567" s="22" t="s">
        <v>33</v>
      </c>
      <c r="B2567" s="35">
        <v>0</v>
      </c>
      <c r="C2567" s="35">
        <v>0</v>
      </c>
      <c r="D2567" s="35">
        <v>0</v>
      </c>
      <c r="E2567" s="35">
        <v>0</v>
      </c>
      <c r="F2567" s="35">
        <v>0</v>
      </c>
      <c r="G2567" s="35">
        <v>0</v>
      </c>
      <c r="H2567" s="108" t="s">
        <v>583</v>
      </c>
    </row>
    <row r="2568" spans="1:8" ht="16.5" thickBot="1">
      <c r="A2568" s="22" t="s">
        <v>34</v>
      </c>
      <c r="B2568" s="35">
        <v>0.151</v>
      </c>
      <c r="C2568" s="35">
        <v>0.13800000000000001</v>
      </c>
      <c r="D2568" s="35">
        <v>9.4E-2</v>
      </c>
      <c r="E2568" s="35">
        <v>6.0999999999999999E-2</v>
      </c>
      <c r="F2568" s="35">
        <v>1.9E-2</v>
      </c>
      <c r="G2568" s="35">
        <v>1.6E-2</v>
      </c>
      <c r="H2568" s="107" t="s">
        <v>35</v>
      </c>
    </row>
    <row r="2569" spans="1:8" ht="16.5" thickBot="1">
      <c r="A2569" s="90" t="s">
        <v>338</v>
      </c>
      <c r="B2569" s="138">
        <v>73.912999999999997</v>
      </c>
      <c r="C2569" s="138">
        <v>38.031999999999989</v>
      </c>
      <c r="D2569" s="138">
        <f>SUM(D2547:D2568)</f>
        <v>47.539685714285717</v>
      </c>
      <c r="E2569" s="138">
        <f t="shared" ref="E2569:G2569" si="378">SUM(E2547:E2568)</f>
        <v>24.866</v>
      </c>
      <c r="F2569" s="138">
        <f t="shared" si="378"/>
        <v>51.142000000000003</v>
      </c>
      <c r="G2569" s="138">
        <f t="shared" si="378"/>
        <v>29.851000000000006</v>
      </c>
      <c r="H2569" s="106" t="s">
        <v>586</v>
      </c>
    </row>
    <row r="2570" spans="1:8" ht="16.5" thickBot="1">
      <c r="A2570" s="90" t="s">
        <v>337</v>
      </c>
      <c r="B2570" s="138">
        <v>1183.8779999999999</v>
      </c>
      <c r="C2570" s="138">
        <v>1092.3820000000001</v>
      </c>
      <c r="D2570" s="138">
        <v>1087.2070000000001</v>
      </c>
      <c r="E2570" s="138">
        <v>1026.796</v>
      </c>
      <c r="F2570" s="138">
        <v>1141.623</v>
      </c>
      <c r="G2570" s="138">
        <v>1076.1099999999999</v>
      </c>
      <c r="H2570" s="113" t="s">
        <v>339</v>
      </c>
    </row>
    <row r="2573" spans="1:8">
      <c r="A2573" s="73" t="s">
        <v>430</v>
      </c>
      <c r="H2573" s="75" t="s">
        <v>428</v>
      </c>
    </row>
    <row r="2574" spans="1:8">
      <c r="A2574" s="73" t="s">
        <v>728</v>
      </c>
      <c r="H2574" s="114" t="s">
        <v>453</v>
      </c>
    </row>
    <row r="2575" spans="1:8" ht="16.5" customHeight="1" thickBot="1">
      <c r="A2575" s="72" t="s">
        <v>813</v>
      </c>
      <c r="E2575" s="2"/>
      <c r="G2575" s="2" t="s">
        <v>37</v>
      </c>
      <c r="H2575" s="2" t="s">
        <v>1</v>
      </c>
    </row>
    <row r="2576" spans="1:8" ht="16.5" thickBot="1">
      <c r="A2576" s="63" t="s">
        <v>6</v>
      </c>
      <c r="B2576" s="179">
        <v>2018</v>
      </c>
      <c r="C2576" s="180"/>
      <c r="D2576" s="179">
        <v>2019</v>
      </c>
      <c r="E2576" s="180"/>
      <c r="F2576" s="179">
        <v>2020</v>
      </c>
      <c r="G2576" s="180"/>
      <c r="H2576" s="64" t="s">
        <v>2</v>
      </c>
    </row>
    <row r="2577" spans="1:8">
      <c r="A2577" s="65"/>
      <c r="B2577" s="19" t="s">
        <v>40</v>
      </c>
      <c r="C2577" s="105" t="s">
        <v>41</v>
      </c>
      <c r="D2577" s="105" t="s">
        <v>40</v>
      </c>
      <c r="E2577" s="15" t="s">
        <v>41</v>
      </c>
      <c r="F2577" s="19" t="s">
        <v>40</v>
      </c>
      <c r="G2577" s="9" t="s">
        <v>41</v>
      </c>
      <c r="H2577" s="66"/>
    </row>
    <row r="2578" spans="1:8" ht="16.5" thickBot="1">
      <c r="A2578" s="67"/>
      <c r="B2578" s="32" t="s">
        <v>42</v>
      </c>
      <c r="C2578" s="11" t="s">
        <v>43</v>
      </c>
      <c r="D2578" s="108" t="s">
        <v>42</v>
      </c>
      <c r="E2578" s="34" t="s">
        <v>43</v>
      </c>
      <c r="F2578" s="32" t="s">
        <v>42</v>
      </c>
      <c r="G2578" s="32" t="s">
        <v>43</v>
      </c>
      <c r="H2578" s="68"/>
    </row>
    <row r="2579" spans="1:8" ht="17.25" thickTop="1" thickBot="1">
      <c r="A2579" s="22" t="s">
        <v>11</v>
      </c>
      <c r="B2579" s="33">
        <v>13.512</v>
      </c>
      <c r="C2579" s="36">
        <v>15.336</v>
      </c>
      <c r="D2579" s="29">
        <v>14.823</v>
      </c>
      <c r="E2579" s="29">
        <v>11.692</v>
      </c>
      <c r="F2579" s="29">
        <v>23.204999999999998</v>
      </c>
      <c r="G2579" s="29">
        <v>19.023</v>
      </c>
      <c r="H2579" s="108" t="s">
        <v>575</v>
      </c>
    </row>
    <row r="2580" spans="1:8" ht="16.5" thickBot="1">
      <c r="A2580" s="22" t="s">
        <v>12</v>
      </c>
      <c r="B2580" s="35">
        <v>110.13</v>
      </c>
      <c r="C2580" s="36">
        <v>82.048000000000002</v>
      </c>
      <c r="D2580" s="29">
        <v>104.34099999999999</v>
      </c>
      <c r="E2580" s="29">
        <v>76.728999999999999</v>
      </c>
      <c r="F2580" s="29">
        <v>135.947</v>
      </c>
      <c r="G2580" s="29">
        <v>97.052000000000007</v>
      </c>
      <c r="H2580" s="108" t="s">
        <v>576</v>
      </c>
    </row>
    <row r="2581" spans="1:8" ht="16.5" thickBot="1">
      <c r="A2581" s="22" t="s">
        <v>13</v>
      </c>
      <c r="B2581" s="35">
        <v>10.586</v>
      </c>
      <c r="C2581" s="36">
        <v>8.9649999999999999</v>
      </c>
      <c r="D2581" s="29">
        <v>10.603</v>
      </c>
      <c r="E2581" s="29">
        <v>8.8620000000000001</v>
      </c>
      <c r="F2581" s="29">
        <v>11.894</v>
      </c>
      <c r="G2581" s="29">
        <v>10.111000000000001</v>
      </c>
      <c r="H2581" s="108" t="s">
        <v>572</v>
      </c>
    </row>
    <row r="2582" spans="1:8" ht="16.5" thickBot="1">
      <c r="A2582" s="22" t="s">
        <v>14</v>
      </c>
      <c r="B2582" s="35">
        <v>0</v>
      </c>
      <c r="C2582" s="36">
        <v>0</v>
      </c>
      <c r="D2582" s="29">
        <v>7.0000000000000001E-3</v>
      </c>
      <c r="E2582" s="29">
        <v>6.0000000000000001E-3</v>
      </c>
      <c r="F2582" s="29">
        <v>0</v>
      </c>
      <c r="G2582" s="29">
        <v>0</v>
      </c>
      <c r="H2582" s="108" t="s">
        <v>585</v>
      </c>
    </row>
    <row r="2583" spans="1:8" ht="16.5" thickBot="1">
      <c r="A2583" s="22" t="s">
        <v>15</v>
      </c>
      <c r="B2583" s="35">
        <v>0</v>
      </c>
      <c r="C2583" s="36">
        <v>0</v>
      </c>
      <c r="D2583" s="29">
        <v>0</v>
      </c>
      <c r="E2583" s="29">
        <v>1E-3</v>
      </c>
      <c r="F2583" s="29">
        <v>0</v>
      </c>
      <c r="G2583" s="29">
        <v>0</v>
      </c>
      <c r="H2583" s="108" t="s">
        <v>591</v>
      </c>
    </row>
    <row r="2584" spans="1:8" ht="16.5" thickBot="1">
      <c r="A2584" s="22" t="s">
        <v>16</v>
      </c>
      <c r="B2584" s="35">
        <v>0</v>
      </c>
      <c r="C2584" s="36">
        <v>0</v>
      </c>
      <c r="D2584" s="29">
        <v>2E-3</v>
      </c>
      <c r="E2584" s="29">
        <v>1E-3</v>
      </c>
      <c r="F2584" s="29">
        <v>0</v>
      </c>
      <c r="G2584" s="29">
        <v>1E-3</v>
      </c>
      <c r="H2584" s="108" t="s">
        <v>573</v>
      </c>
    </row>
    <row r="2585" spans="1:8" ht="16.5" thickBot="1">
      <c r="A2585" s="22" t="s">
        <v>17</v>
      </c>
      <c r="B2585" s="35">
        <v>1.361</v>
      </c>
      <c r="C2585" s="36">
        <v>0.32700000000000001</v>
      </c>
      <c r="D2585" s="29">
        <v>1.3420000000000001</v>
      </c>
      <c r="E2585" s="29">
        <v>0.32200000000000001</v>
      </c>
      <c r="F2585" s="29">
        <v>1.2190000000000001</v>
      </c>
      <c r="G2585" s="29">
        <v>0.27800000000000002</v>
      </c>
      <c r="H2585" s="108" t="s">
        <v>18</v>
      </c>
    </row>
    <row r="2586" spans="1:8" ht="16.5" thickBot="1">
      <c r="A2586" s="22" t="s">
        <v>19</v>
      </c>
      <c r="B2586" s="35">
        <v>122.637</v>
      </c>
      <c r="C2586" s="36">
        <v>74.944000000000003</v>
      </c>
      <c r="D2586" s="29">
        <v>126.861</v>
      </c>
      <c r="E2586" s="29">
        <v>84.022000000000006</v>
      </c>
      <c r="F2586" s="29">
        <v>145.17400000000001</v>
      </c>
      <c r="G2586" s="29">
        <v>108.396</v>
      </c>
      <c r="H2586" s="108" t="s">
        <v>574</v>
      </c>
    </row>
    <row r="2587" spans="1:8" ht="16.5" thickBot="1">
      <c r="A2587" s="22" t="s">
        <v>20</v>
      </c>
      <c r="B2587" s="35">
        <v>0</v>
      </c>
      <c r="C2587" s="36">
        <v>0</v>
      </c>
      <c r="D2587" s="29">
        <v>1E-3</v>
      </c>
      <c r="E2587" s="29">
        <v>1E-3</v>
      </c>
      <c r="F2587" s="29">
        <v>0</v>
      </c>
      <c r="G2587" s="29">
        <v>0</v>
      </c>
      <c r="H2587" s="108" t="s">
        <v>577</v>
      </c>
    </row>
    <row r="2588" spans="1:8" ht="16.5" thickBot="1">
      <c r="A2588" s="22" t="s">
        <v>21</v>
      </c>
      <c r="B2588" s="35">
        <v>9.8789999999999996</v>
      </c>
      <c r="C2588" s="36">
        <v>1.8720000000000001</v>
      </c>
      <c r="D2588" s="29">
        <v>10.522</v>
      </c>
      <c r="E2588" s="29">
        <v>1.766</v>
      </c>
      <c r="F2588" s="29">
        <v>7.4909999999999997</v>
      </c>
      <c r="G2588" s="29">
        <v>1.98</v>
      </c>
      <c r="H2588" s="108" t="s">
        <v>587</v>
      </c>
    </row>
    <row r="2589" spans="1:8" ht="16.5" thickBot="1">
      <c r="A2589" s="22" t="s">
        <v>22</v>
      </c>
      <c r="B2589" s="35">
        <v>0.10199999999999999</v>
      </c>
      <c r="C2589" s="36">
        <v>4.1000000000000002E-2</v>
      </c>
      <c r="D2589" s="29">
        <v>1.7999999999999999E-2</v>
      </c>
      <c r="E2589" s="29">
        <v>4.2999999999999997E-2</v>
      </c>
      <c r="F2589" s="29">
        <v>6.5000000000000002E-2</v>
      </c>
      <c r="G2589" s="29">
        <v>0.129</v>
      </c>
      <c r="H2589" s="108" t="s">
        <v>571</v>
      </c>
    </row>
    <row r="2590" spans="1:8" ht="16.5" thickBot="1">
      <c r="A2590" s="22" t="s">
        <v>23</v>
      </c>
      <c r="B2590" s="35">
        <v>162.73599999999999</v>
      </c>
      <c r="C2590" s="36">
        <v>78.786000000000001</v>
      </c>
      <c r="D2590" s="29">
        <v>161.018</v>
      </c>
      <c r="E2590" s="29">
        <v>77.751000000000005</v>
      </c>
      <c r="F2590" s="29">
        <v>179.03200000000001</v>
      </c>
      <c r="G2590" s="29">
        <v>109.339</v>
      </c>
      <c r="H2590" s="108" t="s">
        <v>24</v>
      </c>
    </row>
    <row r="2591" spans="1:8" ht="16.5" thickBot="1">
      <c r="A2591" s="22" t="s">
        <v>25</v>
      </c>
      <c r="B2591" s="29">
        <v>17.488</v>
      </c>
      <c r="C2591" s="27">
        <v>13.250999999999999</v>
      </c>
      <c r="D2591" s="29">
        <v>10.144</v>
      </c>
      <c r="E2591" s="29">
        <v>7.3620000000000001</v>
      </c>
      <c r="F2591" s="29">
        <v>10.86</v>
      </c>
      <c r="G2591" s="29">
        <v>9.1289999999999996</v>
      </c>
      <c r="H2591" s="108" t="s">
        <v>578</v>
      </c>
    </row>
    <row r="2592" spans="1:8" ht="16.5" thickBot="1">
      <c r="A2592" s="22" t="s">
        <v>26</v>
      </c>
      <c r="B2592" s="35">
        <v>2.9965217391304351</v>
      </c>
      <c r="C2592" s="36">
        <v>1.7230000000000001</v>
      </c>
      <c r="D2592" s="29">
        <f>+B2592/C2592*E2592</f>
        <v>2.5443478260869568</v>
      </c>
      <c r="E2592" s="29">
        <v>1.4630000000000001</v>
      </c>
      <c r="F2592" s="29">
        <v>1.54</v>
      </c>
      <c r="G2592" s="29">
        <v>1.9510000000000001</v>
      </c>
      <c r="H2592" s="108" t="s">
        <v>588</v>
      </c>
    </row>
    <row r="2593" spans="1:8" ht="16.5" thickBot="1">
      <c r="A2593" s="22" t="s">
        <v>27</v>
      </c>
      <c r="B2593" s="35">
        <v>12.129</v>
      </c>
      <c r="C2593" s="36">
        <v>11.627000000000001</v>
      </c>
      <c r="D2593" s="29">
        <v>15.692</v>
      </c>
      <c r="E2593" s="29">
        <v>14.547000000000001</v>
      </c>
      <c r="F2593" s="29">
        <v>17.59</v>
      </c>
      <c r="G2593" s="29">
        <v>16.689</v>
      </c>
      <c r="H2593" s="108" t="s">
        <v>579</v>
      </c>
    </row>
    <row r="2594" spans="1:8" ht="16.5" thickBot="1">
      <c r="A2594" s="22" t="s">
        <v>28</v>
      </c>
      <c r="B2594" s="35">
        <v>27.849</v>
      </c>
      <c r="C2594" s="36">
        <v>21.009</v>
      </c>
      <c r="D2594" s="29">
        <v>30.228000000000002</v>
      </c>
      <c r="E2594" s="29">
        <v>22.169</v>
      </c>
      <c r="F2594" s="29">
        <v>31.984999999999999</v>
      </c>
      <c r="G2594" s="29">
        <v>25.361000000000001</v>
      </c>
      <c r="H2594" s="108" t="s">
        <v>580</v>
      </c>
    </row>
    <row r="2595" spans="1:8" ht="16.5" thickBot="1">
      <c r="A2595" s="22" t="s">
        <v>29</v>
      </c>
      <c r="B2595" s="35">
        <v>9.6000000000000002E-2</v>
      </c>
      <c r="C2595" s="36">
        <v>9.9000000000000005E-2</v>
      </c>
      <c r="D2595" s="29">
        <v>2.4540000000000002</v>
      </c>
      <c r="E2595" s="29">
        <v>0.93300000000000005</v>
      </c>
      <c r="F2595" s="29">
        <v>0.51100000000000001</v>
      </c>
      <c r="G2595" s="29">
        <v>0.309</v>
      </c>
      <c r="H2595" s="108" t="s">
        <v>581</v>
      </c>
    </row>
    <row r="2596" spans="1:8" ht="16.5" thickBot="1">
      <c r="A2596" s="22" t="s">
        <v>30</v>
      </c>
      <c r="B2596" s="35">
        <v>0.35</v>
      </c>
      <c r="C2596" s="36">
        <v>0.14399999999999999</v>
      </c>
      <c r="D2596" s="29">
        <v>9.4E-2</v>
      </c>
      <c r="E2596" s="29">
        <v>5.3999999999999999E-2</v>
      </c>
      <c r="F2596" s="29">
        <v>0.753</v>
      </c>
      <c r="G2596" s="29">
        <v>0.60499999999999998</v>
      </c>
      <c r="H2596" s="108" t="s">
        <v>589</v>
      </c>
    </row>
    <row r="2597" spans="1:8" ht="16.5" thickBot="1">
      <c r="A2597" s="22" t="s">
        <v>31</v>
      </c>
      <c r="B2597" s="35">
        <v>3.2000000000000001E-2</v>
      </c>
      <c r="C2597" s="36">
        <v>0.109</v>
      </c>
      <c r="D2597" s="29">
        <f>+B2597/C2597*E2597</f>
        <v>3.2293577981651377E-3</v>
      </c>
      <c r="E2597" s="29">
        <v>1.0999999999999999E-2</v>
      </c>
      <c r="F2597" s="29">
        <v>7.4999999999999997E-2</v>
      </c>
      <c r="G2597" s="29">
        <v>9.7000000000000003E-2</v>
      </c>
      <c r="H2597" s="108" t="s">
        <v>582</v>
      </c>
    </row>
    <row r="2598" spans="1:8" ht="16.5" thickBot="1">
      <c r="A2598" s="22" t="s">
        <v>32</v>
      </c>
      <c r="B2598" s="35">
        <v>0.155</v>
      </c>
      <c r="C2598" s="36">
        <v>0.106</v>
      </c>
      <c r="D2598" s="29">
        <v>0.19</v>
      </c>
      <c r="E2598" s="29">
        <v>0.25700000000000001</v>
      </c>
      <c r="F2598" s="29">
        <v>0.14699999999999999</v>
      </c>
      <c r="G2598" s="29">
        <v>8.6999999999999994E-2</v>
      </c>
      <c r="H2598" s="108" t="s">
        <v>584</v>
      </c>
    </row>
    <row r="2599" spans="1:8" ht="16.5" thickBot="1">
      <c r="A2599" s="22" t="s">
        <v>33</v>
      </c>
      <c r="B2599" s="37">
        <v>0.106</v>
      </c>
      <c r="C2599" s="38">
        <v>1.2999999999999999E-2</v>
      </c>
      <c r="D2599" s="29">
        <v>0</v>
      </c>
      <c r="E2599" s="29">
        <v>0</v>
      </c>
      <c r="F2599" s="29">
        <v>0</v>
      </c>
      <c r="G2599" s="29">
        <v>0</v>
      </c>
      <c r="H2599" s="108" t="s">
        <v>583</v>
      </c>
    </row>
    <row r="2600" spans="1:8" ht="16.5" thickBot="1">
      <c r="A2600" s="22" t="s">
        <v>34</v>
      </c>
      <c r="B2600" s="37">
        <v>1.4910000000000001</v>
      </c>
      <c r="C2600" s="38">
        <v>0.60499999999999998</v>
      </c>
      <c r="D2600" s="29">
        <v>1.208</v>
      </c>
      <c r="E2600" s="29">
        <v>0.48499999999999999</v>
      </c>
      <c r="F2600" s="29">
        <v>0.51800000000000002</v>
      </c>
      <c r="G2600" s="29">
        <v>0.44400000000000001</v>
      </c>
      <c r="H2600" s="107" t="s">
        <v>35</v>
      </c>
    </row>
    <row r="2601" spans="1:8" ht="16.5" thickBot="1">
      <c r="A2601" s="90" t="s">
        <v>338</v>
      </c>
      <c r="B2601" s="92">
        <v>493.63552173913041</v>
      </c>
      <c r="C2601" s="92">
        <v>311.005</v>
      </c>
      <c r="D2601" s="92">
        <f>SUM(D2579:D2600)</f>
        <v>492.09557718388515</v>
      </c>
      <c r="E2601" s="92">
        <f t="shared" ref="E2601:G2601" si="379">SUM(E2579:E2600)</f>
        <v>308.47700000000009</v>
      </c>
      <c r="F2601" s="92">
        <f t="shared" si="379"/>
        <v>568.00600000000009</v>
      </c>
      <c r="G2601" s="92">
        <f t="shared" si="379"/>
        <v>400.98100000000005</v>
      </c>
      <c r="H2601" s="106" t="s">
        <v>586</v>
      </c>
    </row>
    <row r="2602" spans="1:8" ht="16.5" thickBot="1">
      <c r="A2602" s="90" t="s">
        <v>337</v>
      </c>
      <c r="B2602" s="92">
        <v>3537.14</v>
      </c>
      <c r="C2602" s="92">
        <v>4046.3739999999998</v>
      </c>
      <c r="D2602" s="92">
        <f>+B2602/C2602*E2602</f>
        <v>3260.4416343125972</v>
      </c>
      <c r="E2602" s="92">
        <v>3729.84</v>
      </c>
      <c r="F2602" s="92">
        <f>+D2602/E2602*G2602</f>
        <v>3683.1913232143152</v>
      </c>
      <c r="G2602" s="92">
        <v>4213.4520000000002</v>
      </c>
      <c r="H2602" s="113" t="s">
        <v>339</v>
      </c>
    </row>
    <row r="2605" spans="1:8">
      <c r="A2605" s="73" t="s">
        <v>177</v>
      </c>
      <c r="H2605" s="75" t="s">
        <v>178</v>
      </c>
    </row>
    <row r="2606" spans="1:8">
      <c r="A2606" s="73" t="s">
        <v>729</v>
      </c>
      <c r="H2606" s="44" t="s">
        <v>456</v>
      </c>
    </row>
    <row r="2607" spans="1:8" ht="16.5" customHeight="1" thickBot="1">
      <c r="A2607" s="72" t="s">
        <v>813</v>
      </c>
      <c r="E2607" s="2"/>
      <c r="G2607" s="2" t="s">
        <v>37</v>
      </c>
      <c r="H2607" s="2" t="s">
        <v>1</v>
      </c>
    </row>
    <row r="2608" spans="1:8" ht="16.5" thickBot="1">
      <c r="A2608" s="63" t="s">
        <v>6</v>
      </c>
      <c r="B2608" s="179">
        <v>2018</v>
      </c>
      <c r="C2608" s="180"/>
      <c r="D2608" s="179">
        <v>2019</v>
      </c>
      <c r="E2608" s="180"/>
      <c r="F2608" s="179">
        <v>2020</v>
      </c>
      <c r="G2608" s="180"/>
      <c r="H2608" s="64" t="s">
        <v>2</v>
      </c>
    </row>
    <row r="2609" spans="1:8">
      <c r="A2609" s="65"/>
      <c r="B2609" s="19" t="s">
        <v>40</v>
      </c>
      <c r="C2609" s="105" t="s">
        <v>41</v>
      </c>
      <c r="D2609" s="105" t="s">
        <v>40</v>
      </c>
      <c r="E2609" s="15" t="s">
        <v>41</v>
      </c>
      <c r="F2609" s="19" t="s">
        <v>40</v>
      </c>
      <c r="G2609" s="9" t="s">
        <v>41</v>
      </c>
      <c r="H2609" s="66"/>
    </row>
    <row r="2610" spans="1:8" ht="16.5" thickBot="1">
      <c r="A2610" s="67"/>
      <c r="B2610" s="32" t="s">
        <v>42</v>
      </c>
      <c r="C2610" s="11" t="s">
        <v>43</v>
      </c>
      <c r="D2610" s="108" t="s">
        <v>42</v>
      </c>
      <c r="E2610" s="34" t="s">
        <v>43</v>
      </c>
      <c r="F2610" s="32" t="s">
        <v>42</v>
      </c>
      <c r="G2610" s="32" t="s">
        <v>43</v>
      </c>
      <c r="H2610" s="68"/>
    </row>
    <row r="2611" spans="1:8" ht="17.25" thickTop="1" thickBot="1">
      <c r="A2611" s="22" t="s">
        <v>11</v>
      </c>
      <c r="B2611" s="33">
        <v>2.7E-2</v>
      </c>
      <c r="C2611" s="36">
        <v>0.02</v>
      </c>
      <c r="D2611" s="29">
        <v>0.53600000000000003</v>
      </c>
      <c r="E2611" s="35">
        <v>0.40699999999999997</v>
      </c>
      <c r="F2611" s="29">
        <v>4.4429999999999996</v>
      </c>
      <c r="G2611" s="29">
        <v>4.085</v>
      </c>
      <c r="H2611" s="108" t="s">
        <v>575</v>
      </c>
    </row>
    <row r="2612" spans="1:8" ht="16.5" thickBot="1">
      <c r="A2612" s="22" t="s">
        <v>12</v>
      </c>
      <c r="B2612" s="35">
        <v>15.147</v>
      </c>
      <c r="C2612" s="36">
        <v>14.393000000000001</v>
      </c>
      <c r="D2612" s="29">
        <v>15.759</v>
      </c>
      <c r="E2612" s="35">
        <v>12.553000000000001</v>
      </c>
      <c r="F2612" s="29">
        <v>15.585000000000001</v>
      </c>
      <c r="G2612" s="29">
        <v>11.54</v>
      </c>
      <c r="H2612" s="108" t="s">
        <v>576</v>
      </c>
    </row>
    <row r="2613" spans="1:8" ht="16.5" thickBot="1">
      <c r="A2613" s="22" t="s">
        <v>13</v>
      </c>
      <c r="B2613" s="35">
        <v>1.02</v>
      </c>
      <c r="C2613" s="36">
        <v>0.624</v>
      </c>
      <c r="D2613" s="29">
        <v>0.80900000000000005</v>
      </c>
      <c r="E2613" s="35">
        <v>0.49099999999999999</v>
      </c>
      <c r="F2613" s="29">
        <v>1.0780000000000001</v>
      </c>
      <c r="G2613" s="29">
        <v>0.66500000000000004</v>
      </c>
      <c r="H2613" s="108" t="s">
        <v>572</v>
      </c>
    </row>
    <row r="2614" spans="1:8" ht="16.5" thickBot="1">
      <c r="A2614" s="22" t="s">
        <v>14</v>
      </c>
      <c r="B2614" s="35">
        <v>0</v>
      </c>
      <c r="C2614" s="36">
        <v>0</v>
      </c>
      <c r="D2614" s="29">
        <v>3.0000000000000001E-3</v>
      </c>
      <c r="E2614" s="35">
        <v>4.0000000000000001E-3</v>
      </c>
      <c r="F2614" s="29">
        <v>0</v>
      </c>
      <c r="G2614" s="29">
        <v>0</v>
      </c>
      <c r="H2614" s="108" t="s">
        <v>585</v>
      </c>
    </row>
    <row r="2615" spans="1:8" ht="16.5" thickBot="1">
      <c r="A2615" s="22" t="s">
        <v>15</v>
      </c>
      <c r="B2615" s="35">
        <v>0</v>
      </c>
      <c r="C2615" s="36">
        <v>0</v>
      </c>
      <c r="D2615" s="29">
        <v>0</v>
      </c>
      <c r="E2615" s="35">
        <v>0</v>
      </c>
      <c r="F2615" s="35">
        <v>0</v>
      </c>
      <c r="G2615" s="35">
        <v>0</v>
      </c>
      <c r="H2615" s="108" t="s">
        <v>591</v>
      </c>
    </row>
    <row r="2616" spans="1:8" ht="16.5" thickBot="1">
      <c r="A2616" s="22" t="s">
        <v>16</v>
      </c>
      <c r="B2616" s="35">
        <v>0</v>
      </c>
      <c r="C2616" s="36">
        <v>0</v>
      </c>
      <c r="D2616" s="29">
        <v>7.0000000000000001E-3</v>
      </c>
      <c r="E2616" s="35">
        <v>2E-3</v>
      </c>
      <c r="F2616" s="29">
        <v>2E-3</v>
      </c>
      <c r="G2616" s="29">
        <v>2E-3</v>
      </c>
      <c r="H2616" s="108" t="s">
        <v>573</v>
      </c>
    </row>
    <row r="2617" spans="1:8" ht="16.5" thickBot="1">
      <c r="A2617" s="22" t="s">
        <v>17</v>
      </c>
      <c r="B2617" s="35">
        <v>1.7000000000000001E-2</v>
      </c>
      <c r="C2617" s="36">
        <v>3.1E-2</v>
      </c>
      <c r="D2617" s="29">
        <v>0</v>
      </c>
      <c r="E2617" s="35">
        <v>0</v>
      </c>
      <c r="F2617" s="29">
        <v>1.2E-2</v>
      </c>
      <c r="G2617" s="29">
        <v>0.02</v>
      </c>
      <c r="H2617" s="108" t="s">
        <v>18</v>
      </c>
    </row>
    <row r="2618" spans="1:8" ht="16.5" thickBot="1">
      <c r="A2618" s="22" t="s">
        <v>19</v>
      </c>
      <c r="B2618" s="35">
        <v>6.0170000000000003</v>
      </c>
      <c r="C2618" s="36">
        <v>6.0350000000000001</v>
      </c>
      <c r="D2618" s="29">
        <v>3.7850000000000001</v>
      </c>
      <c r="E2618" s="35">
        <v>3.5070000000000001</v>
      </c>
      <c r="F2618" s="29">
        <v>1.978</v>
      </c>
      <c r="G2618" s="29">
        <v>1.7669999999999999</v>
      </c>
      <c r="H2618" s="108" t="s">
        <v>574</v>
      </c>
    </row>
    <row r="2619" spans="1:8" ht="16.5" thickBot="1">
      <c r="A2619" s="22" t="s">
        <v>20</v>
      </c>
      <c r="B2619" s="35">
        <v>7.5999999999999998E-2</v>
      </c>
      <c r="C2619" s="36">
        <v>1.2999999999999999E-2</v>
      </c>
      <c r="D2619" s="29">
        <v>0</v>
      </c>
      <c r="E2619" s="35">
        <v>0</v>
      </c>
      <c r="F2619" s="29">
        <v>0</v>
      </c>
      <c r="G2619" s="29">
        <v>0</v>
      </c>
      <c r="H2619" s="108" t="s">
        <v>577</v>
      </c>
    </row>
    <row r="2620" spans="1:8" ht="16.5" thickBot="1">
      <c r="A2620" s="22" t="s">
        <v>21</v>
      </c>
      <c r="B2620" s="35">
        <v>2.96</v>
      </c>
      <c r="C2620" s="36">
        <v>0.51600000000000001</v>
      </c>
      <c r="D2620" s="29">
        <v>1.089</v>
      </c>
      <c r="E2620" s="35">
        <v>0.189</v>
      </c>
      <c r="F2620" s="29">
        <v>8.9999999999999993E-3</v>
      </c>
      <c r="G2620" s="29">
        <v>1E-3</v>
      </c>
      <c r="H2620" s="108" t="s">
        <v>587</v>
      </c>
    </row>
    <row r="2621" spans="1:8" ht="16.5" thickBot="1">
      <c r="A2621" s="22" t="s">
        <v>22</v>
      </c>
      <c r="B2621" s="35">
        <v>2.1999999999999999E-2</v>
      </c>
      <c r="C2621" s="36">
        <v>1.9E-2</v>
      </c>
      <c r="D2621" s="29">
        <v>6.8000000000000005E-2</v>
      </c>
      <c r="E2621" s="35">
        <v>1.6E-2</v>
      </c>
      <c r="F2621" s="29">
        <v>0.186</v>
      </c>
      <c r="G2621" s="29">
        <v>7.4999999999999997E-2</v>
      </c>
      <c r="H2621" s="108" t="s">
        <v>571</v>
      </c>
    </row>
    <row r="2622" spans="1:8" ht="16.5" thickBot="1">
      <c r="A2622" s="22" t="s">
        <v>23</v>
      </c>
      <c r="B2622" s="35">
        <v>36.423999999999999</v>
      </c>
      <c r="C2622" s="36">
        <v>13.366</v>
      </c>
      <c r="D2622" s="29">
        <v>19.446999999999999</v>
      </c>
      <c r="E2622" s="35">
        <v>7.4889999999999999</v>
      </c>
      <c r="F2622" s="29">
        <v>18.178000000000001</v>
      </c>
      <c r="G2622" s="29">
        <v>6.79</v>
      </c>
      <c r="H2622" s="108" t="s">
        <v>24</v>
      </c>
    </row>
    <row r="2623" spans="1:8" ht="16.5" thickBot="1">
      <c r="A2623" s="22" t="s">
        <v>25</v>
      </c>
      <c r="B2623" s="29">
        <v>1.6339999999999999</v>
      </c>
      <c r="C2623" s="27">
        <v>1.1879999999999999</v>
      </c>
      <c r="D2623" s="29">
        <v>6.0250000000000004</v>
      </c>
      <c r="E2623" s="35">
        <v>2.5390000000000001</v>
      </c>
      <c r="F2623" s="29">
        <v>11.265000000000001</v>
      </c>
      <c r="G2623" s="29">
        <v>5.0599999999999996</v>
      </c>
      <c r="H2623" s="108" t="s">
        <v>578</v>
      </c>
    </row>
    <row r="2624" spans="1:8" ht="16.5" thickBot="1">
      <c r="A2624" s="22" t="s">
        <v>26</v>
      </c>
      <c r="B2624" s="35">
        <v>0</v>
      </c>
      <c r="C2624" s="36">
        <v>0</v>
      </c>
      <c r="D2624" s="29">
        <v>0</v>
      </c>
      <c r="E2624" s="35">
        <v>0</v>
      </c>
      <c r="F2624" s="35">
        <v>0</v>
      </c>
      <c r="G2624" s="35">
        <v>0</v>
      </c>
      <c r="H2624" s="108" t="s">
        <v>588</v>
      </c>
    </row>
    <row r="2625" spans="1:8" ht="16.5" thickBot="1">
      <c r="A2625" s="22" t="s">
        <v>27</v>
      </c>
      <c r="B2625" s="35">
        <v>3.7999999999999999E-2</v>
      </c>
      <c r="C2625" s="36">
        <v>3.5999999999999997E-2</v>
      </c>
      <c r="D2625" s="29">
        <v>1.2999999999999999E-2</v>
      </c>
      <c r="E2625" s="35">
        <v>1.4E-2</v>
      </c>
      <c r="F2625" s="29">
        <v>0.69699999999999995</v>
      </c>
      <c r="G2625" s="29">
        <v>0.81899999999999995</v>
      </c>
      <c r="H2625" s="108" t="s">
        <v>579</v>
      </c>
    </row>
    <row r="2626" spans="1:8" ht="16.5" thickBot="1">
      <c r="A2626" s="22" t="s">
        <v>28</v>
      </c>
      <c r="B2626" s="35">
        <v>12.238</v>
      </c>
      <c r="C2626" s="36">
        <v>8.1969999999999992</v>
      </c>
      <c r="D2626" s="29">
        <v>4.3869999999999996</v>
      </c>
      <c r="E2626" s="35">
        <v>4.16</v>
      </c>
      <c r="F2626" s="29">
        <v>9.5709999999999997</v>
      </c>
      <c r="G2626" s="29">
        <v>12.558</v>
      </c>
      <c r="H2626" s="108" t="s">
        <v>580</v>
      </c>
    </row>
    <row r="2627" spans="1:8" ht="16.5" thickBot="1">
      <c r="A2627" s="22" t="s">
        <v>29</v>
      </c>
      <c r="B2627" s="35">
        <v>0</v>
      </c>
      <c r="C2627" s="36">
        <v>4.0000000000000001E-3</v>
      </c>
      <c r="D2627" s="29">
        <v>0.255</v>
      </c>
      <c r="E2627" s="35">
        <v>7.3999999999999996E-2</v>
      </c>
      <c r="F2627" s="29">
        <v>5.0000000000000001E-3</v>
      </c>
      <c r="G2627" s="29">
        <v>4.0000000000000001E-3</v>
      </c>
      <c r="H2627" s="108" t="s">
        <v>581</v>
      </c>
    </row>
    <row r="2628" spans="1:8" ht="16.5" thickBot="1">
      <c r="A2628" s="22" t="s">
        <v>30</v>
      </c>
      <c r="B2628" s="35">
        <v>1E-3</v>
      </c>
      <c r="C2628" s="36">
        <v>3.0000000000000001E-3</v>
      </c>
      <c r="D2628" s="29">
        <v>9.0999999999999998E-2</v>
      </c>
      <c r="E2628" s="35">
        <v>3.6999999999999998E-2</v>
      </c>
      <c r="F2628" s="29">
        <v>2E-3</v>
      </c>
      <c r="G2628" s="29">
        <v>2E-3</v>
      </c>
      <c r="H2628" s="108" t="s">
        <v>589</v>
      </c>
    </row>
    <row r="2629" spans="1:8" ht="16.5" thickBot="1">
      <c r="A2629" s="22" t="s">
        <v>31</v>
      </c>
      <c r="B2629" s="35">
        <v>0</v>
      </c>
      <c r="C2629" s="36">
        <v>0</v>
      </c>
      <c r="D2629" s="29">
        <v>0</v>
      </c>
      <c r="E2629" s="35">
        <v>0</v>
      </c>
      <c r="F2629" s="35">
        <v>0</v>
      </c>
      <c r="G2629" s="35">
        <v>0</v>
      </c>
      <c r="H2629" s="108" t="s">
        <v>582</v>
      </c>
    </row>
    <row r="2630" spans="1:8" ht="16.5" thickBot="1">
      <c r="A2630" s="22" t="s">
        <v>32</v>
      </c>
      <c r="B2630" s="35">
        <v>3.0000000000000001E-3</v>
      </c>
      <c r="C2630" s="36">
        <v>3.0000000000000001E-3</v>
      </c>
      <c r="D2630" s="29">
        <v>0</v>
      </c>
      <c r="E2630" s="35">
        <v>0</v>
      </c>
      <c r="F2630" s="29">
        <v>8.5999999999999993E-2</v>
      </c>
      <c r="G2630" s="29">
        <v>2.8000000000000001E-2</v>
      </c>
      <c r="H2630" s="108" t="s">
        <v>584</v>
      </c>
    </row>
    <row r="2631" spans="1:8" ht="16.5" thickBot="1">
      <c r="A2631" s="22" t="s">
        <v>33</v>
      </c>
      <c r="B2631" s="37">
        <v>0.83399999999999996</v>
      </c>
      <c r="C2631" s="38">
        <v>0.1</v>
      </c>
      <c r="D2631" s="29">
        <v>4.6319999999999997</v>
      </c>
      <c r="E2631" s="35">
        <v>0.48399999999999999</v>
      </c>
      <c r="F2631" s="29">
        <v>1.2529999999999999</v>
      </c>
      <c r="G2631" s="29">
        <v>0.26800000000000002</v>
      </c>
      <c r="H2631" s="108" t="s">
        <v>583</v>
      </c>
    </row>
    <row r="2632" spans="1:8" ht="16.5" thickBot="1">
      <c r="A2632" s="22" t="s">
        <v>34</v>
      </c>
      <c r="B2632" s="37">
        <v>0.245</v>
      </c>
      <c r="C2632" s="38">
        <v>0.15</v>
      </c>
      <c r="D2632" s="29">
        <v>0.41399999999999998</v>
      </c>
      <c r="E2632" s="35">
        <v>0.20300000000000001</v>
      </c>
      <c r="F2632" s="29">
        <v>0.152</v>
      </c>
      <c r="G2632" s="29">
        <v>8.5999999999999993E-2</v>
      </c>
      <c r="H2632" s="107" t="s">
        <v>35</v>
      </c>
    </row>
    <row r="2633" spans="1:8" ht="16.5" thickBot="1">
      <c r="A2633" s="90" t="s">
        <v>338</v>
      </c>
      <c r="B2633" s="92">
        <v>76.703000000000003</v>
      </c>
      <c r="C2633" s="92">
        <v>44.698</v>
      </c>
      <c r="D2633" s="92">
        <v>57.32</v>
      </c>
      <c r="E2633" s="92">
        <v>32.169000000000004</v>
      </c>
      <c r="F2633" s="92">
        <f>SUM(F2611:F2632)</f>
        <v>64.50200000000001</v>
      </c>
      <c r="G2633" s="92">
        <f>SUM(G2611:G2632)</f>
        <v>43.769999999999989</v>
      </c>
      <c r="H2633" s="106" t="s">
        <v>586</v>
      </c>
    </row>
    <row r="2634" spans="1:8" ht="16.5" thickBot="1">
      <c r="A2634" s="90" t="s">
        <v>337</v>
      </c>
      <c r="B2634" s="92">
        <v>2105.7080000000001</v>
      </c>
      <c r="C2634" s="92">
        <v>2332.279</v>
      </c>
      <c r="D2634" s="92">
        <v>1969.029</v>
      </c>
      <c r="E2634" s="92">
        <v>2164.4169999999999</v>
      </c>
      <c r="F2634" s="92">
        <f>+D2634/E2634*G2634</f>
        <v>2302.433099187911</v>
      </c>
      <c r="G2634" s="92">
        <v>2530.9050000000002</v>
      </c>
      <c r="H2634" s="113" t="s">
        <v>339</v>
      </c>
    </row>
    <row r="2636" spans="1:8" s="198" customFormat="1"/>
    <row r="2637" spans="1:8">
      <c r="A2637" s="73" t="s">
        <v>179</v>
      </c>
      <c r="H2637" s="75" t="s">
        <v>180</v>
      </c>
    </row>
    <row r="2638" spans="1:8">
      <c r="A2638" s="73" t="s">
        <v>730</v>
      </c>
      <c r="H2638" s="44" t="s">
        <v>459</v>
      </c>
    </row>
    <row r="2639" spans="1:8" ht="16.5" customHeight="1" thickBot="1">
      <c r="A2639" s="72" t="s">
        <v>813</v>
      </c>
      <c r="E2639" s="2"/>
      <c r="G2639" s="2" t="s">
        <v>37</v>
      </c>
      <c r="H2639" s="2" t="s">
        <v>1</v>
      </c>
    </row>
    <row r="2640" spans="1:8" ht="16.5" thickBot="1">
      <c r="A2640" s="63" t="s">
        <v>6</v>
      </c>
      <c r="B2640" s="179">
        <v>2018</v>
      </c>
      <c r="C2640" s="180"/>
      <c r="D2640" s="179">
        <v>2019</v>
      </c>
      <c r="E2640" s="180"/>
      <c r="F2640" s="179">
        <v>2020</v>
      </c>
      <c r="G2640" s="180"/>
      <c r="H2640" s="64" t="s">
        <v>2</v>
      </c>
    </row>
    <row r="2641" spans="1:8">
      <c r="A2641" s="65"/>
      <c r="B2641" s="19" t="s">
        <v>40</v>
      </c>
      <c r="C2641" s="105" t="s">
        <v>41</v>
      </c>
      <c r="D2641" s="105" t="s">
        <v>40</v>
      </c>
      <c r="E2641" s="15" t="s">
        <v>41</v>
      </c>
      <c r="F2641" s="19" t="s">
        <v>40</v>
      </c>
      <c r="G2641" s="9" t="s">
        <v>41</v>
      </c>
      <c r="H2641" s="66"/>
    </row>
    <row r="2642" spans="1:8" ht="16.5" thickBot="1">
      <c r="A2642" s="67"/>
      <c r="B2642" s="32" t="s">
        <v>42</v>
      </c>
      <c r="C2642" s="11" t="s">
        <v>43</v>
      </c>
      <c r="D2642" s="108" t="s">
        <v>42</v>
      </c>
      <c r="E2642" s="34" t="s">
        <v>43</v>
      </c>
      <c r="F2642" s="32" t="s">
        <v>42</v>
      </c>
      <c r="G2642" s="32" t="s">
        <v>43</v>
      </c>
      <c r="H2642" s="68"/>
    </row>
    <row r="2643" spans="1:8" ht="17.25" thickTop="1" thickBot="1">
      <c r="A2643" s="22" t="s">
        <v>11</v>
      </c>
      <c r="B2643" s="27">
        <v>19.82</v>
      </c>
      <c r="C2643" s="27">
        <v>14.72</v>
      </c>
      <c r="D2643" s="27">
        <v>28.11</v>
      </c>
      <c r="E2643" s="27">
        <v>21.445</v>
      </c>
      <c r="F2643" s="27">
        <v>43.390999999999998</v>
      </c>
      <c r="G2643" s="27">
        <v>31.495999999999999</v>
      </c>
      <c r="H2643" s="108" t="s">
        <v>575</v>
      </c>
    </row>
    <row r="2644" spans="1:8" ht="16.5" thickBot="1">
      <c r="A2644" s="22" t="s">
        <v>12</v>
      </c>
      <c r="B2644" s="27">
        <v>177.245</v>
      </c>
      <c r="C2644" s="27">
        <v>129.649</v>
      </c>
      <c r="D2644" s="27">
        <v>172.56100000000001</v>
      </c>
      <c r="E2644" s="27">
        <v>121.39</v>
      </c>
      <c r="F2644" s="27">
        <v>166.012</v>
      </c>
      <c r="G2644" s="27">
        <v>115.13800000000001</v>
      </c>
      <c r="H2644" s="108" t="s">
        <v>576</v>
      </c>
    </row>
    <row r="2645" spans="1:8" ht="16.5" thickBot="1">
      <c r="A2645" s="22" t="s">
        <v>13</v>
      </c>
      <c r="B2645" s="27">
        <v>1.3759999999999999</v>
      </c>
      <c r="C2645" s="27">
        <v>1.0509999999999999</v>
      </c>
      <c r="D2645" s="27">
        <v>0.68100000000000005</v>
      </c>
      <c r="E2645" s="27">
        <v>0.52400000000000002</v>
      </c>
      <c r="F2645" s="27">
        <v>1.962</v>
      </c>
      <c r="G2645" s="27">
        <v>1.34</v>
      </c>
      <c r="H2645" s="108" t="s">
        <v>572</v>
      </c>
    </row>
    <row r="2646" spans="1:8" ht="16.5" thickBot="1">
      <c r="A2646" s="22" t="s">
        <v>14</v>
      </c>
      <c r="B2646" s="27">
        <v>52.692999999999998</v>
      </c>
      <c r="C2646" s="27">
        <v>28.966000000000001</v>
      </c>
      <c r="D2646" s="27">
        <v>45.811999999999998</v>
      </c>
      <c r="E2646" s="27">
        <v>28.004999999999999</v>
      </c>
      <c r="F2646" s="27">
        <v>67.983999999999995</v>
      </c>
      <c r="G2646" s="27">
        <v>37.799999999999997</v>
      </c>
      <c r="H2646" s="108" t="s">
        <v>585</v>
      </c>
    </row>
    <row r="2647" spans="1:8" ht="16.5" thickBot="1">
      <c r="A2647" s="22" t="s">
        <v>15</v>
      </c>
      <c r="B2647" s="27">
        <v>60.564</v>
      </c>
      <c r="C2647" s="27">
        <v>30.510999999999999</v>
      </c>
      <c r="D2647" s="27">
        <v>206.60300000000001</v>
      </c>
      <c r="E2647" s="27">
        <v>97.644999999999996</v>
      </c>
      <c r="F2647" s="27">
        <v>284.49700000000001</v>
      </c>
      <c r="G2647" s="27">
        <v>127.83</v>
      </c>
      <c r="H2647" s="108" t="s">
        <v>591</v>
      </c>
    </row>
    <row r="2648" spans="1:8" ht="16.5" thickBot="1">
      <c r="A2648" s="22" t="s">
        <v>16</v>
      </c>
      <c r="B2648" s="27">
        <v>3.0000000000000001E-3</v>
      </c>
      <c r="C2648" s="27">
        <v>1E-3</v>
      </c>
      <c r="D2648" s="27">
        <v>1.2999999999999999E-2</v>
      </c>
      <c r="E2648" s="27">
        <v>6.0000000000000001E-3</v>
      </c>
      <c r="F2648" s="27">
        <v>8.0000000000000002E-3</v>
      </c>
      <c r="G2648" s="27">
        <v>1E-3</v>
      </c>
      <c r="H2648" s="108" t="s">
        <v>573</v>
      </c>
    </row>
    <row r="2649" spans="1:8" ht="16.5" thickBot="1">
      <c r="A2649" s="22" t="s">
        <v>17</v>
      </c>
      <c r="B2649" s="27">
        <v>2.5590000000000002</v>
      </c>
      <c r="C2649" s="27">
        <v>0.48699999999999999</v>
      </c>
      <c r="D2649" s="27">
        <v>2.2989999999999999</v>
      </c>
      <c r="E2649" s="27">
        <v>0.442</v>
      </c>
      <c r="F2649" s="27">
        <v>1.9470000000000001</v>
      </c>
      <c r="G2649" s="27">
        <v>0.378</v>
      </c>
      <c r="H2649" s="108" t="s">
        <v>18</v>
      </c>
    </row>
    <row r="2650" spans="1:8" ht="16.5" thickBot="1">
      <c r="A2650" s="22" t="s">
        <v>19</v>
      </c>
      <c r="B2650" s="27">
        <v>158.43</v>
      </c>
      <c r="C2650" s="27">
        <v>111.48699999999999</v>
      </c>
      <c r="D2650" s="27">
        <v>131.44200000000001</v>
      </c>
      <c r="E2650" s="27">
        <v>93.212999999999994</v>
      </c>
      <c r="F2650" s="27">
        <v>2.0270000000000001</v>
      </c>
      <c r="G2650" s="27">
        <v>1.304</v>
      </c>
      <c r="H2650" s="108" t="s">
        <v>574</v>
      </c>
    </row>
    <row r="2651" spans="1:8" ht="16.5" thickBot="1">
      <c r="A2651" s="22" t="s">
        <v>20</v>
      </c>
      <c r="B2651" s="27">
        <v>0</v>
      </c>
      <c r="C2651" s="27">
        <v>0</v>
      </c>
      <c r="D2651" s="27">
        <v>8.3000000000000004E-2</v>
      </c>
      <c r="E2651" s="27">
        <v>5.3999999999999999E-2</v>
      </c>
      <c r="F2651" s="27">
        <v>0</v>
      </c>
      <c r="G2651" s="27">
        <v>0</v>
      </c>
      <c r="H2651" s="108" t="s">
        <v>577</v>
      </c>
    </row>
    <row r="2652" spans="1:8" ht="16.5" thickBot="1">
      <c r="A2652" s="22" t="s">
        <v>21</v>
      </c>
      <c r="B2652" s="27">
        <v>42.896999999999998</v>
      </c>
      <c r="C2652" s="27">
        <v>21.436</v>
      </c>
      <c r="D2652" s="27">
        <v>64.033000000000001</v>
      </c>
      <c r="E2652" s="27">
        <v>33.518000000000001</v>
      </c>
      <c r="F2652" s="27">
        <v>48.255000000000003</v>
      </c>
      <c r="G2652" s="27">
        <v>23.327000000000002</v>
      </c>
      <c r="H2652" s="108" t="s">
        <v>587</v>
      </c>
    </row>
    <row r="2653" spans="1:8" ht="16.5" thickBot="1">
      <c r="A2653" s="22" t="s">
        <v>22</v>
      </c>
      <c r="B2653" s="27">
        <v>6.2889999999999997</v>
      </c>
      <c r="C2653" s="27">
        <v>1.5269999999999999</v>
      </c>
      <c r="D2653" s="27">
        <v>4.9610000000000003</v>
      </c>
      <c r="E2653" s="27">
        <v>1.2050000000000001</v>
      </c>
      <c r="F2653" s="27">
        <v>1.631</v>
      </c>
      <c r="G2653" s="27">
        <v>0.374</v>
      </c>
      <c r="H2653" s="108" t="s">
        <v>571</v>
      </c>
    </row>
    <row r="2654" spans="1:8" ht="16.5" thickBot="1">
      <c r="A2654" s="22" t="s">
        <v>23</v>
      </c>
      <c r="B2654" s="27">
        <v>306.27</v>
      </c>
      <c r="C2654" s="27">
        <v>96.078999999999994</v>
      </c>
      <c r="D2654" s="27">
        <v>301.161</v>
      </c>
      <c r="E2654" s="27">
        <v>126.20099999999999</v>
      </c>
      <c r="F2654" s="27">
        <v>364.459</v>
      </c>
      <c r="G2654" s="27">
        <v>151.911</v>
      </c>
      <c r="H2654" s="108" t="s">
        <v>24</v>
      </c>
    </row>
    <row r="2655" spans="1:8" ht="16.5" thickBot="1">
      <c r="A2655" s="22" t="s">
        <v>25</v>
      </c>
      <c r="B2655" s="27">
        <v>41.761000000000003</v>
      </c>
      <c r="C2655" s="27">
        <v>12.372</v>
      </c>
      <c r="D2655" s="27">
        <v>48.503999999999998</v>
      </c>
      <c r="E2655" s="27">
        <v>24.056999999999999</v>
      </c>
      <c r="F2655" s="27">
        <v>45.685000000000002</v>
      </c>
      <c r="G2655" s="27">
        <v>20.399999999999999</v>
      </c>
      <c r="H2655" s="108" t="s">
        <v>578</v>
      </c>
    </row>
    <row r="2656" spans="1:8" ht="16.5" thickBot="1">
      <c r="A2656" s="22" t="s">
        <v>26</v>
      </c>
      <c r="B2656" s="27">
        <v>0</v>
      </c>
      <c r="C2656" s="27">
        <v>0</v>
      </c>
      <c r="D2656" s="27">
        <v>0</v>
      </c>
      <c r="E2656" s="27">
        <v>0</v>
      </c>
      <c r="F2656" s="27">
        <v>0</v>
      </c>
      <c r="G2656" s="27">
        <v>0</v>
      </c>
      <c r="H2656" s="108" t="s">
        <v>588</v>
      </c>
    </row>
    <row r="2657" spans="1:8" ht="16.5" thickBot="1">
      <c r="A2657" s="22" t="s">
        <v>27</v>
      </c>
      <c r="B2657" s="27">
        <v>0.17799999999999999</v>
      </c>
      <c r="C2657" s="27">
        <v>0.115</v>
      </c>
      <c r="D2657" s="27">
        <v>4.8920000000000003</v>
      </c>
      <c r="E2657" s="27">
        <v>3.669</v>
      </c>
      <c r="F2657" s="27">
        <v>4.3049999999999997</v>
      </c>
      <c r="G2657" s="27">
        <v>3.2770000000000001</v>
      </c>
      <c r="H2657" s="108" t="s">
        <v>579</v>
      </c>
    </row>
    <row r="2658" spans="1:8" ht="16.5" thickBot="1">
      <c r="A2658" s="22" t="s">
        <v>28</v>
      </c>
      <c r="B2658" s="27">
        <v>66.933000000000007</v>
      </c>
      <c r="C2658" s="27">
        <v>58.148000000000003</v>
      </c>
      <c r="D2658" s="27">
        <v>65.718999999999994</v>
      </c>
      <c r="E2658" s="27">
        <v>55.472000000000001</v>
      </c>
      <c r="F2658" s="27">
        <v>52.973999999999997</v>
      </c>
      <c r="G2658" s="27">
        <v>47.664000000000001</v>
      </c>
      <c r="H2658" s="108" t="s">
        <v>580</v>
      </c>
    </row>
    <row r="2659" spans="1:8" ht="16.5" thickBot="1">
      <c r="A2659" s="22" t="s">
        <v>29</v>
      </c>
      <c r="B2659" s="27">
        <v>1.5309999999999999</v>
      </c>
      <c r="C2659" s="27">
        <v>1.3560000000000001</v>
      </c>
      <c r="D2659" s="27">
        <v>0.36899999999999999</v>
      </c>
      <c r="E2659" s="27">
        <v>0.19800000000000001</v>
      </c>
      <c r="F2659" s="27">
        <v>0.629</v>
      </c>
      <c r="G2659" s="27">
        <v>0.313</v>
      </c>
      <c r="H2659" s="108" t="s">
        <v>581</v>
      </c>
    </row>
    <row r="2660" spans="1:8" ht="16.5" thickBot="1">
      <c r="A2660" s="22" t="s">
        <v>30</v>
      </c>
      <c r="B2660" s="27">
        <v>0</v>
      </c>
      <c r="C2660" s="27">
        <v>0</v>
      </c>
      <c r="D2660" s="27">
        <v>0</v>
      </c>
      <c r="E2660" s="27">
        <v>0</v>
      </c>
      <c r="F2660" s="27">
        <v>26.956</v>
      </c>
      <c r="G2660" s="27">
        <v>11.159000000000001</v>
      </c>
      <c r="H2660" s="108" t="s">
        <v>589</v>
      </c>
    </row>
    <row r="2661" spans="1:8" ht="16.5" thickBot="1">
      <c r="A2661" s="22" t="s">
        <v>31</v>
      </c>
      <c r="B2661" s="27">
        <v>4.9989999999999997</v>
      </c>
      <c r="C2661" s="27">
        <v>3.0339999999999998</v>
      </c>
      <c r="D2661" s="27">
        <f>+B2661/C2661*E2661</f>
        <v>5.7289133157547791</v>
      </c>
      <c r="E2661" s="27">
        <v>3.4769999999999999</v>
      </c>
      <c r="F2661" s="27">
        <v>8.44</v>
      </c>
      <c r="G2661" s="27">
        <v>6.1619999999999999</v>
      </c>
      <c r="H2661" s="108" t="s">
        <v>582</v>
      </c>
    </row>
    <row r="2662" spans="1:8" ht="16.5" thickBot="1">
      <c r="A2662" s="22" t="s">
        <v>32</v>
      </c>
      <c r="B2662" s="27">
        <v>23.271000000000001</v>
      </c>
      <c r="C2662" s="27">
        <v>12.84</v>
      </c>
      <c r="D2662" s="27">
        <v>21.035</v>
      </c>
      <c r="E2662" s="27">
        <v>10.878</v>
      </c>
      <c r="F2662" s="27">
        <v>22.626000000000001</v>
      </c>
      <c r="G2662" s="27">
        <v>11.773999999999999</v>
      </c>
      <c r="H2662" s="108" t="s">
        <v>584</v>
      </c>
    </row>
    <row r="2663" spans="1:8" ht="16.5" thickBot="1">
      <c r="A2663" s="22" t="s">
        <v>33</v>
      </c>
      <c r="B2663" s="27">
        <v>3.4000000000000002E-2</v>
      </c>
      <c r="C2663" s="27">
        <v>4.0000000000000001E-3</v>
      </c>
      <c r="D2663" s="27">
        <v>2.4E-2</v>
      </c>
      <c r="E2663" s="27">
        <v>3.0000000000000001E-3</v>
      </c>
      <c r="F2663" s="27">
        <v>2.1999999999999999E-2</v>
      </c>
      <c r="G2663" s="27">
        <v>5.0000000000000001E-3</v>
      </c>
      <c r="H2663" s="108" t="s">
        <v>583</v>
      </c>
    </row>
    <row r="2664" spans="1:8" ht="16.5" thickBot="1">
      <c r="A2664" s="22" t="s">
        <v>34</v>
      </c>
      <c r="B2664" s="27">
        <v>0</v>
      </c>
      <c r="C2664" s="27">
        <v>0</v>
      </c>
      <c r="D2664" s="27">
        <v>0</v>
      </c>
      <c r="E2664" s="27">
        <v>1E-3</v>
      </c>
      <c r="F2664" s="27">
        <v>2E-3</v>
      </c>
      <c r="G2664" s="27">
        <v>4.0000000000000001E-3</v>
      </c>
      <c r="H2664" s="107" t="s">
        <v>35</v>
      </c>
    </row>
    <row r="2665" spans="1:8" ht="16.5" thickBot="1">
      <c r="A2665" s="90" t="s">
        <v>338</v>
      </c>
      <c r="B2665" s="92">
        <f>SUM(B2643:B2664)</f>
        <v>966.85299999999995</v>
      </c>
      <c r="C2665" s="92">
        <f t="shared" ref="C2665:G2665" si="380">SUM(C2643:C2664)</f>
        <v>523.78300000000002</v>
      </c>
      <c r="D2665" s="92">
        <f t="shared" si="380"/>
        <v>1104.0309133157548</v>
      </c>
      <c r="E2665" s="92">
        <f t="shared" si="380"/>
        <v>621.40299999999991</v>
      </c>
      <c r="F2665" s="92">
        <f t="shared" si="380"/>
        <v>1143.8119999999997</v>
      </c>
      <c r="G2665" s="92">
        <f t="shared" si="380"/>
        <v>591.65699999999993</v>
      </c>
      <c r="H2665" s="106" t="s">
        <v>586</v>
      </c>
    </row>
    <row r="2666" spans="1:8" ht="16.5" thickBot="1">
      <c r="A2666" s="90" t="s">
        <v>337</v>
      </c>
      <c r="B2666" s="92">
        <v>24006.033603667511</v>
      </c>
      <c r="C2666" s="92">
        <v>15000.38</v>
      </c>
      <c r="D2666" s="92">
        <f>+B2666/C2666*E2666</f>
        <v>24186.25193481263</v>
      </c>
      <c r="E2666" s="92">
        <v>15112.991</v>
      </c>
      <c r="F2666" s="92">
        <f>+D2666/E2666*G2666</f>
        <v>24392.551360545949</v>
      </c>
      <c r="G2666" s="92">
        <v>15241.898999999999</v>
      </c>
      <c r="H2666" s="113" t="s">
        <v>339</v>
      </c>
    </row>
    <row r="2669" spans="1:8">
      <c r="A2669" s="73" t="s">
        <v>181</v>
      </c>
      <c r="H2669" s="75" t="s">
        <v>182</v>
      </c>
    </row>
    <row r="2670" spans="1:8">
      <c r="A2670" s="73" t="s">
        <v>731</v>
      </c>
      <c r="H2670" s="43" t="s">
        <v>462</v>
      </c>
    </row>
    <row r="2671" spans="1:8" ht="16.5" customHeight="1" thickBot="1">
      <c r="A2671" s="72" t="s">
        <v>813</v>
      </c>
      <c r="E2671" s="2"/>
      <c r="G2671" s="2" t="s">
        <v>37</v>
      </c>
      <c r="H2671" s="2" t="s">
        <v>1</v>
      </c>
    </row>
    <row r="2672" spans="1:8" ht="16.5" thickBot="1">
      <c r="A2672" s="63" t="s">
        <v>6</v>
      </c>
      <c r="B2672" s="179">
        <v>2018</v>
      </c>
      <c r="C2672" s="180"/>
      <c r="D2672" s="179">
        <v>2019</v>
      </c>
      <c r="E2672" s="180"/>
      <c r="F2672" s="179">
        <v>2020</v>
      </c>
      <c r="G2672" s="180"/>
      <c r="H2672" s="64" t="s">
        <v>2</v>
      </c>
    </row>
    <row r="2673" spans="1:8">
      <c r="A2673" s="65"/>
      <c r="B2673" s="19" t="s">
        <v>40</v>
      </c>
      <c r="C2673" s="105" t="s">
        <v>41</v>
      </c>
      <c r="D2673" s="105" t="s">
        <v>40</v>
      </c>
      <c r="E2673" s="15" t="s">
        <v>41</v>
      </c>
      <c r="F2673" s="19" t="s">
        <v>40</v>
      </c>
      <c r="G2673" s="9" t="s">
        <v>41</v>
      </c>
      <c r="H2673" s="66"/>
    </row>
    <row r="2674" spans="1:8" ht="16.5" thickBot="1">
      <c r="A2674" s="67"/>
      <c r="B2674" s="32" t="s">
        <v>42</v>
      </c>
      <c r="C2674" s="11" t="s">
        <v>43</v>
      </c>
      <c r="D2674" s="108" t="s">
        <v>42</v>
      </c>
      <c r="E2674" s="34" t="s">
        <v>43</v>
      </c>
      <c r="F2674" s="32" t="s">
        <v>42</v>
      </c>
      <c r="G2674" s="32" t="s">
        <v>43</v>
      </c>
      <c r="H2674" s="68"/>
    </row>
    <row r="2675" spans="1:8" ht="17.25" thickTop="1" thickBot="1">
      <c r="A2675" s="22" t="s">
        <v>11</v>
      </c>
      <c r="B2675" s="33">
        <v>44.920999999999999</v>
      </c>
      <c r="C2675" s="36">
        <v>47.999000000000002</v>
      </c>
      <c r="D2675" s="27">
        <v>49.848999999999997</v>
      </c>
      <c r="E2675" s="27">
        <v>53.954000000000001</v>
      </c>
      <c r="F2675" s="27">
        <v>43.396999999999998</v>
      </c>
      <c r="G2675" s="27">
        <v>48.018999999999998</v>
      </c>
      <c r="H2675" s="108" t="s">
        <v>575</v>
      </c>
    </row>
    <row r="2676" spans="1:8" ht="16.5" thickBot="1">
      <c r="A2676" s="22" t="s">
        <v>12</v>
      </c>
      <c r="B2676" s="35">
        <v>169.85499999999999</v>
      </c>
      <c r="C2676" s="36">
        <v>162.636</v>
      </c>
      <c r="D2676" s="27">
        <v>161.13200000000001</v>
      </c>
      <c r="E2676" s="27">
        <v>142.399</v>
      </c>
      <c r="F2676" s="27">
        <v>144.64099999999999</v>
      </c>
      <c r="G2676" s="27">
        <v>136.124</v>
      </c>
      <c r="H2676" s="108" t="s">
        <v>576</v>
      </c>
    </row>
    <row r="2677" spans="1:8" ht="16.5" thickBot="1">
      <c r="A2677" s="22" t="s">
        <v>13</v>
      </c>
      <c r="B2677" s="35">
        <v>11.279</v>
      </c>
      <c r="C2677" s="36">
        <v>11.215999999999999</v>
      </c>
      <c r="D2677" s="27">
        <v>10.954000000000001</v>
      </c>
      <c r="E2677" s="27">
        <v>10.536</v>
      </c>
      <c r="F2677" s="27">
        <v>11.926</v>
      </c>
      <c r="G2677" s="27">
        <v>11.981999999999999</v>
      </c>
      <c r="H2677" s="108" t="s">
        <v>572</v>
      </c>
    </row>
    <row r="2678" spans="1:8" ht="16.5" thickBot="1">
      <c r="A2678" s="22" t="s">
        <v>14</v>
      </c>
      <c r="B2678" s="35">
        <v>0</v>
      </c>
      <c r="C2678" s="36">
        <v>0</v>
      </c>
      <c r="D2678" s="27">
        <v>0</v>
      </c>
      <c r="E2678" s="27">
        <v>0</v>
      </c>
      <c r="F2678" s="27">
        <v>0</v>
      </c>
      <c r="G2678" s="27">
        <v>0</v>
      </c>
      <c r="H2678" s="108" t="s">
        <v>585</v>
      </c>
    </row>
    <row r="2679" spans="1:8" ht="16.5" thickBot="1">
      <c r="A2679" s="22" t="s">
        <v>15</v>
      </c>
      <c r="B2679" s="35">
        <v>0.27100000000000002</v>
      </c>
      <c r="C2679" s="36">
        <v>0.216</v>
      </c>
      <c r="D2679" s="27">
        <v>14.176</v>
      </c>
      <c r="E2679" s="27">
        <v>9.4469999999999992</v>
      </c>
      <c r="F2679" s="27">
        <v>4.3739999999999997</v>
      </c>
      <c r="G2679" s="27">
        <v>2.6840000000000002</v>
      </c>
      <c r="H2679" s="108" t="s">
        <v>591</v>
      </c>
    </row>
    <row r="2680" spans="1:8" ht="16.5" thickBot="1">
      <c r="A2680" s="22" t="s">
        <v>16</v>
      </c>
      <c r="B2680" s="35">
        <v>9.8778999999999992E-2</v>
      </c>
      <c r="C2680" s="36">
        <v>0.105</v>
      </c>
      <c r="D2680" s="27">
        <v>0.153</v>
      </c>
      <c r="E2680" s="27">
        <v>0.13100000000000001</v>
      </c>
      <c r="F2680" s="27">
        <v>0.25</v>
      </c>
      <c r="G2680" s="27">
        <v>0.215</v>
      </c>
      <c r="H2680" s="108" t="s">
        <v>573</v>
      </c>
    </row>
    <row r="2681" spans="1:8" ht="16.5" thickBot="1">
      <c r="A2681" s="22" t="s">
        <v>17</v>
      </c>
      <c r="B2681" s="35">
        <v>2.1890000000000001</v>
      </c>
      <c r="C2681" s="36">
        <v>2.48</v>
      </c>
      <c r="D2681" s="27">
        <v>2.4510000000000001</v>
      </c>
      <c r="E2681" s="27">
        <v>2.2639999999999998</v>
      </c>
      <c r="F2681" s="27">
        <v>2.65</v>
      </c>
      <c r="G2681" s="27">
        <v>2.5459999999999998</v>
      </c>
      <c r="H2681" s="108" t="s">
        <v>18</v>
      </c>
    </row>
    <row r="2682" spans="1:8" ht="16.5" thickBot="1">
      <c r="A2682" s="22" t="s">
        <v>19</v>
      </c>
      <c r="B2682" s="35">
        <v>187.41399999999999</v>
      </c>
      <c r="C2682" s="36">
        <v>193.52500000000001</v>
      </c>
      <c r="D2682" s="27">
        <v>185.24</v>
      </c>
      <c r="E2682" s="27">
        <v>185.81299999999999</v>
      </c>
      <c r="F2682" s="27">
        <v>188.83799999999999</v>
      </c>
      <c r="G2682" s="27">
        <v>185.40899999999999</v>
      </c>
      <c r="H2682" s="108" t="s">
        <v>574</v>
      </c>
    </row>
    <row r="2683" spans="1:8" ht="16.5" thickBot="1">
      <c r="A2683" s="22" t="s">
        <v>20</v>
      </c>
      <c r="B2683" s="35">
        <v>0.44800000000000001</v>
      </c>
      <c r="C2683" s="36">
        <v>0.41099999999999998</v>
      </c>
      <c r="D2683" s="27">
        <v>3.84</v>
      </c>
      <c r="E2683" s="27">
        <v>2.0670000000000002</v>
      </c>
      <c r="F2683" s="27">
        <v>2.7240000000000002</v>
      </c>
      <c r="G2683" s="27">
        <v>2.339</v>
      </c>
      <c r="H2683" s="108" t="s">
        <v>577</v>
      </c>
    </row>
    <row r="2684" spans="1:8" ht="16.5" thickBot="1">
      <c r="A2684" s="22" t="s">
        <v>21</v>
      </c>
      <c r="B2684" s="35">
        <v>40.713999999999999</v>
      </c>
      <c r="C2684" s="36">
        <v>10.722</v>
      </c>
      <c r="D2684" s="27">
        <v>45.436999999999998</v>
      </c>
      <c r="E2684" s="27">
        <v>9.3350000000000009</v>
      </c>
      <c r="F2684" s="27">
        <v>28.344999999999999</v>
      </c>
      <c r="G2684" s="27">
        <v>7.0410000000000004</v>
      </c>
      <c r="H2684" s="108" t="s">
        <v>587</v>
      </c>
    </row>
    <row r="2685" spans="1:8" ht="16.5" thickBot="1">
      <c r="A2685" s="22" t="s">
        <v>22</v>
      </c>
      <c r="B2685" s="35">
        <v>0.745</v>
      </c>
      <c r="C2685" s="36">
        <v>0.76800000000000002</v>
      </c>
      <c r="D2685" s="27">
        <v>2.2919999999999998</v>
      </c>
      <c r="E2685" s="27">
        <v>2.0710000000000002</v>
      </c>
      <c r="F2685" s="27">
        <v>2.3519999999999999</v>
      </c>
      <c r="G2685" s="27">
        <v>2.0470000000000002</v>
      </c>
      <c r="H2685" s="108" t="s">
        <v>571</v>
      </c>
    </row>
    <row r="2686" spans="1:8" ht="16.5" thickBot="1">
      <c r="A2686" s="22" t="s">
        <v>23</v>
      </c>
      <c r="B2686" s="35">
        <v>273.72899999999998</v>
      </c>
      <c r="C2686" s="36">
        <v>115.31399999999999</v>
      </c>
      <c r="D2686" s="27">
        <v>452.83600000000001</v>
      </c>
      <c r="E2686" s="27">
        <v>170.41399999999999</v>
      </c>
      <c r="F2686" s="27">
        <v>393.654</v>
      </c>
      <c r="G2686" s="27">
        <v>119.605</v>
      </c>
      <c r="H2686" s="108" t="s">
        <v>24</v>
      </c>
    </row>
    <row r="2687" spans="1:8" ht="16.5" thickBot="1">
      <c r="A2687" s="22" t="s">
        <v>25</v>
      </c>
      <c r="B2687" s="29">
        <v>23.084</v>
      </c>
      <c r="C2687" s="27">
        <v>22.603999999999999</v>
      </c>
      <c r="D2687" s="27">
        <v>30.177</v>
      </c>
      <c r="E2687" s="27">
        <v>28.209</v>
      </c>
      <c r="F2687" s="27">
        <v>31.218538000000009</v>
      </c>
      <c r="G2687" s="27">
        <v>29.361687809999999</v>
      </c>
      <c r="H2687" s="108" t="s">
        <v>578</v>
      </c>
    </row>
    <row r="2688" spans="1:8" ht="16.5" thickBot="1">
      <c r="A2688" s="22" t="s">
        <v>26</v>
      </c>
      <c r="B2688" s="35">
        <v>14.776988950276245</v>
      </c>
      <c r="C2688" s="36">
        <v>21.745000000000001</v>
      </c>
      <c r="D2688" s="27">
        <f>+B2688/C2688*E2688</f>
        <v>16.831292817679561</v>
      </c>
      <c r="E2688" s="27">
        <v>24.768000000000001</v>
      </c>
      <c r="F2688" s="27">
        <v>18.492000000000001</v>
      </c>
      <c r="G2688" s="27">
        <v>20.376999999999999</v>
      </c>
      <c r="H2688" s="108" t="s">
        <v>588</v>
      </c>
    </row>
    <row r="2689" spans="1:8" ht="16.5" thickBot="1">
      <c r="A2689" s="22" t="s">
        <v>27</v>
      </c>
      <c r="B2689" s="35">
        <v>25.692</v>
      </c>
      <c r="C2689" s="36">
        <v>30.077000000000002</v>
      </c>
      <c r="D2689" s="27">
        <v>26.434999999999999</v>
      </c>
      <c r="E2689" s="27">
        <v>27.53</v>
      </c>
      <c r="F2689" s="27">
        <v>25.725999999999999</v>
      </c>
      <c r="G2689" s="27">
        <v>26.385000000000002</v>
      </c>
      <c r="H2689" s="108" t="s">
        <v>579</v>
      </c>
    </row>
    <row r="2690" spans="1:8" ht="16.5" thickBot="1">
      <c r="A2690" s="22" t="s">
        <v>28</v>
      </c>
      <c r="B2690" s="35">
        <v>32.404000000000003</v>
      </c>
      <c r="C2690" s="36">
        <v>34.637</v>
      </c>
      <c r="D2690" s="27">
        <v>34.744</v>
      </c>
      <c r="E2690" s="27">
        <v>37.033000000000001</v>
      </c>
      <c r="F2690" s="27">
        <v>35.915999999999997</v>
      </c>
      <c r="G2690" s="27">
        <v>36.323</v>
      </c>
      <c r="H2690" s="108" t="s">
        <v>580</v>
      </c>
    </row>
    <row r="2691" spans="1:8" ht="16.5" thickBot="1">
      <c r="A2691" s="22" t="s">
        <v>29</v>
      </c>
      <c r="B2691" s="35">
        <v>0.60299999999999998</v>
      </c>
      <c r="C2691" s="36">
        <v>0.61399999999999999</v>
      </c>
      <c r="D2691" s="27">
        <v>0.89800000000000002</v>
      </c>
      <c r="E2691" s="27">
        <v>0.84199999999999997</v>
      </c>
      <c r="F2691" s="27">
        <v>9.0999999999999998E-2</v>
      </c>
      <c r="G2691" s="27">
        <v>4.4999999999999998E-2</v>
      </c>
      <c r="H2691" s="108" t="s">
        <v>581</v>
      </c>
    </row>
    <row r="2692" spans="1:8" ht="16.5" thickBot="1">
      <c r="A2692" s="22" t="s">
        <v>30</v>
      </c>
      <c r="B2692" s="35">
        <v>18.478000000000002</v>
      </c>
      <c r="C2692" s="36">
        <v>16.937000000000001</v>
      </c>
      <c r="D2692" s="27">
        <v>30.088000000000001</v>
      </c>
      <c r="E2692" s="27">
        <v>18.846</v>
      </c>
      <c r="F2692" s="27">
        <v>33.625</v>
      </c>
      <c r="G2692" s="27">
        <v>18.373000000000001</v>
      </c>
      <c r="H2692" s="108" t="s">
        <v>589</v>
      </c>
    </row>
    <row r="2693" spans="1:8" ht="16.5" thickBot="1">
      <c r="A2693" s="22" t="s">
        <v>31</v>
      </c>
      <c r="B2693" s="35">
        <v>435.32499999999999</v>
      </c>
      <c r="C2693" s="36">
        <v>229.47</v>
      </c>
      <c r="D2693" s="27">
        <f>+B2693/C2693*E2693</f>
        <v>778.12517801891318</v>
      </c>
      <c r="E2693" s="27">
        <v>410.16800000000001</v>
      </c>
      <c r="F2693" s="27">
        <v>285.29199999999997</v>
      </c>
      <c r="G2693" s="27">
        <v>337.96371199999999</v>
      </c>
      <c r="H2693" s="108" t="s">
        <v>582</v>
      </c>
    </row>
    <row r="2694" spans="1:8" ht="16.5" thickBot="1">
      <c r="A2694" s="22" t="s">
        <v>32</v>
      </c>
      <c r="B2694" s="35">
        <v>8.07</v>
      </c>
      <c r="C2694" s="36">
        <v>6.0289999999999999</v>
      </c>
      <c r="D2694" s="27">
        <v>6.4379999999999997</v>
      </c>
      <c r="E2694" s="27">
        <v>4.7190000000000003</v>
      </c>
      <c r="F2694" s="27">
        <v>6.1260000000000003</v>
      </c>
      <c r="G2694" s="27">
        <v>4.5369999999999999</v>
      </c>
      <c r="H2694" s="108" t="s">
        <v>584</v>
      </c>
    </row>
    <row r="2695" spans="1:8" ht="16.5" thickBot="1">
      <c r="A2695" s="22" t="s">
        <v>33</v>
      </c>
      <c r="B2695" s="37">
        <v>1.5720000000000001</v>
      </c>
      <c r="C2695" s="38">
        <v>0.60299999999999998</v>
      </c>
      <c r="D2695" s="27">
        <v>1.4419999999999999</v>
      </c>
      <c r="E2695" s="27">
        <v>0.53900000000000003</v>
      </c>
      <c r="F2695" s="27">
        <v>4.1139999999999999</v>
      </c>
      <c r="G2695" s="27">
        <v>0.90800000000000003</v>
      </c>
      <c r="H2695" s="108" t="s">
        <v>583</v>
      </c>
    </row>
    <row r="2696" spans="1:8" ht="16.5" thickBot="1">
      <c r="A2696" s="22" t="s">
        <v>34</v>
      </c>
      <c r="B2696" s="37">
        <v>30.652999999999999</v>
      </c>
      <c r="C2696" s="38">
        <v>23.390999999999998</v>
      </c>
      <c r="D2696" s="27">
        <v>36.628</v>
      </c>
      <c r="E2696" s="27">
        <v>28.266999999999999</v>
      </c>
      <c r="F2696" s="27">
        <v>37.612000000000002</v>
      </c>
      <c r="G2696" s="27">
        <v>28.507999999999999</v>
      </c>
      <c r="H2696" s="107" t="s">
        <v>35</v>
      </c>
    </row>
    <row r="2697" spans="1:8" ht="16.5" thickBot="1">
      <c r="A2697" s="90" t="s">
        <v>338</v>
      </c>
      <c r="B2697" s="92">
        <v>1322.3217679502759</v>
      </c>
      <c r="C2697" s="92">
        <v>931.49899999999991</v>
      </c>
      <c r="D2697" s="92">
        <f>SUM(D2675:D2696)</f>
        <v>1890.1664708365925</v>
      </c>
      <c r="E2697" s="92">
        <f t="shared" ref="E2697:G2697" si="381">SUM(E2675:E2696)</f>
        <v>1169.3520000000001</v>
      </c>
      <c r="F2697" s="92">
        <f t="shared" si="381"/>
        <v>1301.3635380000001</v>
      </c>
      <c r="G2697" s="92">
        <f t="shared" si="381"/>
        <v>1020.79239981</v>
      </c>
      <c r="H2697" s="106" t="s">
        <v>586</v>
      </c>
    </row>
    <row r="2698" spans="1:8" ht="16.5" thickBot="1">
      <c r="A2698" s="90" t="s">
        <v>337</v>
      </c>
      <c r="B2698" s="92">
        <v>9329.1630649326326</v>
      </c>
      <c r="C2698" s="92">
        <v>8073.558</v>
      </c>
      <c r="D2698" s="92">
        <f>+B2698/C2698*E2698</f>
        <v>8922.5365003638599</v>
      </c>
      <c r="E2698" s="92">
        <v>7721.6589999999997</v>
      </c>
      <c r="F2698" s="92">
        <f>+D2698/E2698*G2698</f>
        <v>9138.3288280108663</v>
      </c>
      <c r="G2698" s="92">
        <v>7908.4080000000004</v>
      </c>
      <c r="H2698" s="113" t="s">
        <v>339</v>
      </c>
    </row>
    <row r="2700" spans="1:8">
      <c r="A2700" s="73" t="s">
        <v>183</v>
      </c>
      <c r="H2700" s="75" t="s">
        <v>184</v>
      </c>
    </row>
    <row r="2701" spans="1:8">
      <c r="A2701" s="73" t="s">
        <v>732</v>
      </c>
      <c r="H2701" s="7" t="s">
        <v>465</v>
      </c>
    </row>
    <row r="2702" spans="1:8" ht="16.5" customHeight="1" thickBot="1">
      <c r="A2702" s="72" t="s">
        <v>813</v>
      </c>
      <c r="E2702" s="2"/>
      <c r="G2702" s="2" t="s">
        <v>37</v>
      </c>
      <c r="H2702" s="2" t="s">
        <v>1</v>
      </c>
    </row>
    <row r="2703" spans="1:8" ht="16.5" thickBot="1">
      <c r="A2703" s="63" t="s">
        <v>6</v>
      </c>
      <c r="B2703" s="179">
        <v>2018</v>
      </c>
      <c r="C2703" s="180"/>
      <c r="D2703" s="179">
        <v>2019</v>
      </c>
      <c r="E2703" s="180"/>
      <c r="F2703" s="179">
        <v>2020</v>
      </c>
      <c r="G2703" s="180"/>
      <c r="H2703" s="64" t="s">
        <v>2</v>
      </c>
    </row>
    <row r="2704" spans="1:8">
      <c r="A2704" s="65"/>
      <c r="B2704" s="19" t="s">
        <v>40</v>
      </c>
      <c r="C2704" s="105" t="s">
        <v>41</v>
      </c>
      <c r="D2704" s="105" t="s">
        <v>40</v>
      </c>
      <c r="E2704" s="15" t="s">
        <v>41</v>
      </c>
      <c r="F2704" s="19" t="s">
        <v>40</v>
      </c>
      <c r="G2704" s="9" t="s">
        <v>41</v>
      </c>
      <c r="H2704" s="66"/>
    </row>
    <row r="2705" spans="1:8" ht="16.5" thickBot="1">
      <c r="A2705" s="67"/>
      <c r="B2705" s="32" t="s">
        <v>42</v>
      </c>
      <c r="C2705" s="11" t="s">
        <v>43</v>
      </c>
      <c r="D2705" s="108" t="s">
        <v>42</v>
      </c>
      <c r="E2705" s="34" t="s">
        <v>43</v>
      </c>
      <c r="F2705" s="32" t="s">
        <v>42</v>
      </c>
      <c r="G2705" s="32" t="s">
        <v>43</v>
      </c>
      <c r="H2705" s="68"/>
    </row>
    <row r="2706" spans="1:8" ht="17.25" thickTop="1" thickBot="1">
      <c r="A2706" s="22" t="s">
        <v>11</v>
      </c>
      <c r="B2706" s="33">
        <v>0.497</v>
      </c>
      <c r="C2706" s="36">
        <v>0.85499999999999998</v>
      </c>
      <c r="D2706" s="29">
        <v>0.60099999999999998</v>
      </c>
      <c r="E2706" s="29">
        <v>1.0860000000000001</v>
      </c>
      <c r="F2706" s="29">
        <v>0.498</v>
      </c>
      <c r="G2706" s="29">
        <v>0.95899999999999996</v>
      </c>
      <c r="H2706" s="108" t="s">
        <v>575</v>
      </c>
    </row>
    <row r="2707" spans="1:8" ht="16.5" thickBot="1">
      <c r="A2707" s="22" t="s">
        <v>12</v>
      </c>
      <c r="B2707" s="35">
        <v>11.407999999999999</v>
      </c>
      <c r="C2707" s="36">
        <v>19.690999999999999</v>
      </c>
      <c r="D2707" s="29">
        <v>11.218999999999999</v>
      </c>
      <c r="E2707" s="29">
        <v>18.888000000000002</v>
      </c>
      <c r="F2707" s="29">
        <v>11.234999999999999</v>
      </c>
      <c r="G2707" s="29">
        <v>20.977</v>
      </c>
      <c r="H2707" s="108" t="s">
        <v>576</v>
      </c>
    </row>
    <row r="2708" spans="1:8" ht="16.5" thickBot="1">
      <c r="A2708" s="22" t="s">
        <v>13</v>
      </c>
      <c r="B2708" s="35">
        <v>2.95</v>
      </c>
      <c r="C2708" s="36">
        <v>3.5219999999999998</v>
      </c>
      <c r="D2708" s="29">
        <v>2.91</v>
      </c>
      <c r="E2708" s="29">
        <v>2.589</v>
      </c>
      <c r="F2708" s="29">
        <v>3.2789999999999999</v>
      </c>
      <c r="G2708" s="29">
        <v>2.9830000000000001</v>
      </c>
      <c r="H2708" s="108" t="s">
        <v>572</v>
      </c>
    </row>
    <row r="2709" spans="1:8" ht="16.5" thickBot="1">
      <c r="A2709" s="22" t="s">
        <v>14</v>
      </c>
      <c r="B2709" s="35">
        <v>1.2E-2</v>
      </c>
      <c r="C2709" s="36">
        <v>1.4999999999999999E-2</v>
      </c>
      <c r="D2709" s="29">
        <v>2.1000000000000001E-2</v>
      </c>
      <c r="E2709" s="29">
        <v>3.5999999999999997E-2</v>
      </c>
      <c r="F2709" s="29">
        <v>1.2E-2</v>
      </c>
      <c r="G2709" s="29">
        <v>1.2E-2</v>
      </c>
      <c r="H2709" s="108" t="s">
        <v>585</v>
      </c>
    </row>
    <row r="2710" spans="1:8" ht="16.5" thickBot="1">
      <c r="A2710" s="22" t="s">
        <v>15</v>
      </c>
      <c r="B2710" s="35">
        <v>3.0000000000000001E-3</v>
      </c>
      <c r="C2710" s="36">
        <v>1E-3</v>
      </c>
      <c r="D2710" s="29">
        <v>0.14699999999999999</v>
      </c>
      <c r="E2710" s="29">
        <v>0.129</v>
      </c>
      <c r="F2710" s="29">
        <v>3.3000000000000002E-2</v>
      </c>
      <c r="G2710" s="29">
        <v>3.2000000000000001E-2</v>
      </c>
      <c r="H2710" s="108" t="s">
        <v>591</v>
      </c>
    </row>
    <row r="2711" spans="1:8" ht="16.5" thickBot="1">
      <c r="A2711" s="22" t="s">
        <v>16</v>
      </c>
      <c r="B2711" s="35">
        <v>0</v>
      </c>
      <c r="C2711" s="36">
        <v>0</v>
      </c>
      <c r="D2711" s="29">
        <v>0</v>
      </c>
      <c r="E2711" s="29">
        <v>0</v>
      </c>
      <c r="F2711" s="29">
        <v>3.0000000000000001E-3</v>
      </c>
      <c r="G2711" s="29">
        <v>3.0000000000000001E-3</v>
      </c>
      <c r="H2711" s="108" t="s">
        <v>573</v>
      </c>
    </row>
    <row r="2712" spans="1:8" ht="16.5" thickBot="1">
      <c r="A2712" s="22" t="s">
        <v>17</v>
      </c>
      <c r="B2712" s="35">
        <v>5.8999999999999997E-2</v>
      </c>
      <c r="C2712" s="36">
        <v>0.11899999999999999</v>
      </c>
      <c r="D2712" s="29">
        <v>2.5000000000000001E-2</v>
      </c>
      <c r="E2712" s="29">
        <v>4.8000000000000001E-2</v>
      </c>
      <c r="F2712" s="29">
        <v>3.6999999999999998E-2</v>
      </c>
      <c r="G2712" s="29">
        <v>7.0999999999999994E-2</v>
      </c>
      <c r="H2712" s="108" t="s">
        <v>18</v>
      </c>
    </row>
    <row r="2713" spans="1:8" ht="16.5" thickBot="1">
      <c r="A2713" s="22" t="s">
        <v>19</v>
      </c>
      <c r="B2713" s="35">
        <v>34.228999999999999</v>
      </c>
      <c r="C2713" s="36">
        <v>26.343</v>
      </c>
      <c r="D2713" s="29">
        <v>38.488</v>
      </c>
      <c r="E2713" s="29">
        <v>32.167000000000002</v>
      </c>
      <c r="F2713" s="29">
        <v>48.683999999999997</v>
      </c>
      <c r="G2713" s="29">
        <v>35.813000000000002</v>
      </c>
      <c r="H2713" s="108" t="s">
        <v>574</v>
      </c>
    </row>
    <row r="2714" spans="1:8" ht="16.5" thickBot="1">
      <c r="A2714" s="22" t="s">
        <v>20</v>
      </c>
      <c r="B2714" s="35">
        <v>0</v>
      </c>
      <c r="C2714" s="36">
        <v>0</v>
      </c>
      <c r="D2714" s="29">
        <v>1E-3</v>
      </c>
      <c r="E2714" s="29">
        <v>1E-3</v>
      </c>
      <c r="F2714" s="29">
        <v>0</v>
      </c>
      <c r="G2714" s="29">
        <v>0</v>
      </c>
      <c r="H2714" s="108" t="s">
        <v>577</v>
      </c>
    </row>
    <row r="2715" spans="1:8" ht="16.5" thickBot="1">
      <c r="A2715" s="22" t="s">
        <v>21</v>
      </c>
      <c r="B2715" s="35">
        <v>9.3879999999999999</v>
      </c>
      <c r="C2715" s="36">
        <v>1.913</v>
      </c>
      <c r="D2715" s="29">
        <v>5.9450000000000003</v>
      </c>
      <c r="E2715" s="29">
        <v>1.294</v>
      </c>
      <c r="F2715" s="29">
        <v>4.5049999999999999</v>
      </c>
      <c r="G2715" s="29">
        <v>3.145</v>
      </c>
      <c r="H2715" s="108" t="s">
        <v>587</v>
      </c>
    </row>
    <row r="2716" spans="1:8" ht="16.5" thickBot="1">
      <c r="A2716" s="22" t="s">
        <v>22</v>
      </c>
      <c r="B2716" s="35">
        <v>1.7000000000000001E-2</v>
      </c>
      <c r="C2716" s="36">
        <v>1.4E-2</v>
      </c>
      <c r="D2716" s="29">
        <v>0</v>
      </c>
      <c r="E2716" s="29">
        <v>0</v>
      </c>
      <c r="F2716" s="29">
        <v>0</v>
      </c>
      <c r="G2716" s="29">
        <v>0</v>
      </c>
      <c r="H2716" s="108" t="s">
        <v>571</v>
      </c>
    </row>
    <row r="2717" spans="1:8" ht="16.5" thickBot="1">
      <c r="A2717" s="22" t="s">
        <v>23</v>
      </c>
      <c r="B2717" s="35">
        <v>50.843000000000004</v>
      </c>
      <c r="C2717" s="36">
        <v>24.808</v>
      </c>
      <c r="D2717" s="29">
        <v>82.43</v>
      </c>
      <c r="E2717" s="29">
        <v>55.121000000000002</v>
      </c>
      <c r="F2717" s="29">
        <v>83.820999999999998</v>
      </c>
      <c r="G2717" s="29">
        <v>59.5</v>
      </c>
      <c r="H2717" s="108" t="s">
        <v>24</v>
      </c>
    </row>
    <row r="2718" spans="1:8" ht="16.5" thickBot="1">
      <c r="A2718" s="22" t="s">
        <v>25</v>
      </c>
      <c r="B2718" s="29">
        <v>5.64</v>
      </c>
      <c r="C2718" s="27">
        <v>5.4809999999999999</v>
      </c>
      <c r="D2718" s="29">
        <v>5.8529999999999998</v>
      </c>
      <c r="E2718" s="29">
        <v>5.3</v>
      </c>
      <c r="F2718" s="29">
        <v>4.5599999999999996</v>
      </c>
      <c r="G2718" s="29">
        <v>5.4180000000000001</v>
      </c>
      <c r="H2718" s="108" t="s">
        <v>578</v>
      </c>
    </row>
    <row r="2719" spans="1:8" ht="16.5" thickBot="1">
      <c r="A2719" s="22" t="s">
        <v>26</v>
      </c>
      <c r="B2719" s="35">
        <v>4.5680048627995831</v>
      </c>
      <c r="C2719" s="36">
        <v>5.8860000000000001</v>
      </c>
      <c r="D2719" s="29">
        <f>+B2719/C2719*E2719</f>
        <v>4.8916300798888503</v>
      </c>
      <c r="E2719" s="29">
        <v>6.3029999999999999</v>
      </c>
      <c r="F2719" s="29">
        <v>7.7469999999999999</v>
      </c>
      <c r="G2719" s="29">
        <v>12.182</v>
      </c>
      <c r="H2719" s="108" t="s">
        <v>588</v>
      </c>
    </row>
    <row r="2720" spans="1:8" ht="16.5" thickBot="1">
      <c r="A2720" s="22" t="s">
        <v>27</v>
      </c>
      <c r="B2720" s="35">
        <v>1.3879999999999999</v>
      </c>
      <c r="C2720" s="36">
        <v>3.25</v>
      </c>
      <c r="D2720" s="29">
        <v>1.5760000000000001</v>
      </c>
      <c r="E2720" s="29">
        <v>3.4609999999999999</v>
      </c>
      <c r="F2720" s="29">
        <v>2.1</v>
      </c>
      <c r="G2720" s="29">
        <v>3.952</v>
      </c>
      <c r="H2720" s="108" t="s">
        <v>579</v>
      </c>
    </row>
    <row r="2721" spans="1:8" ht="16.5" thickBot="1">
      <c r="A2721" s="22" t="s">
        <v>28</v>
      </c>
      <c r="B2721" s="35">
        <v>3.8980000000000001</v>
      </c>
      <c r="C2721" s="36">
        <v>9.5980000000000008</v>
      </c>
      <c r="D2721" s="29">
        <v>12.327</v>
      </c>
      <c r="E2721" s="29">
        <v>15.276999999999999</v>
      </c>
      <c r="F2721" s="29">
        <v>5.93</v>
      </c>
      <c r="G2721" s="29">
        <v>7.6180000000000003</v>
      </c>
      <c r="H2721" s="108" t="s">
        <v>580</v>
      </c>
    </row>
    <row r="2722" spans="1:8" ht="16.5" thickBot="1">
      <c r="A2722" s="22" t="s">
        <v>29</v>
      </c>
      <c r="B2722" s="35">
        <v>2.3E-2</v>
      </c>
      <c r="C2722" s="36">
        <v>3.2000000000000001E-2</v>
      </c>
      <c r="D2722" s="29">
        <v>0.439</v>
      </c>
      <c r="E2722" s="29">
        <v>0.14699999999999999</v>
      </c>
      <c r="F2722" s="29">
        <v>0.104</v>
      </c>
      <c r="G2722" s="29">
        <v>4.8000000000000001E-2</v>
      </c>
      <c r="H2722" s="108" t="s">
        <v>581</v>
      </c>
    </row>
    <row r="2723" spans="1:8" ht="16.5" thickBot="1">
      <c r="A2723" s="22" t="s">
        <v>30</v>
      </c>
      <c r="B2723" s="35">
        <v>8.7270000000000003</v>
      </c>
      <c r="C2723" s="36">
        <v>5.444</v>
      </c>
      <c r="D2723" s="29">
        <v>9.9190000000000005</v>
      </c>
      <c r="E2723" s="29">
        <v>6.6239999999999997</v>
      </c>
      <c r="F2723" s="29">
        <v>5.3289999999999997</v>
      </c>
      <c r="G2723" s="29">
        <v>3.6240000000000001</v>
      </c>
      <c r="H2723" s="108" t="s">
        <v>589</v>
      </c>
    </row>
    <row r="2724" spans="1:8" ht="16.5" thickBot="1">
      <c r="A2724" s="22" t="s">
        <v>31</v>
      </c>
      <c r="B2724" s="35">
        <v>14.454000000000001</v>
      </c>
      <c r="C2724" s="36">
        <v>11.547000000000001</v>
      </c>
      <c r="D2724" s="29">
        <f>+B2724/C2724*E2724</f>
        <v>20.572572096648479</v>
      </c>
      <c r="E2724" s="29">
        <v>16.434999999999999</v>
      </c>
      <c r="F2724" s="29">
        <v>8.8729999999999993</v>
      </c>
      <c r="G2724" s="29">
        <v>13.746</v>
      </c>
      <c r="H2724" s="108" t="s">
        <v>582</v>
      </c>
    </row>
    <row r="2725" spans="1:8" ht="16.5" thickBot="1">
      <c r="A2725" s="22" t="s">
        <v>32</v>
      </c>
      <c r="B2725" s="35">
        <v>0.24</v>
      </c>
      <c r="C2725" s="36">
        <v>0.23400000000000001</v>
      </c>
      <c r="D2725" s="29">
        <v>1.196</v>
      </c>
      <c r="E2725" s="29">
        <v>1.105</v>
      </c>
      <c r="F2725" s="29">
        <v>0.13300000000000001</v>
      </c>
      <c r="G2725" s="29">
        <v>0.13200000000000001</v>
      </c>
      <c r="H2725" s="108" t="s">
        <v>584</v>
      </c>
    </row>
    <row r="2726" spans="1:8" ht="16.5" thickBot="1">
      <c r="A2726" s="22" t="s">
        <v>33</v>
      </c>
      <c r="B2726" s="37">
        <v>0</v>
      </c>
      <c r="C2726" s="38">
        <v>0</v>
      </c>
      <c r="D2726" s="29">
        <v>0.26500000000000001</v>
      </c>
      <c r="E2726" s="29">
        <v>0.129</v>
      </c>
      <c r="F2726" s="29">
        <v>0</v>
      </c>
      <c r="G2726" s="29">
        <v>0</v>
      </c>
      <c r="H2726" s="108" t="s">
        <v>583</v>
      </c>
    </row>
    <row r="2727" spans="1:8" ht="16.5" thickBot="1">
      <c r="A2727" s="22" t="s">
        <v>34</v>
      </c>
      <c r="B2727" s="37">
        <v>8.8999999999999996E-2</v>
      </c>
      <c r="C2727" s="38">
        <v>0.189</v>
      </c>
      <c r="D2727" s="29">
        <v>0.19400000000000001</v>
      </c>
      <c r="E2727" s="29">
        <v>0.35699999999999998</v>
      </c>
      <c r="F2727" s="29">
        <v>0.13</v>
      </c>
      <c r="G2727" s="29">
        <v>0.253</v>
      </c>
      <c r="H2727" s="107" t="s">
        <v>35</v>
      </c>
    </row>
    <row r="2728" spans="1:8" ht="16.5" thickBot="1">
      <c r="A2728" s="90" t="s">
        <v>338</v>
      </c>
      <c r="B2728" s="92">
        <v>148.43300486279961</v>
      </c>
      <c r="C2728" s="92">
        <v>118.94199999999998</v>
      </c>
      <c r="D2728" s="92">
        <f>SUM(D2706:D2727)</f>
        <v>199.02020217653731</v>
      </c>
      <c r="E2728" s="92">
        <f t="shared" ref="E2728:G2728" si="382">SUM(E2706:E2727)</f>
        <v>166.49699999999996</v>
      </c>
      <c r="F2728" s="92">
        <f t="shared" si="382"/>
        <v>187.01300000000001</v>
      </c>
      <c r="G2728" s="92">
        <f t="shared" si="382"/>
        <v>170.46799999999999</v>
      </c>
      <c r="H2728" s="106" t="s">
        <v>586</v>
      </c>
    </row>
    <row r="2729" spans="1:8" ht="16.5" thickBot="1">
      <c r="A2729" s="90" t="s">
        <v>337</v>
      </c>
      <c r="B2729" s="92">
        <v>1973.3309999999999</v>
      </c>
      <c r="C2729" s="92">
        <v>2518.7049999999999</v>
      </c>
      <c r="D2729" s="92">
        <f>+B2729/C2729*E2729</f>
        <v>1905.0280440841623</v>
      </c>
      <c r="E2729" s="92">
        <v>2431.5250000000001</v>
      </c>
      <c r="F2729" s="92">
        <f>+D2729/E2729*G2729</f>
        <v>2049.9387429393278</v>
      </c>
      <c r="G2729" s="92">
        <v>2616.4850000000001</v>
      </c>
      <c r="H2729" s="113" t="s">
        <v>339</v>
      </c>
    </row>
    <row r="2731" spans="1:8">
      <c r="A2731" s="73" t="s">
        <v>185</v>
      </c>
      <c r="H2731" s="75" t="s">
        <v>186</v>
      </c>
    </row>
    <row r="2732" spans="1:8">
      <c r="A2732" s="73" t="s">
        <v>733</v>
      </c>
      <c r="H2732" s="43" t="s">
        <v>468</v>
      </c>
    </row>
    <row r="2733" spans="1:8" ht="16.5" customHeight="1" thickBot="1">
      <c r="A2733" s="72" t="s">
        <v>813</v>
      </c>
      <c r="E2733" s="2"/>
      <c r="G2733" s="2" t="s">
        <v>37</v>
      </c>
      <c r="H2733" s="2" t="s">
        <v>1</v>
      </c>
    </row>
    <row r="2734" spans="1:8" ht="16.5" thickBot="1">
      <c r="A2734" s="63" t="s">
        <v>6</v>
      </c>
      <c r="B2734" s="179">
        <v>2018</v>
      </c>
      <c r="C2734" s="180"/>
      <c r="D2734" s="179">
        <v>2019</v>
      </c>
      <c r="E2734" s="180"/>
      <c r="F2734" s="179">
        <v>2020</v>
      </c>
      <c r="G2734" s="180"/>
      <c r="H2734" s="64" t="s">
        <v>2</v>
      </c>
    </row>
    <row r="2735" spans="1:8">
      <c r="A2735" s="65"/>
      <c r="B2735" s="19" t="s">
        <v>40</v>
      </c>
      <c r="C2735" s="105" t="s">
        <v>41</v>
      </c>
      <c r="D2735" s="105" t="s">
        <v>40</v>
      </c>
      <c r="E2735" s="15" t="s">
        <v>41</v>
      </c>
      <c r="F2735" s="19" t="s">
        <v>40</v>
      </c>
      <c r="G2735" s="9" t="s">
        <v>41</v>
      </c>
      <c r="H2735" s="66"/>
    </row>
    <row r="2736" spans="1:8" ht="16.5" thickBot="1">
      <c r="A2736" s="67"/>
      <c r="B2736" s="32" t="s">
        <v>42</v>
      </c>
      <c r="C2736" s="11" t="s">
        <v>43</v>
      </c>
      <c r="D2736" s="108" t="s">
        <v>42</v>
      </c>
      <c r="E2736" s="34" t="s">
        <v>43</v>
      </c>
      <c r="F2736" s="32" t="s">
        <v>42</v>
      </c>
      <c r="G2736" s="32" t="s">
        <v>43</v>
      </c>
      <c r="H2736" s="68"/>
    </row>
    <row r="2737" spans="1:8" ht="17.25" thickTop="1" thickBot="1">
      <c r="A2737" s="22" t="s">
        <v>11</v>
      </c>
      <c r="B2737" s="33">
        <v>4.45</v>
      </c>
      <c r="C2737" s="36">
        <v>5.7720000000000002</v>
      </c>
      <c r="D2737" s="29">
        <v>4.6970000000000001</v>
      </c>
      <c r="E2737" s="35">
        <v>6.7539999999999996</v>
      </c>
      <c r="F2737" s="29">
        <v>7.81</v>
      </c>
      <c r="G2737" s="29">
        <v>9.9939999999999998</v>
      </c>
      <c r="H2737" s="108" t="s">
        <v>575</v>
      </c>
    </row>
    <row r="2738" spans="1:8" ht="16.5" thickBot="1">
      <c r="A2738" s="22" t="s">
        <v>12</v>
      </c>
      <c r="B2738" s="35">
        <v>34.006999999999998</v>
      </c>
      <c r="C2738" s="36">
        <v>33.454000000000001</v>
      </c>
      <c r="D2738" s="29">
        <v>32.606999999999999</v>
      </c>
      <c r="E2738" s="35">
        <v>31.858000000000001</v>
      </c>
      <c r="F2738" s="29">
        <v>37.631999999999998</v>
      </c>
      <c r="G2738" s="29">
        <v>37.512</v>
      </c>
      <c r="H2738" s="108" t="s">
        <v>576</v>
      </c>
    </row>
    <row r="2739" spans="1:8" ht="16.5" thickBot="1">
      <c r="A2739" s="22" t="s">
        <v>13</v>
      </c>
      <c r="B2739" s="35">
        <v>2.6960000000000002</v>
      </c>
      <c r="C2739" s="36">
        <v>2.86</v>
      </c>
      <c r="D2739" s="29">
        <v>2.9660000000000002</v>
      </c>
      <c r="E2739" s="35">
        <v>3.0190000000000001</v>
      </c>
      <c r="F2739" s="29">
        <v>3.7429999999999999</v>
      </c>
      <c r="G2739" s="29">
        <v>4.0759999999999996</v>
      </c>
      <c r="H2739" s="108" t="s">
        <v>572</v>
      </c>
    </row>
    <row r="2740" spans="1:8" ht="16.5" thickBot="1">
      <c r="A2740" s="22" t="s">
        <v>14</v>
      </c>
      <c r="B2740" s="35">
        <v>0</v>
      </c>
      <c r="C2740" s="36">
        <v>0</v>
      </c>
      <c r="D2740" s="29">
        <v>0</v>
      </c>
      <c r="E2740" s="35">
        <v>0</v>
      </c>
      <c r="F2740" s="35">
        <v>0</v>
      </c>
      <c r="G2740" s="35">
        <v>0</v>
      </c>
      <c r="H2740" s="108" t="s">
        <v>585</v>
      </c>
    </row>
    <row r="2741" spans="1:8" ht="16.5" thickBot="1">
      <c r="A2741" s="22" t="s">
        <v>15</v>
      </c>
      <c r="B2741" s="35">
        <v>0</v>
      </c>
      <c r="C2741" s="36">
        <v>0</v>
      </c>
      <c r="D2741" s="29">
        <v>0</v>
      </c>
      <c r="E2741" s="35">
        <v>0.66600000000000004</v>
      </c>
      <c r="F2741" s="29">
        <v>0.34499999999999997</v>
      </c>
      <c r="G2741" s="29">
        <v>0.30099999999999999</v>
      </c>
      <c r="H2741" s="108" t="s">
        <v>591</v>
      </c>
    </row>
    <row r="2742" spans="1:8" ht="16.5" thickBot="1">
      <c r="A2742" s="22" t="s">
        <v>16</v>
      </c>
      <c r="B2742" s="35">
        <v>7.6159999999999997</v>
      </c>
      <c r="C2742" s="36">
        <v>8.9999999999999993E-3</v>
      </c>
      <c r="D2742" s="29">
        <v>0</v>
      </c>
      <c r="E2742" s="35">
        <v>0</v>
      </c>
      <c r="F2742" s="29">
        <v>0</v>
      </c>
      <c r="G2742" s="29">
        <v>0</v>
      </c>
      <c r="H2742" s="108" t="s">
        <v>573</v>
      </c>
    </row>
    <row r="2743" spans="1:8" ht="16.5" thickBot="1">
      <c r="A2743" s="22" t="s">
        <v>17</v>
      </c>
      <c r="B2743" s="35">
        <v>0.19400000000000001</v>
      </c>
      <c r="C2743" s="36">
        <v>0.214</v>
      </c>
      <c r="D2743" s="29">
        <v>0.16700000000000001</v>
      </c>
      <c r="E2743" s="35">
        <v>0.20599999999999999</v>
      </c>
      <c r="F2743" s="29">
        <v>0.224</v>
      </c>
      <c r="G2743" s="29">
        <v>0.29799999999999999</v>
      </c>
      <c r="H2743" s="108" t="s">
        <v>18</v>
      </c>
    </row>
    <row r="2744" spans="1:8" ht="16.5" thickBot="1">
      <c r="A2744" s="22" t="s">
        <v>19</v>
      </c>
      <c r="B2744" s="35">
        <v>18.867999999999999</v>
      </c>
      <c r="C2744" s="36">
        <v>21.492000000000001</v>
      </c>
      <c r="D2744" s="29">
        <v>22.582000000000001</v>
      </c>
      <c r="E2744" s="35">
        <v>24.06</v>
      </c>
      <c r="F2744" s="29">
        <v>30.242999999999999</v>
      </c>
      <c r="G2744" s="29">
        <v>34.182000000000002</v>
      </c>
      <c r="H2744" s="108" t="s">
        <v>574</v>
      </c>
    </row>
    <row r="2745" spans="1:8" ht="16.5" thickBot="1">
      <c r="A2745" s="22" t="s">
        <v>20</v>
      </c>
      <c r="B2745" s="35">
        <v>0</v>
      </c>
      <c r="C2745" s="36">
        <v>0</v>
      </c>
      <c r="D2745" s="29">
        <v>0</v>
      </c>
      <c r="E2745" s="35">
        <v>0</v>
      </c>
      <c r="F2745" s="29">
        <v>1.7000000000000001E-2</v>
      </c>
      <c r="G2745" s="29">
        <v>1.6E-2</v>
      </c>
      <c r="H2745" s="108" t="s">
        <v>577</v>
      </c>
    </row>
    <row r="2746" spans="1:8" ht="16.5" thickBot="1">
      <c r="A2746" s="22" t="s">
        <v>21</v>
      </c>
      <c r="B2746" s="35">
        <v>1.635</v>
      </c>
      <c r="C2746" s="36">
        <v>0.47299999999999998</v>
      </c>
      <c r="D2746" s="29">
        <v>1.58</v>
      </c>
      <c r="E2746" s="35">
        <v>0.57599999999999996</v>
      </c>
      <c r="F2746" s="29">
        <v>0.69399999999999995</v>
      </c>
      <c r="G2746" s="29">
        <v>0.22</v>
      </c>
      <c r="H2746" s="108" t="s">
        <v>587</v>
      </c>
    </row>
    <row r="2747" spans="1:8" ht="16.5" thickBot="1">
      <c r="A2747" s="22" t="s">
        <v>22</v>
      </c>
      <c r="B2747" s="35">
        <v>4.0000000000000001E-3</v>
      </c>
      <c r="C2747" s="36">
        <v>4.0000000000000001E-3</v>
      </c>
      <c r="D2747" s="29">
        <v>6.0000000000000001E-3</v>
      </c>
      <c r="E2747" s="35">
        <v>8.9999999999999993E-3</v>
      </c>
      <c r="F2747" s="29">
        <v>0.02</v>
      </c>
      <c r="G2747" s="29">
        <v>2.5999999999999999E-2</v>
      </c>
      <c r="H2747" s="108" t="s">
        <v>571</v>
      </c>
    </row>
    <row r="2748" spans="1:8" ht="16.5" thickBot="1">
      <c r="A2748" s="22" t="s">
        <v>23</v>
      </c>
      <c r="B2748" s="35">
        <v>17.405000000000001</v>
      </c>
      <c r="C2748" s="36">
        <v>3.6320000000000001</v>
      </c>
      <c r="D2748" s="29">
        <v>15.292999999999999</v>
      </c>
      <c r="E2748" s="35">
        <v>3.9990000000000001</v>
      </c>
      <c r="F2748" s="29">
        <v>21.550999999999998</v>
      </c>
      <c r="G2748" s="29">
        <v>12.768000000000001</v>
      </c>
      <c r="H2748" s="108" t="s">
        <v>24</v>
      </c>
    </row>
    <row r="2749" spans="1:8" ht="16.5" thickBot="1">
      <c r="A2749" s="22" t="s">
        <v>25</v>
      </c>
      <c r="B2749" s="29">
        <v>5.6340000000000003</v>
      </c>
      <c r="C2749" s="27">
        <v>6.0140000000000002</v>
      </c>
      <c r="D2749" s="29">
        <v>6.9649999999999999</v>
      </c>
      <c r="E2749" s="35">
        <v>8.2870000000000008</v>
      </c>
      <c r="F2749" s="29">
        <v>7.4860400000000027</v>
      </c>
      <c r="G2749" s="29">
        <v>10.129132580000002</v>
      </c>
      <c r="H2749" s="108" t="s">
        <v>578</v>
      </c>
    </row>
    <row r="2750" spans="1:8" ht="16.5" thickBot="1">
      <c r="A2750" s="22" t="s">
        <v>26</v>
      </c>
      <c r="B2750" s="35">
        <v>3.0911207956600366</v>
      </c>
      <c r="C2750" s="36">
        <v>5.1210000000000004</v>
      </c>
      <c r="D2750" s="29">
        <v>2.308230018083183</v>
      </c>
      <c r="E2750" s="35">
        <v>3.8239999999999998</v>
      </c>
      <c r="F2750" s="29">
        <v>5.08</v>
      </c>
      <c r="G2750" s="29">
        <v>5.9459999999999997</v>
      </c>
      <c r="H2750" s="108" t="s">
        <v>588</v>
      </c>
    </row>
    <row r="2751" spans="1:8" ht="16.5" thickBot="1">
      <c r="A2751" s="22" t="s">
        <v>27</v>
      </c>
      <c r="B2751" s="35">
        <v>3.601</v>
      </c>
      <c r="C2751" s="36">
        <v>3.8109999999999999</v>
      </c>
      <c r="D2751" s="29">
        <v>3.6349999999999998</v>
      </c>
      <c r="E2751" s="35">
        <v>3.9119999999999999</v>
      </c>
      <c r="F2751" s="29">
        <v>3.871</v>
      </c>
      <c r="G2751" s="29">
        <v>4.4059999999999997</v>
      </c>
      <c r="H2751" s="108" t="s">
        <v>579</v>
      </c>
    </row>
    <row r="2752" spans="1:8" ht="16.5" thickBot="1">
      <c r="A2752" s="22" t="s">
        <v>28</v>
      </c>
      <c r="B2752" s="35">
        <v>10.661</v>
      </c>
      <c r="C2752" s="36">
        <v>12.308</v>
      </c>
      <c r="D2752" s="29">
        <v>9.9160000000000004</v>
      </c>
      <c r="E2752" s="35">
        <v>10.263999999999999</v>
      </c>
      <c r="F2752" s="29">
        <v>6.0709999999999997</v>
      </c>
      <c r="G2752" s="29">
        <v>6.2279999999999998</v>
      </c>
      <c r="H2752" s="108" t="s">
        <v>580</v>
      </c>
    </row>
    <row r="2753" spans="1:8" ht="16.5" thickBot="1">
      <c r="A2753" s="22" t="s">
        <v>29</v>
      </c>
      <c r="B2753" s="35">
        <v>0.90300000000000002</v>
      </c>
      <c r="C2753" s="36">
        <v>0.72099999999999997</v>
      </c>
      <c r="D2753" s="29">
        <v>0.996</v>
      </c>
      <c r="E2753" s="35">
        <v>0.61599999999999999</v>
      </c>
      <c r="F2753" s="29">
        <v>0.67600000000000005</v>
      </c>
      <c r="G2753" s="29">
        <v>0.31900000000000001</v>
      </c>
      <c r="H2753" s="108" t="s">
        <v>581</v>
      </c>
    </row>
    <row r="2754" spans="1:8" ht="16.5" thickBot="1">
      <c r="A2754" s="22" t="s">
        <v>30</v>
      </c>
      <c r="B2754" s="35">
        <v>0</v>
      </c>
      <c r="C2754" s="36">
        <v>0</v>
      </c>
      <c r="D2754" s="29">
        <v>6.5789999999999997</v>
      </c>
      <c r="E2754" s="35">
        <v>5.72</v>
      </c>
      <c r="F2754" s="29">
        <v>6.4029999999999996</v>
      </c>
      <c r="G2754" s="29">
        <v>5.7759999999999998</v>
      </c>
      <c r="H2754" s="108" t="s">
        <v>589</v>
      </c>
    </row>
    <row r="2755" spans="1:8" ht="16.5" thickBot="1">
      <c r="A2755" s="22" t="s">
        <v>31</v>
      </c>
      <c r="B2755" s="35">
        <v>2.5569999999999999</v>
      </c>
      <c r="C2755" s="36">
        <v>1.145</v>
      </c>
      <c r="D2755" s="29">
        <v>4.7767886462882094</v>
      </c>
      <c r="E2755" s="35">
        <v>2.1389999999999998</v>
      </c>
      <c r="F2755" s="29">
        <v>2</v>
      </c>
      <c r="G2755" s="29">
        <v>2.4279999999999999</v>
      </c>
      <c r="H2755" s="108" t="s">
        <v>582</v>
      </c>
    </row>
    <row r="2756" spans="1:8" ht="16.5" thickBot="1">
      <c r="A2756" s="22" t="s">
        <v>32</v>
      </c>
      <c r="B2756" s="35">
        <v>36.933999999999997</v>
      </c>
      <c r="C2756" s="36">
        <v>28.294</v>
      </c>
      <c r="D2756" s="29">
        <v>43.908999999999999</v>
      </c>
      <c r="E2756" s="35">
        <v>35.57</v>
      </c>
      <c r="F2756" s="29">
        <v>34.640999999999998</v>
      </c>
      <c r="G2756" s="29">
        <v>28.507000000000001</v>
      </c>
      <c r="H2756" s="108" t="s">
        <v>584</v>
      </c>
    </row>
    <row r="2757" spans="1:8" ht="16.5" thickBot="1">
      <c r="A2757" s="22" t="s">
        <v>33</v>
      </c>
      <c r="B2757" s="37">
        <v>8.7999999999999995E-2</v>
      </c>
      <c r="C2757" s="38">
        <v>3.1E-2</v>
      </c>
      <c r="D2757" s="29">
        <v>0.11799999999999999</v>
      </c>
      <c r="E2757" s="35">
        <v>4.3999999999999997E-2</v>
      </c>
      <c r="F2757" s="29">
        <v>0.16600000000000001</v>
      </c>
      <c r="G2757" s="29">
        <v>3.1E-2</v>
      </c>
      <c r="H2757" s="108" t="s">
        <v>583</v>
      </c>
    </row>
    <row r="2758" spans="1:8" ht="16.5" thickBot="1">
      <c r="A2758" s="22" t="s">
        <v>34</v>
      </c>
      <c r="B2758" s="37">
        <v>0</v>
      </c>
      <c r="C2758" s="38">
        <v>0</v>
      </c>
      <c r="D2758" s="29">
        <v>3.2669999999999999</v>
      </c>
      <c r="E2758" s="35">
        <v>5.0789999999999997</v>
      </c>
      <c r="F2758" s="29">
        <v>3.6669999999999998</v>
      </c>
      <c r="G2758" s="29">
        <v>5.5309999999999997</v>
      </c>
      <c r="H2758" s="107" t="s">
        <v>35</v>
      </c>
    </row>
    <row r="2759" spans="1:8" ht="16.5" thickBot="1">
      <c r="A2759" s="90" t="s">
        <v>338</v>
      </c>
      <c r="B2759" s="92">
        <v>150.34412079566005</v>
      </c>
      <c r="C2759" s="92">
        <v>125.35499999999999</v>
      </c>
      <c r="D2759" s="92">
        <v>162.36801866437136</v>
      </c>
      <c r="E2759" s="92">
        <v>146.602</v>
      </c>
      <c r="F2759" s="92">
        <f>SUM(F2741:F2758)</f>
        <v>123.15503999999999</v>
      </c>
      <c r="G2759" s="92">
        <f>SUM(G2741:G2758)</f>
        <v>117.11213258000001</v>
      </c>
      <c r="H2759" s="106" t="s">
        <v>586</v>
      </c>
    </row>
    <row r="2760" spans="1:8" ht="16.5" thickBot="1">
      <c r="A2760" s="90" t="s">
        <v>337</v>
      </c>
      <c r="B2760" s="92">
        <v>2723.6909292398313</v>
      </c>
      <c r="C2760" s="92">
        <v>2724.4140000000002</v>
      </c>
      <c r="D2760" s="92">
        <v>2576.8399144542518</v>
      </c>
      <c r="E2760" s="92">
        <v>2577.5239999999999</v>
      </c>
      <c r="F2760" s="92">
        <f>+D2760/E2760*G2760</f>
        <v>2786.4012812342148</v>
      </c>
      <c r="G2760" s="92">
        <v>2787.1410000000001</v>
      </c>
      <c r="H2760" s="113" t="s">
        <v>339</v>
      </c>
    </row>
    <row r="2763" spans="1:8">
      <c r="A2763" s="73" t="s">
        <v>187</v>
      </c>
      <c r="H2763" s="75" t="s">
        <v>188</v>
      </c>
    </row>
    <row r="2764" spans="1:8">
      <c r="A2764" s="73" t="s">
        <v>821</v>
      </c>
      <c r="H2764" s="7" t="s">
        <v>469</v>
      </c>
    </row>
    <row r="2765" spans="1:8" ht="16.5" customHeight="1" thickBot="1">
      <c r="A2765" s="72" t="s">
        <v>813</v>
      </c>
      <c r="E2765" s="2"/>
      <c r="G2765" s="2" t="s">
        <v>37</v>
      </c>
      <c r="H2765" s="2" t="s">
        <v>1</v>
      </c>
    </row>
    <row r="2766" spans="1:8" ht="16.5" thickBot="1">
      <c r="A2766" s="63" t="s">
        <v>6</v>
      </c>
      <c r="B2766" s="179">
        <v>2018</v>
      </c>
      <c r="C2766" s="180"/>
      <c r="D2766" s="179">
        <v>2019</v>
      </c>
      <c r="E2766" s="180"/>
      <c r="F2766" s="179">
        <v>2020</v>
      </c>
      <c r="G2766" s="180"/>
      <c r="H2766" s="64" t="s">
        <v>2</v>
      </c>
    </row>
    <row r="2767" spans="1:8">
      <c r="A2767" s="65"/>
      <c r="B2767" s="19" t="s">
        <v>40</v>
      </c>
      <c r="C2767" s="105" t="s">
        <v>41</v>
      </c>
      <c r="D2767" s="105" t="s">
        <v>40</v>
      </c>
      <c r="E2767" s="15" t="s">
        <v>41</v>
      </c>
      <c r="F2767" s="19" t="s">
        <v>40</v>
      </c>
      <c r="G2767" s="9" t="s">
        <v>41</v>
      </c>
      <c r="H2767" s="66"/>
    </row>
    <row r="2768" spans="1:8" ht="16.5" thickBot="1">
      <c r="A2768" s="67"/>
      <c r="B2768" s="32" t="s">
        <v>42</v>
      </c>
      <c r="C2768" s="11" t="s">
        <v>43</v>
      </c>
      <c r="D2768" s="108" t="s">
        <v>42</v>
      </c>
      <c r="E2768" s="34" t="s">
        <v>43</v>
      </c>
      <c r="F2768" s="32" t="s">
        <v>42</v>
      </c>
      <c r="G2768" s="32" t="s">
        <v>43</v>
      </c>
      <c r="H2768" s="68"/>
    </row>
    <row r="2769" spans="1:8" ht="17.25" thickTop="1" thickBot="1">
      <c r="A2769" s="22" t="s">
        <v>11</v>
      </c>
      <c r="B2769" s="33">
        <v>0</v>
      </c>
      <c r="C2769" s="36">
        <v>0</v>
      </c>
      <c r="D2769" s="29">
        <v>0</v>
      </c>
      <c r="E2769" s="35">
        <v>0</v>
      </c>
      <c r="F2769" s="29">
        <v>0</v>
      </c>
      <c r="G2769" s="29">
        <v>0</v>
      </c>
      <c r="H2769" s="108" t="s">
        <v>575</v>
      </c>
    </row>
    <row r="2770" spans="1:8" ht="16.5" thickBot="1">
      <c r="A2770" s="22" t="s">
        <v>12</v>
      </c>
      <c r="B2770" s="35">
        <v>9.3290000000000006</v>
      </c>
      <c r="C2770" s="36">
        <v>36.058</v>
      </c>
      <c r="D2770" s="29">
        <v>10.388</v>
      </c>
      <c r="E2770" s="35">
        <v>40.158999999999999</v>
      </c>
      <c r="F2770" s="29">
        <v>9.9510000000000005</v>
      </c>
      <c r="G2770" s="29">
        <v>43.936</v>
      </c>
      <c r="H2770" s="108" t="s">
        <v>576</v>
      </c>
    </row>
    <row r="2771" spans="1:8" ht="16.5" thickBot="1">
      <c r="A2771" s="22" t="s">
        <v>13</v>
      </c>
      <c r="B2771" s="35">
        <v>1.147</v>
      </c>
      <c r="C2771" s="36">
        <v>5.6210000000000004</v>
      </c>
      <c r="D2771" s="29">
        <v>1.2490000000000001</v>
      </c>
      <c r="E2771" s="35">
        <v>4.3570000000000002</v>
      </c>
      <c r="F2771" s="29">
        <v>1.1759999999999999</v>
      </c>
      <c r="G2771" s="29">
        <v>4.4690000000000003</v>
      </c>
      <c r="H2771" s="108" t="s">
        <v>572</v>
      </c>
    </row>
    <row r="2772" spans="1:8" ht="16.5" thickBot="1">
      <c r="A2772" s="22" t="s">
        <v>14</v>
      </c>
      <c r="B2772" s="35">
        <v>4.9000000000000002E-2</v>
      </c>
      <c r="C2772" s="36">
        <v>5.3999999999999999E-2</v>
      </c>
      <c r="D2772" s="29">
        <v>0.11799999999999999</v>
      </c>
      <c r="E2772" s="35">
        <v>0.10299999999999999</v>
      </c>
      <c r="F2772" s="29">
        <v>0</v>
      </c>
      <c r="G2772" s="29">
        <v>0</v>
      </c>
      <c r="H2772" s="108" t="s">
        <v>585</v>
      </c>
    </row>
    <row r="2773" spans="1:8" ht="16.5" thickBot="1">
      <c r="A2773" s="22" t="s">
        <v>15</v>
      </c>
      <c r="B2773" s="35">
        <v>0.31900000000000001</v>
      </c>
      <c r="C2773" s="36">
        <v>0.26700000000000002</v>
      </c>
      <c r="D2773" s="29">
        <v>0</v>
      </c>
      <c r="E2773" s="35">
        <v>0</v>
      </c>
      <c r="F2773" s="29">
        <v>0</v>
      </c>
      <c r="G2773" s="29">
        <v>0</v>
      </c>
      <c r="H2773" s="108" t="s">
        <v>591</v>
      </c>
    </row>
    <row r="2774" spans="1:8" ht="16.5" thickBot="1">
      <c r="A2774" s="22" t="s">
        <v>16</v>
      </c>
      <c r="B2774" s="35">
        <v>0</v>
      </c>
      <c r="C2774" s="36">
        <v>0</v>
      </c>
      <c r="D2774" s="29">
        <v>0</v>
      </c>
      <c r="E2774" s="35">
        <v>0</v>
      </c>
      <c r="F2774" s="35">
        <v>0</v>
      </c>
      <c r="G2774" s="35">
        <v>0</v>
      </c>
      <c r="H2774" s="108" t="s">
        <v>573</v>
      </c>
    </row>
    <row r="2775" spans="1:8" ht="16.5" thickBot="1">
      <c r="A2775" s="22" t="s">
        <v>17</v>
      </c>
      <c r="B2775" s="35">
        <v>2E-3</v>
      </c>
      <c r="C2775" s="36">
        <v>1.7000000000000001E-2</v>
      </c>
      <c r="D2775" s="29">
        <v>1E-3</v>
      </c>
      <c r="E2775" s="35">
        <v>1.6E-2</v>
      </c>
      <c r="F2775" s="29">
        <v>1.0999999999999999E-2</v>
      </c>
      <c r="G2775" s="29">
        <v>2.8000000000000001E-2</v>
      </c>
      <c r="H2775" s="108" t="s">
        <v>18</v>
      </c>
    </row>
    <row r="2776" spans="1:8" ht="16.5" thickBot="1">
      <c r="A2776" s="22" t="s">
        <v>19</v>
      </c>
      <c r="B2776" s="35">
        <v>11.942</v>
      </c>
      <c r="C2776" s="36">
        <v>49.804000000000002</v>
      </c>
      <c r="D2776" s="29">
        <v>17.114999999999998</v>
      </c>
      <c r="E2776" s="35">
        <v>55.594999999999999</v>
      </c>
      <c r="F2776" s="29">
        <v>17.364000000000001</v>
      </c>
      <c r="G2776" s="29">
        <v>56.781999999999996</v>
      </c>
      <c r="H2776" s="108" t="s">
        <v>574</v>
      </c>
    </row>
    <row r="2777" spans="1:8" ht="16.5" thickBot="1">
      <c r="A2777" s="22" t="s">
        <v>20</v>
      </c>
      <c r="B2777" s="35">
        <v>6.4000000000000001E-2</v>
      </c>
      <c r="C2777" s="36">
        <v>3.2000000000000001E-2</v>
      </c>
      <c r="D2777" s="29">
        <v>0.85399999999999998</v>
      </c>
      <c r="E2777" s="35">
        <v>0.55700000000000005</v>
      </c>
      <c r="F2777" s="29">
        <v>0.107</v>
      </c>
      <c r="G2777" s="29">
        <v>0.48</v>
      </c>
      <c r="H2777" s="108" t="s">
        <v>577</v>
      </c>
    </row>
    <row r="2778" spans="1:8" ht="16.5" thickBot="1">
      <c r="A2778" s="22" t="s">
        <v>21</v>
      </c>
      <c r="B2778" s="35">
        <v>7.9000000000000001E-2</v>
      </c>
      <c r="C2778" s="36">
        <v>3.3000000000000002E-2</v>
      </c>
      <c r="D2778" s="29">
        <v>11.115</v>
      </c>
      <c r="E2778" s="35">
        <v>0.66400000000000003</v>
      </c>
      <c r="F2778" s="29">
        <v>1.135</v>
      </c>
      <c r="G2778" s="29">
        <v>3.6280000000000001</v>
      </c>
      <c r="H2778" s="108" t="s">
        <v>587</v>
      </c>
    </row>
    <row r="2779" spans="1:8" ht="16.5" thickBot="1">
      <c r="A2779" s="22" t="s">
        <v>22</v>
      </c>
      <c r="B2779" s="35">
        <v>0</v>
      </c>
      <c r="C2779" s="36">
        <v>0</v>
      </c>
      <c r="D2779" s="29">
        <v>1E-3</v>
      </c>
      <c r="E2779" s="35">
        <v>1E-3</v>
      </c>
      <c r="F2779" s="29">
        <v>1E-3</v>
      </c>
      <c r="G2779" s="29">
        <v>1E-3</v>
      </c>
      <c r="H2779" s="108" t="s">
        <v>571</v>
      </c>
    </row>
    <row r="2780" spans="1:8" ht="16.5" thickBot="1">
      <c r="A2780" s="22" t="s">
        <v>23</v>
      </c>
      <c r="B2780" s="35">
        <v>15.930999999999999</v>
      </c>
      <c r="C2780" s="36">
        <v>7.1260000000000003</v>
      </c>
      <c r="D2780" s="29">
        <v>8.2929999999999993</v>
      </c>
      <c r="E2780" s="35">
        <v>7.2</v>
      </c>
      <c r="F2780" s="29">
        <v>4.0730000000000004</v>
      </c>
      <c r="G2780" s="29">
        <v>4.2300000000000004</v>
      </c>
      <c r="H2780" s="108" t="s">
        <v>24</v>
      </c>
    </row>
    <row r="2781" spans="1:8" ht="16.5" thickBot="1">
      <c r="A2781" s="22" t="s">
        <v>25</v>
      </c>
      <c r="B2781" s="29">
        <v>1.502</v>
      </c>
      <c r="C2781" s="27">
        <v>4.4219999999999997</v>
      </c>
      <c r="D2781" s="29">
        <v>1.3480000000000001</v>
      </c>
      <c r="E2781" s="35">
        <v>4.2030000000000003</v>
      </c>
      <c r="F2781" s="29">
        <v>0.77600000000000002</v>
      </c>
      <c r="G2781" s="29">
        <v>3.4860000000000002</v>
      </c>
      <c r="H2781" s="108" t="s">
        <v>578</v>
      </c>
    </row>
    <row r="2782" spans="1:8" ht="16.5" thickBot="1">
      <c r="A2782" s="22" t="s">
        <v>26</v>
      </c>
      <c r="B2782" s="35">
        <v>0</v>
      </c>
      <c r="C2782" s="36">
        <v>9.0999999999999998E-2</v>
      </c>
      <c r="D2782" s="29">
        <v>0</v>
      </c>
      <c r="E2782" s="35">
        <v>0</v>
      </c>
      <c r="F2782" s="29">
        <v>0.17799999999999999</v>
      </c>
      <c r="G2782" s="29">
        <v>0.8</v>
      </c>
      <c r="H2782" s="108" t="s">
        <v>588</v>
      </c>
    </row>
    <row r="2783" spans="1:8" ht="16.5" thickBot="1">
      <c r="A2783" s="22" t="s">
        <v>27</v>
      </c>
      <c r="B2783" s="35">
        <v>1.556</v>
      </c>
      <c r="C2783" s="36">
        <v>9.8800000000000008</v>
      </c>
      <c r="D2783" s="29">
        <v>2.2090000000000001</v>
      </c>
      <c r="E2783" s="35">
        <v>13.119</v>
      </c>
      <c r="F2783" s="29">
        <v>2.1469999999999998</v>
      </c>
      <c r="G2783" s="29">
        <v>13.776999999999999</v>
      </c>
      <c r="H2783" s="108" t="s">
        <v>579</v>
      </c>
    </row>
    <row r="2784" spans="1:8" ht="16.5" thickBot="1">
      <c r="A2784" s="22" t="s">
        <v>28</v>
      </c>
      <c r="B2784" s="35">
        <v>3.08</v>
      </c>
      <c r="C2784" s="36">
        <v>23.922000000000001</v>
      </c>
      <c r="D2784" s="29">
        <v>3.198</v>
      </c>
      <c r="E2784" s="35">
        <v>24.151</v>
      </c>
      <c r="F2784" s="29">
        <v>6.1870000000000003</v>
      </c>
      <c r="G2784" s="29">
        <v>31.611000000000001</v>
      </c>
      <c r="H2784" s="108" t="s">
        <v>580</v>
      </c>
    </row>
    <row r="2785" spans="1:8" ht="16.5" thickBot="1">
      <c r="A2785" s="22" t="s">
        <v>29</v>
      </c>
      <c r="B2785" s="35">
        <v>0.114</v>
      </c>
      <c r="C2785" s="36">
        <v>0.28399999999999997</v>
      </c>
      <c r="D2785" s="29">
        <v>7.1999999999999995E-2</v>
      </c>
      <c r="E2785" s="35">
        <v>0.112</v>
      </c>
      <c r="F2785" s="29">
        <v>2E-3</v>
      </c>
      <c r="G2785" s="29">
        <v>4.0000000000000001E-3</v>
      </c>
      <c r="H2785" s="108" t="s">
        <v>581</v>
      </c>
    </row>
    <row r="2786" spans="1:8" ht="16.5" thickBot="1">
      <c r="A2786" s="22" t="s">
        <v>30</v>
      </c>
      <c r="B2786" s="35">
        <v>4.8000000000000001E-2</v>
      </c>
      <c r="C2786" s="36">
        <v>0.16700000000000001</v>
      </c>
      <c r="D2786" s="29">
        <v>0.90600000000000003</v>
      </c>
      <c r="E2786" s="35">
        <v>0.71699999999999997</v>
      </c>
      <c r="F2786" s="29">
        <v>6.4000000000000001E-2</v>
      </c>
      <c r="G2786" s="29">
        <v>0.27</v>
      </c>
      <c r="H2786" s="108" t="s">
        <v>589</v>
      </c>
    </row>
    <row r="2787" spans="1:8" ht="16.5" thickBot="1">
      <c r="A2787" s="22" t="s">
        <v>31</v>
      </c>
      <c r="B2787" s="35">
        <v>0.72</v>
      </c>
      <c r="C2787" s="36">
        <v>0.29799999999999999</v>
      </c>
      <c r="D2787" s="29">
        <v>2E-3</v>
      </c>
      <c r="E2787" s="35">
        <v>7.3999999999999996E-2</v>
      </c>
      <c r="F2787" s="29">
        <v>0</v>
      </c>
      <c r="G2787" s="29">
        <v>0</v>
      </c>
      <c r="H2787" s="108" t="s">
        <v>582</v>
      </c>
    </row>
    <row r="2788" spans="1:8" ht="16.5" thickBot="1">
      <c r="A2788" s="22" t="s">
        <v>32</v>
      </c>
      <c r="B2788" s="35">
        <v>5.5E-2</v>
      </c>
      <c r="C2788" s="36">
        <v>0.157</v>
      </c>
      <c r="D2788" s="29">
        <v>1E-3</v>
      </c>
      <c r="E2788" s="35">
        <v>1E-3</v>
      </c>
      <c r="F2788" s="29">
        <v>2.1999999999999999E-2</v>
      </c>
      <c r="G2788" s="29">
        <v>1.4E-2</v>
      </c>
      <c r="H2788" s="108" t="s">
        <v>584</v>
      </c>
    </row>
    <row r="2789" spans="1:8" ht="16.5" thickBot="1">
      <c r="A2789" s="22" t="s">
        <v>33</v>
      </c>
      <c r="B2789" s="37">
        <v>0</v>
      </c>
      <c r="C2789" s="38">
        <v>0</v>
      </c>
      <c r="D2789" s="29">
        <v>0</v>
      </c>
      <c r="E2789" s="35">
        <v>0</v>
      </c>
      <c r="F2789" s="29">
        <v>8.0000000000000002E-3</v>
      </c>
      <c r="G2789" s="29">
        <v>1E-3</v>
      </c>
      <c r="H2789" s="108" t="s">
        <v>583</v>
      </c>
    </row>
    <row r="2790" spans="1:8" ht="16.5" thickBot="1">
      <c r="A2790" s="22" t="s">
        <v>34</v>
      </c>
      <c r="B2790" s="37">
        <v>0</v>
      </c>
      <c r="C2790" s="38">
        <v>0</v>
      </c>
      <c r="D2790" s="29">
        <v>2E-3</v>
      </c>
      <c r="E2790" s="35">
        <v>5.0000000000000001E-3</v>
      </c>
      <c r="F2790" s="29">
        <v>2E-3</v>
      </c>
      <c r="G2790" s="29">
        <v>3.0000000000000001E-3</v>
      </c>
      <c r="H2790" s="107" t="s">
        <v>35</v>
      </c>
    </row>
    <row r="2791" spans="1:8" ht="16.5" thickBot="1">
      <c r="A2791" s="90" t="s">
        <v>338</v>
      </c>
      <c r="B2791" s="92">
        <v>45.936999999999998</v>
      </c>
      <c r="C2791" s="92">
        <v>138.233</v>
      </c>
      <c r="D2791" s="92">
        <v>56.872</v>
      </c>
      <c r="E2791" s="92">
        <v>151.03400000000002</v>
      </c>
      <c r="F2791" s="92">
        <f>SUM(F2769:F2790)</f>
        <v>43.204000000000008</v>
      </c>
      <c r="G2791" s="92">
        <f>SUM(G2769:G2790)</f>
        <v>163.52000000000001</v>
      </c>
      <c r="H2791" s="106" t="s">
        <v>586</v>
      </c>
    </row>
    <row r="2792" spans="1:8" ht="16.5" thickBot="1">
      <c r="A2792" s="90" t="s">
        <v>337</v>
      </c>
      <c r="B2792" s="92">
        <v>925.84900000000005</v>
      </c>
      <c r="C2792" s="92">
        <v>2901.268</v>
      </c>
      <c r="D2792" s="92">
        <v>969.53</v>
      </c>
      <c r="E2792" s="92">
        <v>3150.3980000000001</v>
      </c>
      <c r="F2792" s="92">
        <v>1014.6089882421204</v>
      </c>
      <c r="G2792" s="92">
        <v>3296.8780000000002</v>
      </c>
      <c r="H2792" s="113" t="s">
        <v>339</v>
      </c>
    </row>
    <row r="2795" spans="1:8">
      <c r="A2795" s="73" t="s">
        <v>189</v>
      </c>
      <c r="H2795" s="75" t="s">
        <v>190</v>
      </c>
    </row>
    <row r="2796" spans="1:8">
      <c r="A2796" s="73" t="s">
        <v>734</v>
      </c>
      <c r="H2796" s="7" t="s">
        <v>470</v>
      </c>
    </row>
    <row r="2797" spans="1:8" ht="16.5" customHeight="1" thickBot="1">
      <c r="A2797" s="72" t="s">
        <v>813</v>
      </c>
      <c r="E2797" s="2"/>
      <c r="G2797" s="2" t="s">
        <v>37</v>
      </c>
      <c r="H2797" s="2" t="s">
        <v>1</v>
      </c>
    </row>
    <row r="2798" spans="1:8" ht="16.5" thickBot="1">
      <c r="A2798" s="63" t="s">
        <v>6</v>
      </c>
      <c r="B2798" s="179">
        <v>2018</v>
      </c>
      <c r="C2798" s="180"/>
      <c r="D2798" s="179">
        <v>2019</v>
      </c>
      <c r="E2798" s="180"/>
      <c r="F2798" s="179">
        <v>2020</v>
      </c>
      <c r="G2798" s="180"/>
      <c r="H2798" s="64" t="s">
        <v>2</v>
      </c>
    </row>
    <row r="2799" spans="1:8">
      <c r="A2799" s="65"/>
      <c r="B2799" s="19" t="s">
        <v>40</v>
      </c>
      <c r="C2799" s="105" t="s">
        <v>41</v>
      </c>
      <c r="D2799" s="105" t="s">
        <v>40</v>
      </c>
      <c r="E2799" s="15" t="s">
        <v>41</v>
      </c>
      <c r="F2799" s="19" t="s">
        <v>40</v>
      </c>
      <c r="G2799" s="9" t="s">
        <v>41</v>
      </c>
      <c r="H2799" s="66"/>
    </row>
    <row r="2800" spans="1:8" ht="16.5" thickBot="1">
      <c r="A2800" s="67"/>
      <c r="B2800" s="32" t="s">
        <v>42</v>
      </c>
      <c r="C2800" s="11" t="s">
        <v>43</v>
      </c>
      <c r="D2800" s="108" t="s">
        <v>42</v>
      </c>
      <c r="E2800" s="34" t="s">
        <v>43</v>
      </c>
      <c r="F2800" s="32" t="s">
        <v>42</v>
      </c>
      <c r="G2800" s="32" t="s">
        <v>43</v>
      </c>
      <c r="H2800" s="68"/>
    </row>
    <row r="2801" spans="1:8" ht="17.25" thickTop="1" thickBot="1">
      <c r="A2801" s="22" t="s">
        <v>11</v>
      </c>
      <c r="B2801" s="33">
        <v>0.104</v>
      </c>
      <c r="C2801" s="36">
        <v>0.21199999999999999</v>
      </c>
      <c r="D2801" s="29">
        <v>0.56200000000000006</v>
      </c>
      <c r="E2801" s="29">
        <v>1.0780000000000001</v>
      </c>
      <c r="F2801" s="29">
        <v>0.60699999999999998</v>
      </c>
      <c r="G2801" s="29">
        <v>1.163</v>
      </c>
      <c r="H2801" s="108" t="s">
        <v>575</v>
      </c>
    </row>
    <row r="2802" spans="1:8" ht="16.5" thickBot="1">
      <c r="A2802" s="22" t="s">
        <v>12</v>
      </c>
      <c r="B2802" s="35">
        <v>15.882</v>
      </c>
      <c r="C2802" s="36">
        <v>21.933</v>
      </c>
      <c r="D2802" s="29">
        <v>16.068000000000001</v>
      </c>
      <c r="E2802" s="29">
        <v>20.201000000000001</v>
      </c>
      <c r="F2802" s="29">
        <v>13.896000000000001</v>
      </c>
      <c r="G2802" s="29">
        <v>18.466000000000001</v>
      </c>
      <c r="H2802" s="108" t="s">
        <v>576</v>
      </c>
    </row>
    <row r="2803" spans="1:8" ht="16.5" thickBot="1">
      <c r="A2803" s="22" t="s">
        <v>13</v>
      </c>
      <c r="B2803" s="35">
        <v>0.85299999999999998</v>
      </c>
      <c r="C2803" s="36">
        <v>1.1439999999999999</v>
      </c>
      <c r="D2803" s="29">
        <v>0.91</v>
      </c>
      <c r="E2803" s="29">
        <v>1.0649999999999999</v>
      </c>
      <c r="F2803" s="29">
        <v>1.087</v>
      </c>
      <c r="G2803" s="29">
        <v>1.2070000000000001</v>
      </c>
      <c r="H2803" s="108" t="s">
        <v>572</v>
      </c>
    </row>
    <row r="2804" spans="1:8" ht="16.5" thickBot="1">
      <c r="A2804" s="22" t="s">
        <v>14</v>
      </c>
      <c r="B2804" s="35">
        <v>8.0000000000000002E-3</v>
      </c>
      <c r="C2804" s="36">
        <v>5.0000000000000001E-3</v>
      </c>
      <c r="D2804" s="29">
        <v>0</v>
      </c>
      <c r="E2804" s="29">
        <v>0</v>
      </c>
      <c r="F2804" s="29">
        <v>0</v>
      </c>
      <c r="G2804" s="29">
        <v>0</v>
      </c>
      <c r="H2804" s="108" t="s">
        <v>585</v>
      </c>
    </row>
    <row r="2805" spans="1:8" ht="16.5" thickBot="1">
      <c r="A2805" s="22" t="s">
        <v>15</v>
      </c>
      <c r="B2805" s="35">
        <v>4.3999999999999997E-2</v>
      </c>
      <c r="C2805" s="36">
        <v>7.0000000000000007E-2</v>
      </c>
      <c r="D2805" s="29">
        <v>0.224</v>
      </c>
      <c r="E2805" s="29">
        <v>0.29799999999999999</v>
      </c>
      <c r="F2805" s="29">
        <v>2.9000000000000001E-2</v>
      </c>
      <c r="G2805" s="29">
        <v>3.4000000000000002E-2</v>
      </c>
      <c r="H2805" s="108" t="s">
        <v>591</v>
      </c>
    </row>
    <row r="2806" spans="1:8" ht="16.5" thickBot="1">
      <c r="A2806" s="22" t="s">
        <v>16</v>
      </c>
      <c r="B2806" s="35">
        <v>0</v>
      </c>
      <c r="C2806" s="36">
        <v>0</v>
      </c>
      <c r="D2806" s="29">
        <v>0</v>
      </c>
      <c r="E2806" s="29">
        <v>0</v>
      </c>
      <c r="F2806" s="29">
        <v>0</v>
      </c>
      <c r="G2806" s="29">
        <v>0</v>
      </c>
      <c r="H2806" s="108" t="s">
        <v>573</v>
      </c>
    </row>
    <row r="2807" spans="1:8" ht="16.5" thickBot="1">
      <c r="A2807" s="22" t="s">
        <v>17</v>
      </c>
      <c r="B2807" s="35">
        <v>7.4999999999999997E-2</v>
      </c>
      <c r="C2807" s="36">
        <v>0.121</v>
      </c>
      <c r="D2807" s="29">
        <v>6.5000000000000002E-2</v>
      </c>
      <c r="E2807" s="29">
        <v>8.6999999999999994E-2</v>
      </c>
      <c r="F2807" s="29">
        <v>5.3999999999999999E-2</v>
      </c>
      <c r="G2807" s="29">
        <v>7.2999999999999995E-2</v>
      </c>
      <c r="H2807" s="108" t="s">
        <v>18</v>
      </c>
    </row>
    <row r="2808" spans="1:8" ht="16.5" thickBot="1">
      <c r="A2808" s="22" t="s">
        <v>19</v>
      </c>
      <c r="B2808" s="35">
        <v>18.721</v>
      </c>
      <c r="C2808" s="36">
        <v>18.922000000000001</v>
      </c>
      <c r="D2808" s="29">
        <v>11.064</v>
      </c>
      <c r="E2808" s="29">
        <v>13.385</v>
      </c>
      <c r="F2808" s="29">
        <v>11.401</v>
      </c>
      <c r="G2808" s="29">
        <v>12.56</v>
      </c>
      <c r="H2808" s="108" t="s">
        <v>574</v>
      </c>
    </row>
    <row r="2809" spans="1:8" ht="16.5" thickBot="1">
      <c r="A2809" s="22" t="s">
        <v>20</v>
      </c>
      <c r="B2809" s="35">
        <v>3.1E-2</v>
      </c>
      <c r="C2809" s="36">
        <v>4.7E-2</v>
      </c>
      <c r="D2809" s="29">
        <v>0</v>
      </c>
      <c r="E2809" s="29">
        <v>0</v>
      </c>
      <c r="F2809" s="29">
        <v>0</v>
      </c>
      <c r="G2809" s="29">
        <v>0</v>
      </c>
      <c r="H2809" s="108" t="s">
        <v>577</v>
      </c>
    </row>
    <row r="2810" spans="1:8" ht="16.5" thickBot="1">
      <c r="A2810" s="22" t="s">
        <v>21</v>
      </c>
      <c r="B2810" s="35">
        <v>0.55700000000000005</v>
      </c>
      <c r="C2810" s="36">
        <v>0.152</v>
      </c>
      <c r="D2810" s="29">
        <v>0.83299999999999996</v>
      </c>
      <c r="E2810" s="29">
        <v>0.185</v>
      </c>
      <c r="F2810" s="29">
        <v>0.372</v>
      </c>
      <c r="G2810" s="29">
        <v>0.14099999999999999</v>
      </c>
      <c r="H2810" s="108" t="s">
        <v>587</v>
      </c>
    </row>
    <row r="2811" spans="1:8" ht="16.5" thickBot="1">
      <c r="A2811" s="22" t="s">
        <v>22</v>
      </c>
      <c r="B2811" s="35">
        <v>0</v>
      </c>
      <c r="C2811" s="36">
        <v>0</v>
      </c>
      <c r="D2811" s="29">
        <v>2E-3</v>
      </c>
      <c r="E2811" s="29">
        <v>4.0000000000000001E-3</v>
      </c>
      <c r="F2811" s="29">
        <v>3.0000000000000001E-3</v>
      </c>
      <c r="G2811" s="29">
        <v>5.0000000000000001E-3</v>
      </c>
      <c r="H2811" s="108" t="s">
        <v>571</v>
      </c>
    </row>
    <row r="2812" spans="1:8" ht="16.5" thickBot="1">
      <c r="A2812" s="22" t="s">
        <v>23</v>
      </c>
      <c r="B2812" s="35">
        <v>77.784999999999997</v>
      </c>
      <c r="C2812" s="36">
        <v>33.783000000000001</v>
      </c>
      <c r="D2812" s="29">
        <v>75.963999999999999</v>
      </c>
      <c r="E2812" s="29">
        <v>38.058</v>
      </c>
      <c r="F2812" s="29">
        <v>84.444999999999993</v>
      </c>
      <c r="G2812" s="29">
        <v>53.692</v>
      </c>
      <c r="H2812" s="108" t="s">
        <v>24</v>
      </c>
    </row>
    <row r="2813" spans="1:8" ht="16.5" thickBot="1">
      <c r="A2813" s="22" t="s">
        <v>25</v>
      </c>
      <c r="B2813" s="29">
        <v>1.04</v>
      </c>
      <c r="C2813" s="27">
        <v>1.218</v>
      </c>
      <c r="D2813" s="29">
        <v>2.625</v>
      </c>
      <c r="E2813" s="29">
        <v>3.5270000000000001</v>
      </c>
      <c r="F2813" s="29">
        <v>2.0619999999999998</v>
      </c>
      <c r="G2813" s="29">
        <v>3.4729999999999999</v>
      </c>
      <c r="H2813" s="108" t="s">
        <v>578</v>
      </c>
    </row>
    <row r="2814" spans="1:8" ht="16.5" thickBot="1">
      <c r="A2814" s="22" t="s">
        <v>26</v>
      </c>
      <c r="B2814" s="35">
        <v>0</v>
      </c>
      <c r="C2814" s="36">
        <v>0</v>
      </c>
      <c r="D2814" s="29">
        <f>+F2814/G2814*E2814</f>
        <v>1.0698811881188119</v>
      </c>
      <c r="E2814" s="29">
        <v>1.671</v>
      </c>
      <c r="F2814" s="29">
        <v>0.19400000000000001</v>
      </c>
      <c r="G2814" s="29">
        <v>0.30299999999999999</v>
      </c>
      <c r="H2814" s="108" t="s">
        <v>588</v>
      </c>
    </row>
    <row r="2815" spans="1:8" ht="16.5" thickBot="1">
      <c r="A2815" s="22" t="s">
        <v>27</v>
      </c>
      <c r="B2815" s="35">
        <v>0</v>
      </c>
      <c r="C2815" s="36">
        <v>0</v>
      </c>
      <c r="D2815" s="29">
        <v>2.2770000000000001</v>
      </c>
      <c r="E2815" s="29">
        <v>4.5970000000000004</v>
      </c>
      <c r="F2815" s="29">
        <v>2.1589999999999998</v>
      </c>
      <c r="G2815" s="29">
        <v>4.3079999999999998</v>
      </c>
      <c r="H2815" s="108" t="s">
        <v>579</v>
      </c>
    </row>
    <row r="2816" spans="1:8" ht="16.5" thickBot="1">
      <c r="A2816" s="22" t="s">
        <v>28</v>
      </c>
      <c r="B2816" s="35">
        <v>8.1479999999999997</v>
      </c>
      <c r="C2816" s="36">
        <v>9.9049999999999994</v>
      </c>
      <c r="D2816" s="29">
        <v>5.9729999999999999</v>
      </c>
      <c r="E2816" s="29">
        <v>9.4830000000000005</v>
      </c>
      <c r="F2816" s="29">
        <v>4.74</v>
      </c>
      <c r="G2816" s="29">
        <v>8.18</v>
      </c>
      <c r="H2816" s="108" t="s">
        <v>580</v>
      </c>
    </row>
    <row r="2817" spans="1:8" ht="16.5" thickBot="1">
      <c r="A2817" s="22" t="s">
        <v>29</v>
      </c>
      <c r="B2817" s="35">
        <v>0.26600000000000001</v>
      </c>
      <c r="C2817" s="36">
        <v>0.16500000000000001</v>
      </c>
      <c r="D2817" s="29">
        <v>3.5750000000000002</v>
      </c>
      <c r="E2817" s="29">
        <v>1.365</v>
      </c>
      <c r="F2817" s="29">
        <v>0.92400000000000004</v>
      </c>
      <c r="G2817" s="29">
        <v>0.20300000000000001</v>
      </c>
      <c r="H2817" s="108" t="s">
        <v>581</v>
      </c>
    </row>
    <row r="2818" spans="1:8" ht="16.5" thickBot="1">
      <c r="A2818" s="22" t="s">
        <v>30</v>
      </c>
      <c r="B2818" s="35">
        <v>2.7559999999999998</v>
      </c>
      <c r="C2818" s="36">
        <v>1.133</v>
      </c>
      <c r="D2818" s="29">
        <v>3.129</v>
      </c>
      <c r="E2818" s="29">
        <v>2.0859999999999999</v>
      </c>
      <c r="F2818" s="29">
        <v>1.597</v>
      </c>
      <c r="G2818" s="29">
        <v>1.111</v>
      </c>
      <c r="H2818" s="108" t="s">
        <v>589</v>
      </c>
    </row>
    <row r="2819" spans="1:8" ht="16.5" thickBot="1">
      <c r="A2819" s="22" t="s">
        <v>31</v>
      </c>
      <c r="B2819" s="35">
        <v>6.851</v>
      </c>
      <c r="C2819" s="36">
        <v>10.464</v>
      </c>
      <c r="D2819" s="29">
        <f>+F2819/G2819*E2819</f>
        <v>17.390456847005176</v>
      </c>
      <c r="E2819" s="29">
        <v>27.027999999999999</v>
      </c>
      <c r="F2819" s="29">
        <v>13.545999999999999</v>
      </c>
      <c r="G2819" s="29">
        <v>21.053000000000001</v>
      </c>
      <c r="H2819" s="108" t="s">
        <v>582</v>
      </c>
    </row>
    <row r="2820" spans="1:8" ht="16.5" thickBot="1">
      <c r="A2820" s="22" t="s">
        <v>32</v>
      </c>
      <c r="B2820" s="35">
        <v>0.129</v>
      </c>
      <c r="C2820" s="36">
        <v>0.185</v>
      </c>
      <c r="D2820" s="29">
        <v>0.10100000000000001</v>
      </c>
      <c r="E2820" s="29">
        <v>0.107</v>
      </c>
      <c r="F2820" s="29">
        <v>6.5000000000000002E-2</v>
      </c>
      <c r="G2820" s="29">
        <v>6.4000000000000001E-2</v>
      </c>
      <c r="H2820" s="108" t="s">
        <v>584</v>
      </c>
    </row>
    <row r="2821" spans="1:8" ht="16.5" thickBot="1">
      <c r="A2821" s="22" t="s">
        <v>33</v>
      </c>
      <c r="B2821" s="37">
        <v>0</v>
      </c>
      <c r="C2821" s="38">
        <v>0</v>
      </c>
      <c r="D2821" s="29">
        <v>0</v>
      </c>
      <c r="E2821" s="29">
        <v>0</v>
      </c>
      <c r="F2821" s="29">
        <v>2.1000000000000001E-2</v>
      </c>
      <c r="G2821" s="29">
        <v>3.0000000000000001E-3</v>
      </c>
      <c r="H2821" s="108" t="s">
        <v>583</v>
      </c>
    </row>
    <row r="2822" spans="1:8" ht="16.5" thickBot="1">
      <c r="A2822" s="22" t="s">
        <v>34</v>
      </c>
      <c r="B2822" s="37">
        <v>0</v>
      </c>
      <c r="C2822" s="38">
        <v>0</v>
      </c>
      <c r="D2822" s="29">
        <v>0.44600000000000001</v>
      </c>
      <c r="E2822" s="29">
        <v>0.77900000000000003</v>
      </c>
      <c r="F2822" s="29">
        <v>0.45900000000000002</v>
      </c>
      <c r="G2822" s="29">
        <v>0.85499999999999998</v>
      </c>
      <c r="H2822" s="107" t="s">
        <v>35</v>
      </c>
    </row>
    <row r="2823" spans="1:8" ht="16.5" thickBot="1">
      <c r="A2823" s="90" t="s">
        <v>338</v>
      </c>
      <c r="B2823" s="92">
        <v>133.25</v>
      </c>
      <c r="C2823" s="92">
        <v>99.459000000000003</v>
      </c>
      <c r="D2823" s="92">
        <f>SUM(D2807:D2822)</f>
        <v>124.51433803512398</v>
      </c>
      <c r="E2823" s="92">
        <f t="shared" ref="E2823:G2823" si="383">SUM(E2807:E2822)</f>
        <v>102.36199999999999</v>
      </c>
      <c r="F2823" s="92">
        <f t="shared" si="383"/>
        <v>122.04199999999999</v>
      </c>
      <c r="G2823" s="92">
        <f t="shared" si="383"/>
        <v>106.02400000000002</v>
      </c>
      <c r="H2823" s="106" t="s">
        <v>586</v>
      </c>
    </row>
    <row r="2824" spans="1:8" ht="16.5" thickBot="1">
      <c r="A2824" s="90" t="s">
        <v>337</v>
      </c>
      <c r="B2824" s="92">
        <v>744.98299999999995</v>
      </c>
      <c r="C2824" s="92">
        <v>948.36199999999997</v>
      </c>
      <c r="D2824" s="92">
        <f>+B2824/C2824*E2824</f>
        <v>837.72940156185098</v>
      </c>
      <c r="E2824" s="92">
        <v>1066.4280000000001</v>
      </c>
      <c r="F2824" s="92">
        <f>+D2824/E2824*G2824</f>
        <v>791.05062296675737</v>
      </c>
      <c r="G2824" s="92">
        <v>1007.006</v>
      </c>
      <c r="H2824" s="113" t="s">
        <v>339</v>
      </c>
    </row>
    <row r="2826" spans="1:8" s="198" customFormat="1">
      <c r="A2826" s="201" t="s">
        <v>191</v>
      </c>
      <c r="H2826" s="203" t="s">
        <v>192</v>
      </c>
    </row>
    <row r="2827" spans="1:8">
      <c r="A2827" s="73" t="s">
        <v>735</v>
      </c>
      <c r="H2827" s="44" t="s">
        <v>471</v>
      </c>
    </row>
    <row r="2828" spans="1:8" ht="16.5" customHeight="1" thickBot="1">
      <c r="A2828" s="72" t="s">
        <v>813</v>
      </c>
      <c r="E2828" s="2"/>
      <c r="G2828" s="2" t="s">
        <v>37</v>
      </c>
      <c r="H2828" s="2" t="s">
        <v>1</v>
      </c>
    </row>
    <row r="2829" spans="1:8" ht="16.5" thickBot="1">
      <c r="A2829" s="63" t="s">
        <v>6</v>
      </c>
      <c r="B2829" s="179">
        <v>2018</v>
      </c>
      <c r="C2829" s="180"/>
      <c r="D2829" s="179">
        <v>2019</v>
      </c>
      <c r="E2829" s="180"/>
      <c r="F2829" s="179">
        <v>2020</v>
      </c>
      <c r="G2829" s="180"/>
      <c r="H2829" s="64" t="s">
        <v>2</v>
      </c>
    </row>
    <row r="2830" spans="1:8">
      <c r="A2830" s="65"/>
      <c r="B2830" s="19" t="s">
        <v>40</v>
      </c>
      <c r="C2830" s="105" t="s">
        <v>41</v>
      </c>
      <c r="D2830" s="105" t="s">
        <v>40</v>
      </c>
      <c r="E2830" s="15" t="s">
        <v>41</v>
      </c>
      <c r="F2830" s="19" t="s">
        <v>40</v>
      </c>
      <c r="G2830" s="9" t="s">
        <v>41</v>
      </c>
      <c r="H2830" s="66"/>
    </row>
    <row r="2831" spans="1:8" ht="16.5" thickBot="1">
      <c r="A2831" s="67"/>
      <c r="B2831" s="32" t="s">
        <v>42</v>
      </c>
      <c r="C2831" s="11" t="s">
        <v>43</v>
      </c>
      <c r="D2831" s="108" t="s">
        <v>42</v>
      </c>
      <c r="E2831" s="34" t="s">
        <v>43</v>
      </c>
      <c r="F2831" s="32" t="s">
        <v>42</v>
      </c>
      <c r="G2831" s="32" t="s">
        <v>43</v>
      </c>
      <c r="H2831" s="68"/>
    </row>
    <row r="2832" spans="1:8" ht="17.25" thickTop="1" thickBot="1">
      <c r="A2832" s="22" t="s">
        <v>11</v>
      </c>
      <c r="B2832" s="33">
        <v>3.5070000000000001</v>
      </c>
      <c r="C2832" s="36">
        <v>7.5659999999999998</v>
      </c>
      <c r="D2832" s="29">
        <v>3.4039999999999999</v>
      </c>
      <c r="E2832" s="29">
        <v>6.66</v>
      </c>
      <c r="F2832" s="29">
        <v>4.37</v>
      </c>
      <c r="G2832" s="29">
        <v>7.2869999999999999</v>
      </c>
      <c r="H2832" s="108" t="s">
        <v>575</v>
      </c>
    </row>
    <row r="2833" spans="1:8" ht="16.5" thickBot="1">
      <c r="A2833" s="22" t="s">
        <v>12</v>
      </c>
      <c r="B2833" s="35">
        <v>68.001000000000005</v>
      </c>
      <c r="C2833" s="36">
        <v>101.03</v>
      </c>
      <c r="D2833" s="29">
        <v>69.233000000000004</v>
      </c>
      <c r="E2833" s="29">
        <v>92.242000000000004</v>
      </c>
      <c r="F2833" s="29">
        <v>74.798000000000002</v>
      </c>
      <c r="G2833" s="29">
        <v>97.418999999999997</v>
      </c>
      <c r="H2833" s="108" t="s">
        <v>576</v>
      </c>
    </row>
    <row r="2834" spans="1:8" ht="16.5" thickBot="1">
      <c r="A2834" s="22" t="s">
        <v>13</v>
      </c>
      <c r="B2834" s="35">
        <v>5.5190000000000001</v>
      </c>
      <c r="C2834" s="36">
        <v>7.7430000000000003</v>
      </c>
      <c r="D2834" s="29">
        <v>5.2949999999999999</v>
      </c>
      <c r="E2834" s="29">
        <v>7.08</v>
      </c>
      <c r="F2834" s="29">
        <v>4.9820000000000002</v>
      </c>
      <c r="G2834" s="29">
        <v>6.8490000000000002</v>
      </c>
      <c r="H2834" s="108" t="s">
        <v>572</v>
      </c>
    </row>
    <row r="2835" spans="1:8" ht="16.5" thickBot="1">
      <c r="A2835" s="22" t="s">
        <v>14</v>
      </c>
      <c r="B2835" s="35">
        <v>1.7410000000000001</v>
      </c>
      <c r="C2835" s="36">
        <v>0.85699999999999998</v>
      </c>
      <c r="D2835" s="29">
        <v>2.206</v>
      </c>
      <c r="E2835" s="29">
        <v>1.155</v>
      </c>
      <c r="F2835" s="29">
        <v>1.7190000000000001</v>
      </c>
      <c r="G2835" s="29">
        <v>0.96599999999999997</v>
      </c>
      <c r="H2835" s="108" t="s">
        <v>585</v>
      </c>
    </row>
    <row r="2836" spans="1:8" ht="16.5" thickBot="1">
      <c r="A2836" s="22" t="s">
        <v>15</v>
      </c>
      <c r="B2836" s="35">
        <v>9.7569999999999997</v>
      </c>
      <c r="C2836" s="36">
        <v>19.289000000000001</v>
      </c>
      <c r="D2836" s="29">
        <v>14.023999999999999</v>
      </c>
      <c r="E2836" s="29">
        <v>30.119</v>
      </c>
      <c r="F2836" s="29">
        <v>12.532</v>
      </c>
      <c r="G2836" s="29">
        <v>22.222000000000001</v>
      </c>
      <c r="H2836" s="108" t="s">
        <v>591</v>
      </c>
    </row>
    <row r="2837" spans="1:8" ht="16.5" thickBot="1">
      <c r="A2837" s="22" t="s">
        <v>16</v>
      </c>
      <c r="B2837" s="35">
        <v>13.489000000000001</v>
      </c>
      <c r="C2837" s="36">
        <v>2.3E-2</v>
      </c>
      <c r="D2837" s="29">
        <v>5.0000000000000001E-3</v>
      </c>
      <c r="E2837" s="29">
        <v>6.0000000000000001E-3</v>
      </c>
      <c r="F2837" s="29">
        <v>2.1999999999999999E-2</v>
      </c>
      <c r="G2837" s="29">
        <v>1.9E-2</v>
      </c>
      <c r="H2837" s="108" t="s">
        <v>573</v>
      </c>
    </row>
    <row r="2838" spans="1:8" ht="16.5" thickBot="1">
      <c r="A2838" s="22" t="s">
        <v>17</v>
      </c>
      <c r="B2838" s="35">
        <v>0.40600000000000003</v>
      </c>
      <c r="C2838" s="36">
        <v>0.72799999999999998</v>
      </c>
      <c r="D2838" s="29">
        <v>0.40699999999999997</v>
      </c>
      <c r="E2838" s="29">
        <v>0.54600000000000004</v>
      </c>
      <c r="F2838" s="29">
        <v>0.50800000000000001</v>
      </c>
      <c r="G2838" s="29">
        <v>0.80100000000000005</v>
      </c>
      <c r="H2838" s="108" t="s">
        <v>18</v>
      </c>
    </row>
    <row r="2839" spans="1:8" ht="16.5" thickBot="1">
      <c r="A2839" s="22" t="s">
        <v>19</v>
      </c>
      <c r="B2839" s="35">
        <v>70.587000000000003</v>
      </c>
      <c r="C2839" s="36">
        <v>95.165999999999997</v>
      </c>
      <c r="D2839" s="29">
        <v>72.903000000000006</v>
      </c>
      <c r="E2839" s="29">
        <v>94.54</v>
      </c>
      <c r="F2839" s="29">
        <v>86.972999999999999</v>
      </c>
      <c r="G2839" s="29">
        <v>104.16800000000001</v>
      </c>
      <c r="H2839" s="108" t="s">
        <v>574</v>
      </c>
    </row>
    <row r="2840" spans="1:8" ht="16.5" thickBot="1">
      <c r="A2840" s="22" t="s">
        <v>20</v>
      </c>
      <c r="B2840" s="35">
        <v>0.311</v>
      </c>
      <c r="C2840" s="36">
        <v>0.52800000000000002</v>
      </c>
      <c r="D2840" s="29">
        <v>4.5220000000000002</v>
      </c>
      <c r="E2840" s="29">
        <v>4.601</v>
      </c>
      <c r="F2840" s="29">
        <v>2.4649999999999999</v>
      </c>
      <c r="G2840" s="29">
        <v>3.5110000000000001</v>
      </c>
      <c r="H2840" s="108" t="s">
        <v>577</v>
      </c>
    </row>
    <row r="2841" spans="1:8" ht="16.5" thickBot="1">
      <c r="A2841" s="22" t="s">
        <v>21</v>
      </c>
      <c r="B2841" s="35">
        <v>4.6269999999999998</v>
      </c>
      <c r="C2841" s="36">
        <v>2.3410000000000002</v>
      </c>
      <c r="D2841" s="29">
        <v>9.0909999999999993</v>
      </c>
      <c r="E2841" s="29">
        <v>2.7690000000000001</v>
      </c>
      <c r="F2841" s="29">
        <v>4.1210000000000004</v>
      </c>
      <c r="G2841" s="29">
        <v>2.6989999999999998</v>
      </c>
      <c r="H2841" s="108" t="s">
        <v>587</v>
      </c>
    </row>
    <row r="2842" spans="1:8" ht="16.5" thickBot="1">
      <c r="A2842" s="22" t="s">
        <v>22</v>
      </c>
      <c r="B2842" s="35">
        <v>0.184</v>
      </c>
      <c r="C2842" s="36">
        <v>0.374</v>
      </c>
      <c r="D2842" s="29">
        <v>0.29899999999999999</v>
      </c>
      <c r="E2842" s="29">
        <v>0.58699999999999997</v>
      </c>
      <c r="F2842" s="29">
        <v>0.46200000000000002</v>
      </c>
      <c r="G2842" s="29">
        <v>0.74399999999999999</v>
      </c>
      <c r="H2842" s="108" t="s">
        <v>571</v>
      </c>
    </row>
    <row r="2843" spans="1:8" ht="16.5" thickBot="1">
      <c r="A2843" s="22" t="s">
        <v>23</v>
      </c>
      <c r="B2843" s="35">
        <v>38.965000000000003</v>
      </c>
      <c r="C2843" s="36">
        <v>39.139000000000003</v>
      </c>
      <c r="D2843" s="29">
        <v>32.093000000000004</v>
      </c>
      <c r="E2843" s="29">
        <v>39.387</v>
      </c>
      <c r="F2843" s="29">
        <v>43.896000000000001</v>
      </c>
      <c r="G2843" s="29">
        <v>46.781999999999996</v>
      </c>
      <c r="H2843" s="108" t="s">
        <v>24</v>
      </c>
    </row>
    <row r="2844" spans="1:8" ht="16.5" thickBot="1">
      <c r="A2844" s="22" t="s">
        <v>25</v>
      </c>
      <c r="B2844" s="29">
        <v>17.911999999999999</v>
      </c>
      <c r="C2844" s="27">
        <v>20.439</v>
      </c>
      <c r="D2844" s="29">
        <v>21.242999999999999</v>
      </c>
      <c r="E2844" s="29">
        <v>24.472999999999999</v>
      </c>
      <c r="F2844" s="29">
        <v>18.888612000000009</v>
      </c>
      <c r="G2844" s="29">
        <v>29.83841875000001</v>
      </c>
      <c r="H2844" s="108" t="s">
        <v>578</v>
      </c>
    </row>
    <row r="2845" spans="1:8" ht="16.5" thickBot="1">
      <c r="A2845" s="22" t="s">
        <v>26</v>
      </c>
      <c r="B2845" s="35">
        <v>0.54534432989690729</v>
      </c>
      <c r="C2845" s="36">
        <v>1.1160000000000001</v>
      </c>
      <c r="D2845" s="29">
        <f>+B2845/C2845*E2845</f>
        <v>0.66848659793814447</v>
      </c>
      <c r="E2845" s="29">
        <v>1.3680000000000001</v>
      </c>
      <c r="F2845" s="29">
        <v>0.42899999999999999</v>
      </c>
      <c r="G2845" s="29">
        <v>0.91500000000000004</v>
      </c>
      <c r="H2845" s="108" t="s">
        <v>588</v>
      </c>
    </row>
    <row r="2846" spans="1:8" ht="16.5" thickBot="1">
      <c r="A2846" s="22" t="s">
        <v>27</v>
      </c>
      <c r="B2846" s="35">
        <v>6.5519999999999996</v>
      </c>
      <c r="C2846" s="36">
        <v>11.048</v>
      </c>
      <c r="D2846" s="29">
        <v>8.3390000000000004</v>
      </c>
      <c r="E2846" s="29">
        <v>12.21</v>
      </c>
      <c r="F2846" s="29">
        <v>8.6739999999999995</v>
      </c>
      <c r="G2846" s="29">
        <v>12.042</v>
      </c>
      <c r="H2846" s="108" t="s">
        <v>579</v>
      </c>
    </row>
    <row r="2847" spans="1:8" ht="16.5" thickBot="1">
      <c r="A2847" s="22" t="s">
        <v>28</v>
      </c>
      <c r="B2847" s="35">
        <v>18.038</v>
      </c>
      <c r="C2847" s="36">
        <v>24.672999999999998</v>
      </c>
      <c r="D2847" s="29">
        <v>21.69</v>
      </c>
      <c r="E2847" s="29">
        <v>31.081</v>
      </c>
      <c r="F2847" s="29">
        <v>16.236999999999998</v>
      </c>
      <c r="G2847" s="29">
        <v>19.675999999999998</v>
      </c>
      <c r="H2847" s="108" t="s">
        <v>580</v>
      </c>
    </row>
    <row r="2848" spans="1:8" ht="16.5" thickBot="1">
      <c r="A2848" s="22" t="s">
        <v>29</v>
      </c>
      <c r="B2848" s="35">
        <v>1.3720000000000001</v>
      </c>
      <c r="C2848" s="36">
        <v>3.5089999999999999</v>
      </c>
      <c r="D2848" s="29">
        <v>1.052</v>
      </c>
      <c r="E2848" s="29">
        <v>2.48</v>
      </c>
      <c r="F2848" s="29">
        <v>0.90500000000000003</v>
      </c>
      <c r="G2848" s="29">
        <v>1.3029999999999999</v>
      </c>
      <c r="H2848" s="108" t="s">
        <v>581</v>
      </c>
    </row>
    <row r="2849" spans="1:8" ht="16.5" thickBot="1">
      <c r="A2849" s="22" t="s">
        <v>30</v>
      </c>
      <c r="B2849" s="35">
        <v>1.5680000000000001</v>
      </c>
      <c r="C2849" s="36">
        <v>1.776</v>
      </c>
      <c r="D2849" s="29">
        <v>6.1589999999999998</v>
      </c>
      <c r="E2849" s="29">
        <v>5.3259999999999996</v>
      </c>
      <c r="F2849" s="29">
        <v>3.859</v>
      </c>
      <c r="G2849" s="29">
        <v>4.2729999999999997</v>
      </c>
      <c r="H2849" s="108" t="s">
        <v>589</v>
      </c>
    </row>
    <row r="2850" spans="1:8" ht="16.5" thickBot="1">
      <c r="A2850" s="22" t="s">
        <v>31</v>
      </c>
      <c r="B2850" s="35">
        <v>8.8529999999999998</v>
      </c>
      <c r="C2850" s="36">
        <v>7.4770000000000003</v>
      </c>
      <c r="D2850" s="29">
        <f>+B2850/C2850*E2850</f>
        <v>10.491698943426508</v>
      </c>
      <c r="E2850" s="29">
        <v>8.8610000000000007</v>
      </c>
      <c r="F2850" s="29">
        <v>3.3759999999999999</v>
      </c>
      <c r="G2850" s="29">
        <v>7.7770000000000001</v>
      </c>
      <c r="H2850" s="108" t="s">
        <v>582</v>
      </c>
    </row>
    <row r="2851" spans="1:8" ht="16.5" thickBot="1">
      <c r="A2851" s="22" t="s">
        <v>32</v>
      </c>
      <c r="B2851" s="35">
        <v>6.0170000000000003</v>
      </c>
      <c r="C2851" s="36">
        <v>8.34</v>
      </c>
      <c r="D2851" s="29">
        <v>7.1280000000000001</v>
      </c>
      <c r="E2851" s="29">
        <v>9.6829999999999998</v>
      </c>
      <c r="F2851" s="29">
        <v>12.755000000000001</v>
      </c>
      <c r="G2851" s="29">
        <v>19.303000000000001</v>
      </c>
      <c r="H2851" s="108" t="s">
        <v>584</v>
      </c>
    </row>
    <row r="2852" spans="1:8" ht="16.5" thickBot="1">
      <c r="A2852" s="22" t="s">
        <v>33</v>
      </c>
      <c r="B2852" s="37">
        <v>3.5999999999999997E-2</v>
      </c>
      <c r="C2852" s="38">
        <v>1.6E-2</v>
      </c>
      <c r="D2852" s="29">
        <v>3.5000000000000003E-2</v>
      </c>
      <c r="E2852" s="29">
        <v>1.7999999999999999E-2</v>
      </c>
      <c r="F2852" s="29">
        <v>0.28699999999999998</v>
      </c>
      <c r="G2852" s="29">
        <v>0.14299999999999999</v>
      </c>
      <c r="H2852" s="108" t="s">
        <v>583</v>
      </c>
    </row>
    <row r="2853" spans="1:8" ht="16.5" thickBot="1">
      <c r="A2853" s="22" t="s">
        <v>34</v>
      </c>
      <c r="B2853" s="37">
        <v>0</v>
      </c>
      <c r="C2853" s="38">
        <v>0</v>
      </c>
      <c r="D2853" s="29">
        <v>4.484</v>
      </c>
      <c r="E2853" s="29">
        <v>6.5060000000000002</v>
      </c>
      <c r="F2853" s="29">
        <v>4.3949999999999996</v>
      </c>
      <c r="G2853" s="29">
        <v>5.5869999999999997</v>
      </c>
      <c r="H2853" s="107" t="s">
        <v>35</v>
      </c>
    </row>
    <row r="2854" spans="1:8" ht="16.5" thickBot="1">
      <c r="A2854" s="90" t="s">
        <v>338</v>
      </c>
      <c r="B2854" s="92">
        <v>277.98734432989698</v>
      </c>
      <c r="C2854" s="92">
        <v>353.178</v>
      </c>
      <c r="D2854" s="92">
        <f>SUM(D2832:D2853)</f>
        <v>294.77218554136471</v>
      </c>
      <c r="E2854" s="92">
        <f t="shared" ref="E2854:G2854" si="384">SUM(E2832:E2853)</f>
        <v>381.69799999999998</v>
      </c>
      <c r="F2854" s="92">
        <f t="shared" si="384"/>
        <v>306.6536119999999</v>
      </c>
      <c r="G2854" s="92">
        <f t="shared" si="384"/>
        <v>394.32441874999995</v>
      </c>
      <c r="H2854" s="106" t="s">
        <v>586</v>
      </c>
    </row>
    <row r="2855" spans="1:8" ht="16.5" thickBot="1">
      <c r="A2855" s="90" t="s">
        <v>337</v>
      </c>
      <c r="B2855" s="92">
        <v>5710.1507884167231</v>
      </c>
      <c r="C2855" s="92">
        <v>11276.023999999999</v>
      </c>
      <c r="D2855" s="92">
        <f>+B2855/C2855*E2855</f>
        <v>5863.576582395217</v>
      </c>
      <c r="E2855" s="92">
        <v>11578.999</v>
      </c>
      <c r="F2855" s="92">
        <f>+D2855/E2855*G2855</f>
        <v>5942.4773699460093</v>
      </c>
      <c r="G2855" s="92">
        <v>11734.807000000001</v>
      </c>
      <c r="H2855" s="113" t="s">
        <v>339</v>
      </c>
    </row>
    <row r="2858" spans="1:8">
      <c r="A2858" s="73" t="s">
        <v>193</v>
      </c>
      <c r="H2858" s="75" t="s">
        <v>439</v>
      </c>
    </row>
    <row r="2859" spans="1:8">
      <c r="A2859" s="73" t="s">
        <v>736</v>
      </c>
      <c r="H2859" s="85" t="s">
        <v>472</v>
      </c>
    </row>
    <row r="2860" spans="1:8" ht="16.5" customHeight="1" thickBot="1">
      <c r="A2860" s="72" t="s">
        <v>813</v>
      </c>
      <c r="E2860" s="2"/>
      <c r="G2860" s="2" t="s">
        <v>37</v>
      </c>
      <c r="H2860" s="2" t="s">
        <v>1</v>
      </c>
    </row>
    <row r="2861" spans="1:8" ht="16.5" thickBot="1">
      <c r="A2861" s="63" t="s">
        <v>6</v>
      </c>
      <c r="B2861" s="179">
        <v>2018</v>
      </c>
      <c r="C2861" s="180"/>
      <c r="D2861" s="179">
        <v>2019</v>
      </c>
      <c r="E2861" s="180"/>
      <c r="F2861" s="179">
        <v>2020</v>
      </c>
      <c r="G2861" s="180"/>
      <c r="H2861" s="64" t="s">
        <v>2</v>
      </c>
    </row>
    <row r="2862" spans="1:8">
      <c r="A2862" s="65"/>
      <c r="B2862" s="19" t="s">
        <v>40</v>
      </c>
      <c r="C2862" s="105" t="s">
        <v>41</v>
      </c>
      <c r="D2862" s="105" t="s">
        <v>40</v>
      </c>
      <c r="E2862" s="15" t="s">
        <v>41</v>
      </c>
      <c r="F2862" s="19" t="s">
        <v>40</v>
      </c>
      <c r="G2862" s="9" t="s">
        <v>41</v>
      </c>
      <c r="H2862" s="66"/>
    </row>
    <row r="2863" spans="1:8" ht="16.5" thickBot="1">
      <c r="A2863" s="67"/>
      <c r="B2863" s="32" t="s">
        <v>42</v>
      </c>
      <c r="C2863" s="11" t="s">
        <v>43</v>
      </c>
      <c r="D2863" s="108" t="s">
        <v>42</v>
      </c>
      <c r="E2863" s="34" t="s">
        <v>43</v>
      </c>
      <c r="F2863" s="32" t="s">
        <v>42</v>
      </c>
      <c r="G2863" s="32" t="s">
        <v>43</v>
      </c>
      <c r="H2863" s="68"/>
    </row>
    <row r="2864" spans="1:8" ht="17.25" thickTop="1" thickBot="1">
      <c r="A2864" s="22" t="s">
        <v>11</v>
      </c>
      <c r="B2864" s="33">
        <v>0.88400000000000001</v>
      </c>
      <c r="C2864" s="36">
        <v>1.1040000000000001</v>
      </c>
      <c r="D2864" s="29">
        <v>5.5990000000000002</v>
      </c>
      <c r="E2864" s="29">
        <v>6.64</v>
      </c>
      <c r="F2864" s="29">
        <v>8.7119999999999997</v>
      </c>
      <c r="G2864" s="29">
        <v>10.458</v>
      </c>
      <c r="H2864" s="108" t="s">
        <v>575</v>
      </c>
    </row>
    <row r="2865" spans="1:8" ht="16.5" thickBot="1">
      <c r="A2865" s="22" t="s">
        <v>12</v>
      </c>
      <c r="B2865" s="35">
        <v>78.722999999999999</v>
      </c>
      <c r="C2865" s="36">
        <v>87.266000000000005</v>
      </c>
      <c r="D2865" s="29">
        <v>89.852000000000004</v>
      </c>
      <c r="E2865" s="29">
        <v>86.503</v>
      </c>
      <c r="F2865" s="29">
        <v>91.465999999999994</v>
      </c>
      <c r="G2865" s="29">
        <v>83.484999999999999</v>
      </c>
      <c r="H2865" s="108" t="s">
        <v>576</v>
      </c>
    </row>
    <row r="2866" spans="1:8" ht="16.5" thickBot="1">
      <c r="A2866" s="22" t="s">
        <v>13</v>
      </c>
      <c r="B2866" s="35">
        <v>8.609</v>
      </c>
      <c r="C2866" s="36">
        <v>12.542</v>
      </c>
      <c r="D2866" s="29">
        <v>9.56</v>
      </c>
      <c r="E2866" s="29">
        <v>12.879</v>
      </c>
      <c r="F2866" s="29">
        <v>11.051</v>
      </c>
      <c r="G2866" s="29">
        <v>12.135999999999999</v>
      </c>
      <c r="H2866" s="108" t="s">
        <v>572</v>
      </c>
    </row>
    <row r="2867" spans="1:8" ht="16.5" thickBot="1">
      <c r="A2867" s="22" t="s">
        <v>14</v>
      </c>
      <c r="B2867" s="35">
        <v>1.7000000000000001E-2</v>
      </c>
      <c r="C2867" s="36">
        <v>1.9E-2</v>
      </c>
      <c r="D2867" s="29">
        <v>8.9999999999999993E-3</v>
      </c>
      <c r="E2867" s="29">
        <v>1.2999999999999999E-2</v>
      </c>
      <c r="F2867" s="29">
        <v>1.4E-2</v>
      </c>
      <c r="G2867" s="29">
        <v>2.1000000000000001E-2</v>
      </c>
      <c r="H2867" s="108" t="s">
        <v>585</v>
      </c>
    </row>
    <row r="2868" spans="1:8" ht="16.5" thickBot="1">
      <c r="A2868" s="22" t="s">
        <v>15</v>
      </c>
      <c r="B2868" s="35">
        <v>1.0580000000000001</v>
      </c>
      <c r="C2868" s="36">
        <v>0.83899999999999997</v>
      </c>
      <c r="D2868" s="29">
        <v>3.4000000000000002E-2</v>
      </c>
      <c r="E2868" s="29">
        <v>2.8000000000000001E-2</v>
      </c>
      <c r="F2868" s="29">
        <v>0.51600000000000001</v>
      </c>
      <c r="G2868" s="29">
        <v>0.56100000000000005</v>
      </c>
      <c r="H2868" s="108" t="s">
        <v>591</v>
      </c>
    </row>
    <row r="2869" spans="1:8" ht="16.5" thickBot="1">
      <c r="A2869" s="22" t="s">
        <v>16</v>
      </c>
      <c r="B2869" s="35">
        <v>0</v>
      </c>
      <c r="C2869" s="36">
        <v>0</v>
      </c>
      <c r="D2869" s="29">
        <v>0</v>
      </c>
      <c r="E2869" s="29">
        <v>0</v>
      </c>
      <c r="F2869" s="29">
        <v>0</v>
      </c>
      <c r="G2869" s="29">
        <v>0</v>
      </c>
      <c r="H2869" s="108" t="s">
        <v>573</v>
      </c>
    </row>
    <row r="2870" spans="1:8" ht="16.5" thickBot="1">
      <c r="A2870" s="22" t="s">
        <v>17</v>
      </c>
      <c r="B2870" s="35">
        <v>1.7949999999999999</v>
      </c>
      <c r="C2870" s="36">
        <v>0.36299999999999999</v>
      </c>
      <c r="D2870" s="29">
        <v>1.347</v>
      </c>
      <c r="E2870" s="29">
        <v>0.26700000000000002</v>
      </c>
      <c r="F2870" s="29">
        <v>1.2849999999999999</v>
      </c>
      <c r="G2870" s="29">
        <v>0.27100000000000002</v>
      </c>
      <c r="H2870" s="108" t="s">
        <v>18</v>
      </c>
    </row>
    <row r="2871" spans="1:8" ht="16.5" thickBot="1">
      <c r="A2871" s="22" t="s">
        <v>19</v>
      </c>
      <c r="B2871" s="35">
        <v>53.572000000000003</v>
      </c>
      <c r="C2871" s="36">
        <v>42.106000000000002</v>
      </c>
      <c r="D2871" s="29">
        <v>54.722999999999999</v>
      </c>
      <c r="E2871" s="29">
        <v>47.817999999999998</v>
      </c>
      <c r="F2871" s="29">
        <v>79.584000000000003</v>
      </c>
      <c r="G2871" s="29">
        <v>61.195999999999998</v>
      </c>
      <c r="H2871" s="108" t="s">
        <v>574</v>
      </c>
    </row>
    <row r="2872" spans="1:8" ht="16.5" thickBot="1">
      <c r="A2872" s="22" t="s">
        <v>20</v>
      </c>
      <c r="B2872" s="35">
        <v>1.732</v>
      </c>
      <c r="C2872" s="36">
        <v>1.419</v>
      </c>
      <c r="D2872" s="29">
        <v>1.4239999999999999</v>
      </c>
      <c r="E2872" s="29">
        <v>1.0449999999999999</v>
      </c>
      <c r="F2872" s="29">
        <v>3.5190000000000001</v>
      </c>
      <c r="G2872" s="29">
        <v>2.7650000000000001</v>
      </c>
      <c r="H2872" s="108" t="s">
        <v>577</v>
      </c>
    </row>
    <row r="2873" spans="1:8" ht="16.5" thickBot="1">
      <c r="A2873" s="22" t="s">
        <v>21</v>
      </c>
      <c r="B2873" s="35">
        <v>0.17499999999999999</v>
      </c>
      <c r="C2873" s="36">
        <v>0.14000000000000001</v>
      </c>
      <c r="D2873" s="29">
        <v>0</v>
      </c>
      <c r="E2873" s="29">
        <v>0</v>
      </c>
      <c r="F2873" s="29">
        <v>0.152</v>
      </c>
      <c r="G2873" s="29">
        <v>0.28499999999999998</v>
      </c>
      <c r="H2873" s="108" t="s">
        <v>587</v>
      </c>
    </row>
    <row r="2874" spans="1:8" ht="16.5" thickBot="1">
      <c r="A2874" s="22" t="s">
        <v>22</v>
      </c>
      <c r="B2874" s="35">
        <v>0.747</v>
      </c>
      <c r="C2874" s="36">
        <v>4.2000000000000003E-2</v>
      </c>
      <c r="D2874" s="29">
        <v>0.68799999999999994</v>
      </c>
      <c r="E2874" s="29">
        <v>0.219</v>
      </c>
      <c r="F2874" s="29">
        <v>5.0000000000000001E-3</v>
      </c>
      <c r="G2874" s="29">
        <v>8.9999999999999993E-3</v>
      </c>
      <c r="H2874" s="108" t="s">
        <v>571</v>
      </c>
    </row>
    <row r="2875" spans="1:8" ht="16.5" thickBot="1">
      <c r="A2875" s="22" t="s">
        <v>23</v>
      </c>
      <c r="B2875" s="35">
        <v>0.189</v>
      </c>
      <c r="C2875" s="36">
        <v>0.11700000000000001</v>
      </c>
      <c r="D2875" s="29">
        <v>0.27300000000000002</v>
      </c>
      <c r="E2875" s="29">
        <v>0.126</v>
      </c>
      <c r="F2875" s="29">
        <v>0.32800000000000001</v>
      </c>
      <c r="G2875" s="29">
        <v>0.55600000000000005</v>
      </c>
      <c r="H2875" s="108" t="s">
        <v>24</v>
      </c>
    </row>
    <row r="2876" spans="1:8" ht="16.5" thickBot="1">
      <c r="A2876" s="22" t="s">
        <v>25</v>
      </c>
      <c r="B2876" s="29">
        <v>35.466999999999999</v>
      </c>
      <c r="C2876" s="27">
        <v>33.414000000000001</v>
      </c>
      <c r="D2876" s="29">
        <v>21.765000000000001</v>
      </c>
      <c r="E2876" s="29">
        <v>23.648</v>
      </c>
      <c r="F2876" s="29">
        <v>31.215651000000015</v>
      </c>
      <c r="G2876" s="29">
        <v>27.89511585</v>
      </c>
      <c r="H2876" s="108" t="s">
        <v>578</v>
      </c>
    </row>
    <row r="2877" spans="1:8" ht="16.5" thickBot="1">
      <c r="A2877" s="22" t="s">
        <v>26</v>
      </c>
      <c r="B2877" s="35">
        <v>3.5891674780915293</v>
      </c>
      <c r="C2877" s="36">
        <v>8.3360000000000003</v>
      </c>
      <c r="D2877" s="29">
        <f>+B2877/C2877*E2877</f>
        <v>4.6827957643622202</v>
      </c>
      <c r="E2877" s="29">
        <v>10.875999999999999</v>
      </c>
      <c r="F2877" s="29">
        <v>4.2030000000000003</v>
      </c>
      <c r="G2877" s="29">
        <v>10.961</v>
      </c>
      <c r="H2877" s="108" t="s">
        <v>588</v>
      </c>
    </row>
    <row r="2878" spans="1:8" ht="16.5" thickBot="1">
      <c r="A2878" s="22" t="s">
        <v>27</v>
      </c>
      <c r="B2878" s="35">
        <v>8.4350000000000005</v>
      </c>
      <c r="C2878" s="36">
        <v>15.670999999999999</v>
      </c>
      <c r="D2878" s="29">
        <v>10.362</v>
      </c>
      <c r="E2878" s="29">
        <v>17.742999999999999</v>
      </c>
      <c r="F2878" s="29">
        <v>12.375999999999999</v>
      </c>
      <c r="G2878" s="29">
        <v>22.170999999999999</v>
      </c>
      <c r="H2878" s="108" t="s">
        <v>579</v>
      </c>
    </row>
    <row r="2879" spans="1:8" ht="16.5" thickBot="1">
      <c r="A2879" s="22" t="s">
        <v>28</v>
      </c>
      <c r="B2879" s="35">
        <v>9.0350000000000001</v>
      </c>
      <c r="C2879" s="36">
        <v>18.605</v>
      </c>
      <c r="D2879" s="29">
        <v>11.502000000000001</v>
      </c>
      <c r="E2879" s="29">
        <v>23.111999999999998</v>
      </c>
      <c r="F2879" s="29">
        <v>11.319000000000001</v>
      </c>
      <c r="G2879" s="29">
        <v>20.683</v>
      </c>
      <c r="H2879" s="108" t="s">
        <v>580</v>
      </c>
    </row>
    <row r="2880" spans="1:8" ht="16.5" thickBot="1">
      <c r="A2880" s="22" t="s">
        <v>29</v>
      </c>
      <c r="B2880" s="35">
        <v>8.0739999999999998</v>
      </c>
      <c r="C2880" s="36">
        <v>10.356</v>
      </c>
      <c r="D2880" s="29">
        <v>5.7919999999999998</v>
      </c>
      <c r="E2880" s="29">
        <v>7.2190000000000003</v>
      </c>
      <c r="F2880" s="29">
        <v>2.6589999999999998</v>
      </c>
      <c r="G2880" s="29">
        <v>3.153</v>
      </c>
      <c r="H2880" s="108" t="s">
        <v>581</v>
      </c>
    </row>
    <row r="2881" spans="1:8" ht="16.5" thickBot="1">
      <c r="A2881" s="22" t="s">
        <v>30</v>
      </c>
      <c r="B2881" s="35">
        <v>4.3999999999999997E-2</v>
      </c>
      <c r="C2881" s="36">
        <v>6.7000000000000004E-2</v>
      </c>
      <c r="D2881" s="29">
        <v>0.41399999999999998</v>
      </c>
      <c r="E2881" s="29">
        <v>0.372</v>
      </c>
      <c r="F2881" s="29">
        <v>3.8079999999999998</v>
      </c>
      <c r="G2881" s="29">
        <v>2.851</v>
      </c>
      <c r="H2881" s="108" t="s">
        <v>589</v>
      </c>
    </row>
    <row r="2882" spans="1:8" ht="16.5" thickBot="1">
      <c r="A2882" s="22" t="s">
        <v>31</v>
      </c>
      <c r="B2882" s="35">
        <v>0.36799999999999999</v>
      </c>
      <c r="C2882" s="36">
        <v>0.24199999999999999</v>
      </c>
      <c r="D2882" s="29">
        <f>+B2882/C2882*E2882</f>
        <v>0.2113719008264463</v>
      </c>
      <c r="E2882" s="29">
        <v>0.13900000000000001</v>
      </c>
      <c r="F2882" s="29">
        <v>1E-3</v>
      </c>
      <c r="G2882" s="29">
        <v>3.0000000000000001E-3</v>
      </c>
      <c r="H2882" s="108" t="s">
        <v>582</v>
      </c>
    </row>
    <row r="2883" spans="1:8" ht="16.5" thickBot="1">
      <c r="A2883" s="22" t="s">
        <v>32</v>
      </c>
      <c r="B2883" s="35">
        <v>7.6449999999999996</v>
      </c>
      <c r="C2883" s="36">
        <v>6.5259999999999998</v>
      </c>
      <c r="D2883" s="29">
        <v>7.7489999999999997</v>
      </c>
      <c r="E2883" s="29">
        <v>5.8239999999999998</v>
      </c>
      <c r="F2883" s="29">
        <v>7.82</v>
      </c>
      <c r="G2883" s="29">
        <v>5.9640000000000004</v>
      </c>
      <c r="H2883" s="108" t="s">
        <v>584</v>
      </c>
    </row>
    <row r="2884" spans="1:8" ht="16.5" thickBot="1">
      <c r="A2884" s="22" t="s">
        <v>33</v>
      </c>
      <c r="B2884" s="37">
        <v>1.6379999999999999</v>
      </c>
      <c r="C2884" s="38">
        <v>0.53700000000000003</v>
      </c>
      <c r="D2884" s="29">
        <v>5.3730000000000002</v>
      </c>
      <c r="E2884" s="29">
        <v>0.85799999999999998</v>
      </c>
      <c r="F2884" s="29">
        <v>4.4379999999999997</v>
      </c>
      <c r="G2884" s="29">
        <v>0.69199999999999995</v>
      </c>
      <c r="H2884" s="108" t="s">
        <v>583</v>
      </c>
    </row>
    <row r="2885" spans="1:8" ht="16.5" thickBot="1">
      <c r="A2885" s="22" t="s">
        <v>34</v>
      </c>
      <c r="B2885" s="37">
        <v>0</v>
      </c>
      <c r="C2885" s="38">
        <v>0</v>
      </c>
      <c r="D2885" s="29">
        <v>13.974</v>
      </c>
      <c r="E2885" s="29">
        <v>9.7970000000000006</v>
      </c>
      <c r="F2885" s="29">
        <v>14.715999999999999</v>
      </c>
      <c r="G2885" s="29">
        <v>12.012</v>
      </c>
      <c r="H2885" s="107" t="s">
        <v>35</v>
      </c>
    </row>
    <row r="2886" spans="1:8" ht="16.5" thickBot="1">
      <c r="A2886" s="90" t="s">
        <v>338</v>
      </c>
      <c r="B2886" s="92">
        <v>221.79616747809158</v>
      </c>
      <c r="C2886" s="92">
        <v>239.71099999999998</v>
      </c>
      <c r="D2886" s="92">
        <f>SUM(D2870:D2885)</f>
        <v>140.28016766518866</v>
      </c>
      <c r="E2886" s="92">
        <f t="shared" ref="E2886:G2886" si="385">SUM(E2870:E2885)</f>
        <v>149.06300000000005</v>
      </c>
      <c r="F2886" s="92">
        <f t="shared" si="385"/>
        <v>177.428651</v>
      </c>
      <c r="G2886" s="92">
        <f t="shared" si="385"/>
        <v>171.46711584999997</v>
      </c>
      <c r="H2886" s="106" t="s">
        <v>586</v>
      </c>
    </row>
    <row r="2887" spans="1:8" ht="16.5" thickBot="1">
      <c r="A2887" s="90" t="s">
        <v>337</v>
      </c>
      <c r="B2887" s="92">
        <v>2095.4180000000001</v>
      </c>
      <c r="C2887" s="92">
        <v>3236.89</v>
      </c>
      <c r="D2887" s="92">
        <f>+B2887/C2887*E2887</f>
        <v>2467.6952200884184</v>
      </c>
      <c r="E2887" s="92">
        <v>3811.9639999999999</v>
      </c>
      <c r="F2887" s="92">
        <f>+D2887/E2887*G2887</f>
        <v>2484.6190305280688</v>
      </c>
      <c r="G2887" s="92">
        <v>3838.107</v>
      </c>
      <c r="H2887" s="113" t="s">
        <v>339</v>
      </c>
    </row>
    <row r="2890" spans="1:8">
      <c r="A2890" s="73" t="s">
        <v>194</v>
      </c>
      <c r="H2890" s="75" t="s">
        <v>195</v>
      </c>
    </row>
    <row r="2891" spans="1:8">
      <c r="A2891" s="73" t="s">
        <v>737</v>
      </c>
      <c r="H2891" s="7" t="s">
        <v>473</v>
      </c>
    </row>
    <row r="2892" spans="1:8" ht="16.5" customHeight="1" thickBot="1">
      <c r="A2892" s="72" t="s">
        <v>813</v>
      </c>
      <c r="E2892" s="2"/>
      <c r="G2892" s="2" t="s">
        <v>37</v>
      </c>
      <c r="H2892" s="2" t="s">
        <v>1</v>
      </c>
    </row>
    <row r="2893" spans="1:8" ht="16.5" thickBot="1">
      <c r="A2893" s="63" t="s">
        <v>6</v>
      </c>
      <c r="B2893" s="179">
        <v>2018</v>
      </c>
      <c r="C2893" s="180"/>
      <c r="D2893" s="179">
        <v>2019</v>
      </c>
      <c r="E2893" s="180"/>
      <c r="F2893" s="179">
        <v>2020</v>
      </c>
      <c r="G2893" s="180"/>
      <c r="H2893" s="64" t="s">
        <v>2</v>
      </c>
    </row>
    <row r="2894" spans="1:8">
      <c r="A2894" s="65"/>
      <c r="B2894" s="19" t="s">
        <v>40</v>
      </c>
      <c r="C2894" s="105" t="s">
        <v>41</v>
      </c>
      <c r="D2894" s="105" t="s">
        <v>40</v>
      </c>
      <c r="E2894" s="15" t="s">
        <v>41</v>
      </c>
      <c r="F2894" s="19" t="s">
        <v>40</v>
      </c>
      <c r="G2894" s="9" t="s">
        <v>41</v>
      </c>
      <c r="H2894" s="66"/>
    </row>
    <row r="2895" spans="1:8" ht="16.5" thickBot="1">
      <c r="A2895" s="67"/>
      <c r="B2895" s="32" t="s">
        <v>42</v>
      </c>
      <c r="C2895" s="11" t="s">
        <v>43</v>
      </c>
      <c r="D2895" s="108" t="s">
        <v>42</v>
      </c>
      <c r="E2895" s="34" t="s">
        <v>43</v>
      </c>
      <c r="F2895" s="32" t="s">
        <v>42</v>
      </c>
      <c r="G2895" s="32" t="s">
        <v>43</v>
      </c>
      <c r="H2895" s="68"/>
    </row>
    <row r="2896" spans="1:8" ht="17.25" thickTop="1" thickBot="1">
      <c r="A2896" s="22" t="s">
        <v>11</v>
      </c>
      <c r="B2896" s="33">
        <v>2.7090000000000001</v>
      </c>
      <c r="C2896" s="36">
        <v>3.706</v>
      </c>
      <c r="D2896" s="29">
        <v>3.0920000000000001</v>
      </c>
      <c r="E2896" s="29">
        <v>3.7530000000000001</v>
      </c>
      <c r="F2896" s="29">
        <v>2.7469999999999999</v>
      </c>
      <c r="G2896" s="29">
        <v>3.468</v>
      </c>
      <c r="H2896" s="108" t="s">
        <v>575</v>
      </c>
    </row>
    <row r="2897" spans="1:8" ht="16.5" thickBot="1">
      <c r="A2897" s="22" t="s">
        <v>12</v>
      </c>
      <c r="B2897" s="35">
        <v>11.707000000000001</v>
      </c>
      <c r="C2897" s="36">
        <v>17.495999999999999</v>
      </c>
      <c r="D2897" s="29">
        <v>10.292</v>
      </c>
      <c r="E2897" s="29">
        <v>13.679</v>
      </c>
      <c r="F2897" s="29">
        <v>7.9390000000000001</v>
      </c>
      <c r="G2897" s="29">
        <v>13.079000000000001</v>
      </c>
      <c r="H2897" s="108" t="s">
        <v>576</v>
      </c>
    </row>
    <row r="2898" spans="1:8" ht="16.5" thickBot="1">
      <c r="A2898" s="22" t="s">
        <v>13</v>
      </c>
      <c r="B2898" s="35">
        <v>1</v>
      </c>
      <c r="C2898" s="36">
        <v>1.843</v>
      </c>
      <c r="D2898" s="29">
        <v>1.046</v>
      </c>
      <c r="E2898" s="29">
        <v>1.903</v>
      </c>
      <c r="F2898" s="29">
        <v>1.2589999999999999</v>
      </c>
      <c r="G2898" s="29">
        <v>2.2589999999999999</v>
      </c>
      <c r="H2898" s="108" t="s">
        <v>572</v>
      </c>
    </row>
    <row r="2899" spans="1:8" ht="16.5" thickBot="1">
      <c r="A2899" s="22" t="s">
        <v>14</v>
      </c>
      <c r="B2899" s="35">
        <v>1.9330000000000001</v>
      </c>
      <c r="C2899" s="36">
        <v>1.607</v>
      </c>
      <c r="D2899" s="29">
        <v>0.81499999999999995</v>
      </c>
      <c r="E2899" s="29">
        <v>0.72</v>
      </c>
      <c r="F2899" s="29">
        <v>0.93600000000000005</v>
      </c>
      <c r="G2899" s="29">
        <v>1.0129999999999999</v>
      </c>
      <c r="H2899" s="108" t="s">
        <v>585</v>
      </c>
    </row>
    <row r="2900" spans="1:8" ht="16.5" thickBot="1">
      <c r="A2900" s="22" t="s">
        <v>15</v>
      </c>
      <c r="B2900" s="35">
        <v>0</v>
      </c>
      <c r="C2900" s="36">
        <v>0</v>
      </c>
      <c r="D2900" s="29">
        <v>0.59599999999999997</v>
      </c>
      <c r="E2900" s="29">
        <v>0.66100000000000003</v>
      </c>
      <c r="F2900" s="29">
        <v>0.76300000000000001</v>
      </c>
      <c r="G2900" s="29">
        <v>0.73399999999999999</v>
      </c>
      <c r="H2900" s="108" t="s">
        <v>591</v>
      </c>
    </row>
    <row r="2901" spans="1:8" ht="16.5" thickBot="1">
      <c r="A2901" s="22" t="s">
        <v>16</v>
      </c>
      <c r="B2901" s="35">
        <v>0</v>
      </c>
      <c r="C2901" s="36">
        <v>0</v>
      </c>
      <c r="D2901" s="29">
        <v>0</v>
      </c>
      <c r="E2901" s="29">
        <v>0</v>
      </c>
      <c r="F2901" s="29">
        <v>0</v>
      </c>
      <c r="G2901" s="29">
        <v>0</v>
      </c>
      <c r="H2901" s="108" t="s">
        <v>573</v>
      </c>
    </row>
    <row r="2902" spans="1:8" ht="16.5" thickBot="1">
      <c r="A2902" s="22" t="s">
        <v>17</v>
      </c>
      <c r="B2902" s="35">
        <v>5.5E-2</v>
      </c>
      <c r="C2902" s="36">
        <v>0.112</v>
      </c>
      <c r="D2902" s="29">
        <v>0.04</v>
      </c>
      <c r="E2902" s="29">
        <v>6.0999999999999999E-2</v>
      </c>
      <c r="F2902" s="29">
        <v>3.1E-2</v>
      </c>
      <c r="G2902" s="29">
        <v>4.3999999999999997E-2</v>
      </c>
      <c r="H2902" s="108" t="s">
        <v>18</v>
      </c>
    </row>
    <row r="2903" spans="1:8" ht="16.5" thickBot="1">
      <c r="A2903" s="22" t="s">
        <v>19</v>
      </c>
      <c r="B2903" s="35">
        <v>14.288</v>
      </c>
      <c r="C2903" s="36">
        <v>25.407</v>
      </c>
      <c r="D2903" s="29">
        <v>14.523</v>
      </c>
      <c r="E2903" s="29">
        <v>21.181999999999999</v>
      </c>
      <c r="F2903" s="29">
        <v>15.087</v>
      </c>
      <c r="G2903" s="29">
        <v>24.765000000000001</v>
      </c>
      <c r="H2903" s="108" t="s">
        <v>574</v>
      </c>
    </row>
    <row r="2904" spans="1:8" ht="16.5" thickBot="1">
      <c r="A2904" s="22" t="s">
        <v>20</v>
      </c>
      <c r="B2904" s="35">
        <v>0</v>
      </c>
      <c r="C2904" s="36">
        <v>0</v>
      </c>
      <c r="D2904" s="29">
        <v>0</v>
      </c>
      <c r="E2904" s="29">
        <v>0</v>
      </c>
      <c r="F2904" s="29">
        <v>0</v>
      </c>
      <c r="G2904" s="29">
        <v>0</v>
      </c>
      <c r="H2904" s="108" t="s">
        <v>577</v>
      </c>
    </row>
    <row r="2905" spans="1:8" ht="16.5" thickBot="1">
      <c r="A2905" s="22" t="s">
        <v>21</v>
      </c>
      <c r="B2905" s="35">
        <v>1.3520000000000001</v>
      </c>
      <c r="C2905" s="36">
        <v>0.76100000000000001</v>
      </c>
      <c r="D2905" s="29">
        <v>1.9019999999999999</v>
      </c>
      <c r="E2905" s="29">
        <v>1.2689999999999999</v>
      </c>
      <c r="F2905" s="29">
        <v>0.35699999999999998</v>
      </c>
      <c r="G2905" s="29">
        <v>0.19700000000000001</v>
      </c>
      <c r="H2905" s="108" t="s">
        <v>587</v>
      </c>
    </row>
    <row r="2906" spans="1:8" ht="16.5" thickBot="1">
      <c r="A2906" s="22" t="s">
        <v>22</v>
      </c>
      <c r="B2906" s="35">
        <v>1.4999999999999999E-2</v>
      </c>
      <c r="C2906" s="36">
        <v>1.0999999999999999E-2</v>
      </c>
      <c r="D2906" s="29">
        <v>1.7000000000000001E-2</v>
      </c>
      <c r="E2906" s="29">
        <v>1.4E-2</v>
      </c>
      <c r="F2906" s="29">
        <v>2E-3</v>
      </c>
      <c r="G2906" s="29">
        <v>6.0000000000000001E-3</v>
      </c>
      <c r="H2906" s="108" t="s">
        <v>571</v>
      </c>
    </row>
    <row r="2907" spans="1:8" ht="16.5" thickBot="1">
      <c r="A2907" s="22" t="s">
        <v>23</v>
      </c>
      <c r="B2907" s="35">
        <v>28.407</v>
      </c>
      <c r="C2907" s="36">
        <v>18.998999999999999</v>
      </c>
      <c r="D2907" s="29">
        <v>27.158999999999999</v>
      </c>
      <c r="E2907" s="29">
        <v>17.888000000000002</v>
      </c>
      <c r="F2907" s="29">
        <v>24.593</v>
      </c>
      <c r="G2907" s="29">
        <v>11.337999999999999</v>
      </c>
      <c r="H2907" s="108" t="s">
        <v>24</v>
      </c>
    </row>
    <row r="2908" spans="1:8" ht="16.5" thickBot="1">
      <c r="A2908" s="22" t="s">
        <v>25</v>
      </c>
      <c r="B2908" s="29">
        <v>2.2549999999999999</v>
      </c>
      <c r="C2908" s="27">
        <v>1.5289999999999999</v>
      </c>
      <c r="D2908" s="29">
        <v>3.2149999999999999</v>
      </c>
      <c r="E2908" s="29">
        <v>3.4849999999999999</v>
      </c>
      <c r="F2908" s="29">
        <v>3.2570000000000001</v>
      </c>
      <c r="G2908" s="29">
        <v>3.21</v>
      </c>
      <c r="H2908" s="108" t="s">
        <v>578</v>
      </c>
    </row>
    <row r="2909" spans="1:8" ht="16.5" thickBot="1">
      <c r="A2909" s="22" t="s">
        <v>26</v>
      </c>
      <c r="B2909" s="35">
        <v>0.23631970260223048</v>
      </c>
      <c r="C2909" s="36">
        <v>0.32600000000000001</v>
      </c>
      <c r="D2909" s="29">
        <f>+B2909/C2909*E2909</f>
        <v>0.16527881040892195</v>
      </c>
      <c r="E2909" s="29">
        <v>0.22800000000000001</v>
      </c>
      <c r="F2909" s="29">
        <v>0.71099999999999997</v>
      </c>
      <c r="G2909" s="29">
        <v>1.395</v>
      </c>
      <c r="H2909" s="108" t="s">
        <v>588</v>
      </c>
    </row>
    <row r="2910" spans="1:8" ht="16.5" thickBot="1">
      <c r="A2910" s="22" t="s">
        <v>27</v>
      </c>
      <c r="B2910" s="35">
        <v>1.397</v>
      </c>
      <c r="C2910" s="36">
        <v>2.3210000000000002</v>
      </c>
      <c r="D2910" s="29">
        <v>2.1480000000000001</v>
      </c>
      <c r="E2910" s="29">
        <v>2.032</v>
      </c>
      <c r="F2910" s="29">
        <v>1.7969999999999999</v>
      </c>
      <c r="G2910" s="29">
        <v>2.6230000000000002</v>
      </c>
      <c r="H2910" s="108" t="s">
        <v>579</v>
      </c>
    </row>
    <row r="2911" spans="1:8" ht="16.5" thickBot="1">
      <c r="A2911" s="22" t="s">
        <v>28</v>
      </c>
      <c r="B2911" s="35">
        <v>3.0819999999999999</v>
      </c>
      <c r="C2911" s="36">
        <v>5.6059999999999999</v>
      </c>
      <c r="D2911" s="29">
        <v>2.7440000000000002</v>
      </c>
      <c r="E2911" s="29">
        <v>4.5869999999999997</v>
      </c>
      <c r="F2911" s="29">
        <v>2.8479999999999999</v>
      </c>
      <c r="G2911" s="29">
        <v>5.0220000000000002</v>
      </c>
      <c r="H2911" s="108" t="s">
        <v>580</v>
      </c>
    </row>
    <row r="2912" spans="1:8" ht="16.5" thickBot="1">
      <c r="A2912" s="22" t="s">
        <v>29</v>
      </c>
      <c r="B2912" s="35">
        <v>1.5249999999999999</v>
      </c>
      <c r="C2912" s="36">
        <v>1.343</v>
      </c>
      <c r="D2912" s="29">
        <v>1.4610000000000001</v>
      </c>
      <c r="E2912" s="29">
        <v>1.1439999999999999</v>
      </c>
      <c r="F2912" s="29">
        <v>1.2849999999999999</v>
      </c>
      <c r="G2912" s="29">
        <v>0.92900000000000005</v>
      </c>
      <c r="H2912" s="108" t="s">
        <v>581</v>
      </c>
    </row>
    <row r="2913" spans="1:8" ht="16.5" thickBot="1">
      <c r="A2913" s="22" t="s">
        <v>30</v>
      </c>
      <c r="B2913" s="35">
        <v>1.369</v>
      </c>
      <c r="C2913" s="36">
        <v>1.135</v>
      </c>
      <c r="D2913" s="29">
        <v>1.323</v>
      </c>
      <c r="E2913" s="29">
        <v>1.266</v>
      </c>
      <c r="F2913" s="29">
        <v>1.538</v>
      </c>
      <c r="G2913" s="29">
        <v>1.4330000000000001</v>
      </c>
      <c r="H2913" s="108" t="s">
        <v>589</v>
      </c>
    </row>
    <row r="2914" spans="1:8" ht="16.5" thickBot="1">
      <c r="A2914" s="22" t="s">
        <v>31</v>
      </c>
      <c r="B2914" s="35">
        <v>9.141</v>
      </c>
      <c r="C2914" s="36">
        <v>16.12</v>
      </c>
      <c r="D2914" s="29">
        <f>+B2914/C2914*E2914</f>
        <v>12.901738957816375</v>
      </c>
      <c r="E2914" s="29">
        <v>22.751999999999999</v>
      </c>
      <c r="F2914" s="29">
        <v>10.116</v>
      </c>
      <c r="G2914" s="29">
        <v>20.273</v>
      </c>
      <c r="H2914" s="108" t="s">
        <v>582</v>
      </c>
    </row>
    <row r="2915" spans="1:8" ht="16.5" thickBot="1">
      <c r="A2915" s="22" t="s">
        <v>32</v>
      </c>
      <c r="B2915" s="35">
        <v>6.2169999999999996</v>
      </c>
      <c r="C2915" s="36">
        <v>5.9690000000000003</v>
      </c>
      <c r="D2915" s="29">
        <v>7.3680000000000003</v>
      </c>
      <c r="E2915" s="29">
        <v>6.9130000000000003</v>
      </c>
      <c r="F2915" s="29">
        <v>7.8970000000000002</v>
      </c>
      <c r="G2915" s="29">
        <v>7.49</v>
      </c>
      <c r="H2915" s="108" t="s">
        <v>584</v>
      </c>
    </row>
    <row r="2916" spans="1:8" ht="16.5" thickBot="1">
      <c r="A2916" s="22" t="s">
        <v>33</v>
      </c>
      <c r="B2916" s="37">
        <v>0</v>
      </c>
      <c r="C2916" s="38">
        <v>0</v>
      </c>
      <c r="D2916" s="29">
        <v>0</v>
      </c>
      <c r="E2916" s="29">
        <v>0</v>
      </c>
      <c r="F2916" s="29">
        <v>0</v>
      </c>
      <c r="G2916" s="29">
        <v>0</v>
      </c>
      <c r="H2916" s="108" t="s">
        <v>583</v>
      </c>
    </row>
    <row r="2917" spans="1:8" ht="16.5" thickBot="1">
      <c r="A2917" s="22" t="s">
        <v>34</v>
      </c>
      <c r="B2917" s="37">
        <v>0.74</v>
      </c>
      <c r="C2917" s="38">
        <v>0.72199999999999998</v>
      </c>
      <c r="D2917" s="29">
        <v>1.3380000000000001</v>
      </c>
      <c r="E2917" s="29">
        <v>1.1559999999999999</v>
      </c>
      <c r="F2917" s="29">
        <v>1.9119999999999999</v>
      </c>
      <c r="G2917" s="29">
        <v>2.1040000000000001</v>
      </c>
      <c r="H2917" s="107" t="s">
        <v>35</v>
      </c>
    </row>
    <row r="2918" spans="1:8" ht="16.5" thickBot="1">
      <c r="A2918" s="90" t="s">
        <v>338</v>
      </c>
      <c r="B2918" s="92">
        <v>87.428319702602224</v>
      </c>
      <c r="C2918" s="92">
        <v>105.01299999999998</v>
      </c>
      <c r="D2918" s="92">
        <f>SUM(D2896:D2917)</f>
        <v>92.146017768225278</v>
      </c>
      <c r="E2918" s="92">
        <f t="shared" ref="E2918:G2918" si="386">SUM(E2896:E2917)</f>
        <v>104.69300000000001</v>
      </c>
      <c r="F2918" s="92">
        <f t="shared" si="386"/>
        <v>85.075000000000003</v>
      </c>
      <c r="G2918" s="92">
        <f t="shared" si="386"/>
        <v>101.38200000000002</v>
      </c>
      <c r="H2918" s="106" t="s">
        <v>586</v>
      </c>
    </row>
    <row r="2919" spans="1:8" ht="16.5" thickBot="1">
      <c r="A2919" s="90" t="s">
        <v>337</v>
      </c>
      <c r="B2919" s="92">
        <v>1583.9369999999999</v>
      </c>
      <c r="C2919" s="92">
        <v>3242.0419999999999</v>
      </c>
      <c r="D2919" s="92">
        <f>+B2919/C2919*E2919</f>
        <v>1592.3128988711435</v>
      </c>
      <c r="E2919" s="92">
        <v>3259.1860000000001</v>
      </c>
      <c r="F2919" s="92">
        <f>+D2919/E2919*G2919</f>
        <v>1754.9037332634803</v>
      </c>
      <c r="G2919" s="92">
        <v>3591.9810000000002</v>
      </c>
      <c r="H2919" s="113" t="s">
        <v>339</v>
      </c>
    </row>
    <row r="2923" spans="1:8">
      <c r="A2923" s="73" t="s">
        <v>196</v>
      </c>
      <c r="H2923" s="75" t="s">
        <v>197</v>
      </c>
    </row>
    <row r="2924" spans="1:8" ht="15.75" customHeight="1">
      <c r="A2924" s="71" t="s">
        <v>738</v>
      </c>
      <c r="E2924" s="83"/>
      <c r="H2924" s="83" t="s">
        <v>474</v>
      </c>
    </row>
    <row r="2925" spans="1:8" ht="16.5" customHeight="1" thickBot="1">
      <c r="A2925" s="72" t="s">
        <v>813</v>
      </c>
      <c r="E2925" s="2"/>
      <c r="G2925" s="2" t="s">
        <v>37</v>
      </c>
      <c r="H2925" s="2" t="s">
        <v>1</v>
      </c>
    </row>
    <row r="2926" spans="1:8" ht="16.5" thickBot="1">
      <c r="A2926" s="63" t="s">
        <v>6</v>
      </c>
      <c r="B2926" s="179">
        <v>2018</v>
      </c>
      <c r="C2926" s="180"/>
      <c r="D2926" s="179">
        <v>2019</v>
      </c>
      <c r="E2926" s="180"/>
      <c r="F2926" s="179">
        <v>2020</v>
      </c>
      <c r="G2926" s="180"/>
      <c r="H2926" s="64" t="s">
        <v>2</v>
      </c>
    </row>
    <row r="2927" spans="1:8">
      <c r="A2927" s="65"/>
      <c r="B2927" s="19" t="s">
        <v>40</v>
      </c>
      <c r="C2927" s="105" t="s">
        <v>41</v>
      </c>
      <c r="D2927" s="105" t="s">
        <v>40</v>
      </c>
      <c r="E2927" s="15" t="s">
        <v>41</v>
      </c>
      <c r="F2927" s="19" t="s">
        <v>40</v>
      </c>
      <c r="G2927" s="9" t="s">
        <v>41</v>
      </c>
      <c r="H2927" s="66"/>
    </row>
    <row r="2928" spans="1:8" ht="16.5" thickBot="1">
      <c r="A2928" s="67"/>
      <c r="B2928" s="32" t="s">
        <v>42</v>
      </c>
      <c r="C2928" s="11" t="s">
        <v>43</v>
      </c>
      <c r="D2928" s="108" t="s">
        <v>42</v>
      </c>
      <c r="E2928" s="34" t="s">
        <v>43</v>
      </c>
      <c r="F2928" s="32" t="s">
        <v>42</v>
      </c>
      <c r="G2928" s="32" t="s">
        <v>43</v>
      </c>
      <c r="H2928" s="68"/>
    </row>
    <row r="2929" spans="1:8" ht="17.25" thickTop="1" thickBot="1">
      <c r="A2929" s="22" t="s">
        <v>11</v>
      </c>
      <c r="B2929" s="33">
        <v>5.7919999999999998</v>
      </c>
      <c r="C2929" s="36">
        <v>26.122</v>
      </c>
      <c r="D2929" s="29">
        <v>6.49</v>
      </c>
      <c r="E2929" s="29">
        <v>31.023</v>
      </c>
      <c r="F2929" s="29">
        <v>5.9649999999999999</v>
      </c>
      <c r="G2929" s="29">
        <v>26.414000000000001</v>
      </c>
      <c r="H2929" s="108" t="s">
        <v>575</v>
      </c>
    </row>
    <row r="2930" spans="1:8" ht="16.5" thickBot="1">
      <c r="A2930" s="22" t="s">
        <v>12</v>
      </c>
      <c r="B2930" s="35">
        <v>71.721000000000004</v>
      </c>
      <c r="C2930" s="36">
        <v>204.404</v>
      </c>
      <c r="D2930" s="29">
        <v>72.165000000000006</v>
      </c>
      <c r="E2930" s="29">
        <v>166.22800000000001</v>
      </c>
      <c r="F2930" s="29">
        <v>70.494</v>
      </c>
      <c r="G2930" s="29">
        <v>140.083</v>
      </c>
      <c r="H2930" s="108" t="s">
        <v>576</v>
      </c>
    </row>
    <row r="2931" spans="1:8" ht="16.5" thickBot="1">
      <c r="A2931" s="22" t="s">
        <v>13</v>
      </c>
      <c r="B2931" s="35">
        <v>4.7640000000000002</v>
      </c>
      <c r="C2931" s="36">
        <v>13.654999999999999</v>
      </c>
      <c r="D2931" s="29">
        <v>4.6159999999999997</v>
      </c>
      <c r="E2931" s="29">
        <v>10.013999999999999</v>
      </c>
      <c r="F2931" s="29">
        <v>4.7290000000000001</v>
      </c>
      <c r="G2931" s="29">
        <v>10.191000000000001</v>
      </c>
      <c r="H2931" s="108" t="s">
        <v>572</v>
      </c>
    </row>
    <row r="2932" spans="1:8" ht="16.5" thickBot="1">
      <c r="A2932" s="22" t="s">
        <v>14</v>
      </c>
      <c r="B2932" s="35">
        <v>0.91900000000000004</v>
      </c>
      <c r="C2932" s="36">
        <v>2.48</v>
      </c>
      <c r="D2932" s="29">
        <v>0.93799999999999994</v>
      </c>
      <c r="E2932" s="29">
        <v>2.8820000000000001</v>
      </c>
      <c r="F2932" s="29">
        <v>1.143</v>
      </c>
      <c r="G2932" s="29">
        <v>3.3719999999999999</v>
      </c>
      <c r="H2932" s="108" t="s">
        <v>585</v>
      </c>
    </row>
    <row r="2933" spans="1:8" ht="16.5" thickBot="1">
      <c r="A2933" s="22" t="s">
        <v>15</v>
      </c>
      <c r="B2933" s="35">
        <v>1.8340000000000001</v>
      </c>
      <c r="C2933" s="36">
        <v>5.6269999999999998</v>
      </c>
      <c r="D2933" s="29">
        <v>0</v>
      </c>
      <c r="E2933" s="29">
        <v>8.5530000000000008</v>
      </c>
      <c r="F2933" s="29">
        <v>3.2909999999999999</v>
      </c>
      <c r="G2933" s="29">
        <v>11.103</v>
      </c>
      <c r="H2933" s="108" t="s">
        <v>591</v>
      </c>
    </row>
    <row r="2934" spans="1:8" ht="16.5" thickBot="1">
      <c r="A2934" s="22" t="s">
        <v>16</v>
      </c>
      <c r="B2934" s="35">
        <v>7.0839999999999996</v>
      </c>
      <c r="C2934" s="36">
        <v>5.0000000000000001E-3</v>
      </c>
      <c r="D2934" s="29">
        <v>2E-3</v>
      </c>
      <c r="E2934" s="29">
        <v>1E-3</v>
      </c>
      <c r="F2934" s="29">
        <v>2.1999999999999999E-2</v>
      </c>
      <c r="G2934" s="29">
        <v>1.7999999999999999E-2</v>
      </c>
      <c r="H2934" s="108" t="s">
        <v>573</v>
      </c>
    </row>
    <row r="2935" spans="1:8" ht="16.5" thickBot="1">
      <c r="A2935" s="22" t="s">
        <v>17</v>
      </c>
      <c r="B2935" s="35">
        <v>1E-3</v>
      </c>
      <c r="C2935" s="36">
        <v>1.2999999999999999E-2</v>
      </c>
      <c r="D2935" s="29">
        <v>1E-3</v>
      </c>
      <c r="E2935" s="29">
        <v>8.9999999999999993E-3</v>
      </c>
      <c r="F2935" s="29">
        <v>5.0000000000000001E-3</v>
      </c>
      <c r="G2935" s="29">
        <v>7.0000000000000001E-3</v>
      </c>
      <c r="H2935" s="108" t="s">
        <v>18</v>
      </c>
    </row>
    <row r="2936" spans="1:8" ht="16.5" thickBot="1">
      <c r="A2936" s="22" t="s">
        <v>19</v>
      </c>
      <c r="B2936" s="35">
        <v>20.661999999999999</v>
      </c>
      <c r="C2936" s="36">
        <v>91.055999999999997</v>
      </c>
      <c r="D2936" s="29">
        <v>21.145</v>
      </c>
      <c r="E2936" s="29">
        <v>91.097999999999999</v>
      </c>
      <c r="F2936" s="29">
        <v>21.888000000000002</v>
      </c>
      <c r="G2936" s="29">
        <v>85.284999999999997</v>
      </c>
      <c r="H2936" s="108" t="s">
        <v>574</v>
      </c>
    </row>
    <row r="2937" spans="1:8" ht="16.5" thickBot="1">
      <c r="A2937" s="22" t="s">
        <v>20</v>
      </c>
      <c r="B2937" s="35">
        <v>1.6E-2</v>
      </c>
      <c r="C2937" s="36">
        <v>1.4999999999999999E-2</v>
      </c>
      <c r="D2937" s="29">
        <v>0.58199999999999996</v>
      </c>
      <c r="E2937" s="29">
        <v>0.95899999999999996</v>
      </c>
      <c r="F2937" s="29">
        <v>0.77800000000000002</v>
      </c>
      <c r="G2937" s="29">
        <v>1.546</v>
      </c>
      <c r="H2937" s="108" t="s">
        <v>577</v>
      </c>
    </row>
    <row r="2938" spans="1:8" ht="16.5" thickBot="1">
      <c r="A2938" s="22" t="s">
        <v>21</v>
      </c>
      <c r="B2938" s="35">
        <v>1.3260000000000001</v>
      </c>
      <c r="C2938" s="36">
        <v>2.4740000000000002</v>
      </c>
      <c r="D2938" s="29">
        <v>1.794</v>
      </c>
      <c r="E2938" s="29">
        <v>3.7570000000000001</v>
      </c>
      <c r="F2938" s="29">
        <v>1.238</v>
      </c>
      <c r="G2938" s="29">
        <v>2.278</v>
      </c>
      <c r="H2938" s="108" t="s">
        <v>587</v>
      </c>
    </row>
    <row r="2939" spans="1:8" ht="16.5" thickBot="1">
      <c r="A2939" s="22" t="s">
        <v>22</v>
      </c>
      <c r="B2939" s="35">
        <v>2.3E-2</v>
      </c>
      <c r="C2939" s="36">
        <v>0.129</v>
      </c>
      <c r="D2939" s="29">
        <v>6.0000000000000001E-3</v>
      </c>
      <c r="E2939" s="29">
        <v>2.8000000000000001E-2</v>
      </c>
      <c r="F2939" s="29">
        <v>2.1999999999999999E-2</v>
      </c>
      <c r="G2939" s="29">
        <v>0.08</v>
      </c>
      <c r="H2939" s="108" t="s">
        <v>571</v>
      </c>
    </row>
    <row r="2940" spans="1:8" ht="16.5" thickBot="1">
      <c r="A2940" s="22" t="s">
        <v>23</v>
      </c>
      <c r="B2940" s="35">
        <v>7.4580000000000002</v>
      </c>
      <c r="C2940" s="36">
        <v>22.702999999999999</v>
      </c>
      <c r="D2940" s="29">
        <v>8.6910000000000007</v>
      </c>
      <c r="E2940" s="29">
        <v>27.338000000000001</v>
      </c>
      <c r="F2940" s="29">
        <v>12.411</v>
      </c>
      <c r="G2940" s="29">
        <v>44.569000000000003</v>
      </c>
      <c r="H2940" s="108" t="s">
        <v>24</v>
      </c>
    </row>
    <row r="2941" spans="1:8" ht="16.5" thickBot="1">
      <c r="A2941" s="22" t="s">
        <v>25</v>
      </c>
      <c r="B2941" s="29">
        <v>7.6859999999999999</v>
      </c>
      <c r="C2941" s="27">
        <v>12.006</v>
      </c>
      <c r="D2941" s="29">
        <v>7.67</v>
      </c>
      <c r="E2941" s="29">
        <v>17.123000000000001</v>
      </c>
      <c r="F2941" s="29">
        <v>7.8479999999999999</v>
      </c>
      <c r="G2941" s="29">
        <v>19.760999999999999</v>
      </c>
      <c r="H2941" s="108" t="s">
        <v>578</v>
      </c>
    </row>
    <row r="2942" spans="1:8" ht="16.5" thickBot="1">
      <c r="A2942" s="22" t="s">
        <v>26</v>
      </c>
      <c r="B2942" s="35">
        <v>0.71341675220006995</v>
      </c>
      <c r="C2942" s="36">
        <v>8.5210000000000008</v>
      </c>
      <c r="D2942" s="29">
        <v>0.80676960734654068</v>
      </c>
      <c r="E2942" s="29">
        <v>9.6370000000000005</v>
      </c>
      <c r="F2942" s="29">
        <v>2.319</v>
      </c>
      <c r="G2942" s="29">
        <v>8.34</v>
      </c>
      <c r="H2942" s="108" t="s">
        <v>588</v>
      </c>
    </row>
    <row r="2943" spans="1:8" ht="16.5" thickBot="1">
      <c r="A2943" s="22" t="s">
        <v>27</v>
      </c>
      <c r="B2943" s="35">
        <v>6.351</v>
      </c>
      <c r="C2943" s="36">
        <v>15.510999999999999</v>
      </c>
      <c r="D2943" s="29">
        <v>6.29</v>
      </c>
      <c r="E2943" s="29">
        <v>12.125999999999999</v>
      </c>
      <c r="F2943" s="29">
        <v>6.4269999999999996</v>
      </c>
      <c r="G2943" s="29">
        <v>12.532999999999999</v>
      </c>
      <c r="H2943" s="108" t="s">
        <v>579</v>
      </c>
    </row>
    <row r="2944" spans="1:8" ht="16.5" thickBot="1">
      <c r="A2944" s="22" t="s">
        <v>28</v>
      </c>
      <c r="B2944" s="35">
        <v>7.077</v>
      </c>
      <c r="C2944" s="36">
        <v>29.710999999999999</v>
      </c>
      <c r="D2944" s="29">
        <v>5.87</v>
      </c>
      <c r="E2944" s="29">
        <v>25.263000000000002</v>
      </c>
      <c r="F2944" s="29">
        <v>5.359</v>
      </c>
      <c r="G2944" s="29">
        <v>20.891999999999999</v>
      </c>
      <c r="H2944" s="108" t="s">
        <v>580</v>
      </c>
    </row>
    <row r="2945" spans="1:8" ht="16.5" thickBot="1">
      <c r="A2945" s="22" t="s">
        <v>29</v>
      </c>
      <c r="B2945" s="35">
        <v>6.1980000000000004</v>
      </c>
      <c r="C2945" s="36">
        <v>39.917000000000002</v>
      </c>
      <c r="D2945" s="29">
        <v>6.625</v>
      </c>
      <c r="E2945" s="29">
        <v>33.234000000000002</v>
      </c>
      <c r="F2945" s="29">
        <v>3.0979999999999999</v>
      </c>
      <c r="G2945" s="29">
        <v>9.0760000000000005</v>
      </c>
      <c r="H2945" s="108" t="s">
        <v>581</v>
      </c>
    </row>
    <row r="2946" spans="1:8" ht="16.5" thickBot="1">
      <c r="A2946" s="22" t="s">
        <v>30</v>
      </c>
      <c r="B2946" s="35">
        <v>0.182</v>
      </c>
      <c r="C2946" s="36">
        <v>0.93899999999999995</v>
      </c>
      <c r="D2946" s="29">
        <v>0.67100000000000004</v>
      </c>
      <c r="E2946" s="29">
        <v>1.284</v>
      </c>
      <c r="F2946" s="29">
        <v>0.7</v>
      </c>
      <c r="G2946" s="29">
        <v>1.2629999999999999</v>
      </c>
      <c r="H2946" s="108" t="s">
        <v>589</v>
      </c>
    </row>
    <row r="2947" spans="1:8" ht="16.5" thickBot="1">
      <c r="A2947" s="22" t="s">
        <v>31</v>
      </c>
      <c r="B2947" s="35">
        <v>20.015999999999998</v>
      </c>
      <c r="C2947" s="36">
        <v>44.174999999999997</v>
      </c>
      <c r="D2947" s="29">
        <v>17.595955721561971</v>
      </c>
      <c r="E2947" s="29">
        <v>38.832999999999998</v>
      </c>
      <c r="F2947" s="29">
        <v>14.339</v>
      </c>
      <c r="G2947" s="29">
        <v>41.454999999999998</v>
      </c>
      <c r="H2947" s="108" t="s">
        <v>582</v>
      </c>
    </row>
    <row r="2948" spans="1:8" ht="16.5" thickBot="1">
      <c r="A2948" s="22" t="s">
        <v>32</v>
      </c>
      <c r="B2948" s="35">
        <v>4.4800000000000004</v>
      </c>
      <c r="C2948" s="36">
        <v>7.1669999999999998</v>
      </c>
      <c r="D2948" s="29">
        <v>4.2140000000000004</v>
      </c>
      <c r="E2948" s="29">
        <v>6.9329999999999998</v>
      </c>
      <c r="F2948" s="29">
        <v>6.0629999999999997</v>
      </c>
      <c r="G2948" s="29">
        <v>17.748999999999999</v>
      </c>
      <c r="H2948" s="108" t="s">
        <v>584</v>
      </c>
    </row>
    <row r="2949" spans="1:8" ht="16.5" thickBot="1">
      <c r="A2949" s="22" t="s">
        <v>33</v>
      </c>
      <c r="B2949" s="37">
        <v>5.0000000000000001E-3</v>
      </c>
      <c r="C2949" s="38">
        <v>1E-3</v>
      </c>
      <c r="D2949" s="29">
        <v>2.5000000000000001E-2</v>
      </c>
      <c r="E2949" s="29">
        <v>8.0000000000000002E-3</v>
      </c>
      <c r="F2949" s="29">
        <v>3.7999999999999999E-2</v>
      </c>
      <c r="G2949" s="29">
        <v>1.9E-2</v>
      </c>
      <c r="H2949" s="108" t="s">
        <v>583</v>
      </c>
    </row>
    <row r="2950" spans="1:8" ht="16.5" thickBot="1">
      <c r="A2950" s="22" t="s">
        <v>34</v>
      </c>
      <c r="B2950" s="37">
        <v>1.79</v>
      </c>
      <c r="C2950" s="38">
        <v>7.2279999999999998</v>
      </c>
      <c r="D2950" s="29">
        <v>2.5419999999999998</v>
      </c>
      <c r="E2950" s="29">
        <v>10.612</v>
      </c>
      <c r="F2950" s="29">
        <v>3.5739999999999998</v>
      </c>
      <c r="G2950" s="29">
        <v>13.141999999999999</v>
      </c>
      <c r="H2950" s="107" t="s">
        <v>35</v>
      </c>
    </row>
    <row r="2951" spans="1:8" ht="16.5" thickBot="1">
      <c r="A2951" s="90" t="s">
        <v>338</v>
      </c>
      <c r="B2951" s="92">
        <v>176.09841675220002</v>
      </c>
      <c r="C2951" s="92">
        <v>533.85900000000004</v>
      </c>
      <c r="D2951" s="92">
        <v>168.73972532890852</v>
      </c>
      <c r="E2951" s="92">
        <v>496.94299999999998</v>
      </c>
      <c r="F2951" s="92">
        <v>171.75100000000003</v>
      </c>
      <c r="G2951" s="92">
        <v>469.17600000000004</v>
      </c>
      <c r="H2951" s="106" t="s">
        <v>586</v>
      </c>
    </row>
    <row r="2952" spans="1:8" ht="16.5" thickBot="1">
      <c r="A2952" s="90" t="s">
        <v>337</v>
      </c>
      <c r="B2952" s="92">
        <v>4045.7976536652054</v>
      </c>
      <c r="C2952" s="92">
        <v>10271.098</v>
      </c>
      <c r="D2952" s="92">
        <v>3476.9050822087474</v>
      </c>
      <c r="E2952" s="92">
        <v>8845.9120000000003</v>
      </c>
      <c r="F2952" s="92">
        <v>3322.0004628507841</v>
      </c>
      <c r="G2952" s="92">
        <v>8451.8050000000003</v>
      </c>
      <c r="H2952" s="113" t="s">
        <v>339</v>
      </c>
    </row>
    <row r="2956" spans="1:8">
      <c r="A2956" s="73" t="s">
        <v>646</v>
      </c>
      <c r="H2956" s="75" t="s">
        <v>443</v>
      </c>
    </row>
    <row r="2957" spans="1:8" ht="25.5" customHeight="1">
      <c r="A2957" s="116" t="s">
        <v>739</v>
      </c>
      <c r="D2957" s="83"/>
      <c r="E2957" s="83"/>
      <c r="F2957" s="83"/>
      <c r="G2957" s="83"/>
      <c r="H2957" s="83" t="s">
        <v>475</v>
      </c>
    </row>
    <row r="2958" spans="1:8" ht="16.5" customHeight="1" thickBot="1">
      <c r="A2958" s="72" t="s">
        <v>813</v>
      </c>
      <c r="E2958" s="2"/>
      <c r="G2958" s="2" t="s">
        <v>37</v>
      </c>
      <c r="H2958" s="2" t="s">
        <v>1</v>
      </c>
    </row>
    <row r="2959" spans="1:8" ht="16.5" thickBot="1">
      <c r="A2959" s="63" t="s">
        <v>6</v>
      </c>
      <c r="B2959" s="179">
        <v>2018</v>
      </c>
      <c r="C2959" s="180"/>
      <c r="D2959" s="179">
        <v>2019</v>
      </c>
      <c r="E2959" s="180"/>
      <c r="F2959" s="179">
        <v>2020</v>
      </c>
      <c r="G2959" s="180"/>
      <c r="H2959" s="64" t="s">
        <v>2</v>
      </c>
    </row>
    <row r="2960" spans="1:8">
      <c r="A2960" s="65"/>
      <c r="B2960" s="19" t="s">
        <v>40</v>
      </c>
      <c r="C2960" s="105" t="s">
        <v>41</v>
      </c>
      <c r="D2960" s="105" t="s">
        <v>40</v>
      </c>
      <c r="E2960" s="15" t="s">
        <v>41</v>
      </c>
      <c r="F2960" s="19" t="s">
        <v>40</v>
      </c>
      <c r="G2960" s="9" t="s">
        <v>41</v>
      </c>
      <c r="H2960" s="66"/>
    </row>
    <row r="2961" spans="1:8" ht="16.5" thickBot="1">
      <c r="A2961" s="67"/>
      <c r="B2961" s="32" t="s">
        <v>42</v>
      </c>
      <c r="C2961" s="11" t="s">
        <v>43</v>
      </c>
      <c r="D2961" s="108" t="s">
        <v>42</v>
      </c>
      <c r="E2961" s="34" t="s">
        <v>43</v>
      </c>
      <c r="F2961" s="32" t="s">
        <v>42</v>
      </c>
      <c r="G2961" s="32" t="s">
        <v>43</v>
      </c>
      <c r="H2961" s="68"/>
    </row>
    <row r="2962" spans="1:8" ht="17.25" thickTop="1" thickBot="1">
      <c r="A2962" s="22" t="s">
        <v>11</v>
      </c>
      <c r="B2962" s="33">
        <v>1.2030000000000001</v>
      </c>
      <c r="C2962" s="36">
        <v>1.38</v>
      </c>
      <c r="D2962" s="29">
        <v>1.5549999999999999</v>
      </c>
      <c r="E2962" s="35">
        <v>1.86</v>
      </c>
      <c r="F2962" s="29">
        <v>1.276</v>
      </c>
      <c r="G2962" s="29">
        <v>1.5760000000000001</v>
      </c>
      <c r="H2962" s="108" t="s">
        <v>575</v>
      </c>
    </row>
    <row r="2963" spans="1:8" ht="16.5" thickBot="1">
      <c r="A2963" s="22" t="s">
        <v>12</v>
      </c>
      <c r="B2963" s="35">
        <v>6.5940000000000003</v>
      </c>
      <c r="C2963" s="36">
        <v>14.423</v>
      </c>
      <c r="D2963" s="29">
        <v>8.0760000000000005</v>
      </c>
      <c r="E2963" s="35">
        <v>18.625</v>
      </c>
      <c r="F2963" s="29">
        <v>5.44</v>
      </c>
      <c r="G2963" s="29">
        <v>15.065</v>
      </c>
      <c r="H2963" s="108" t="s">
        <v>576</v>
      </c>
    </row>
    <row r="2964" spans="1:8" ht="16.5" thickBot="1">
      <c r="A2964" s="22" t="s">
        <v>13</v>
      </c>
      <c r="B2964" s="35">
        <v>0.316</v>
      </c>
      <c r="C2964" s="36">
        <v>0.95399999999999996</v>
      </c>
      <c r="D2964" s="29">
        <v>0.39300000000000002</v>
      </c>
      <c r="E2964" s="35">
        <v>0.99</v>
      </c>
      <c r="F2964" s="29">
        <v>0.42499999999999999</v>
      </c>
      <c r="G2964" s="29">
        <v>1.2470000000000001</v>
      </c>
      <c r="H2964" s="108" t="s">
        <v>572</v>
      </c>
    </row>
    <row r="2965" spans="1:8" ht="16.5" thickBot="1">
      <c r="A2965" s="22" t="s">
        <v>14</v>
      </c>
      <c r="B2965" s="35">
        <v>0.29099999999999998</v>
      </c>
      <c r="C2965" s="36">
        <v>0.44800000000000001</v>
      </c>
      <c r="D2965" s="29">
        <v>0.32300000000000001</v>
      </c>
      <c r="E2965" s="35">
        <v>0.64600000000000002</v>
      </c>
      <c r="F2965" s="29">
        <v>0.32400000000000001</v>
      </c>
      <c r="G2965" s="29">
        <v>0.443</v>
      </c>
      <c r="H2965" s="108" t="s">
        <v>585</v>
      </c>
    </row>
    <row r="2966" spans="1:8" ht="16.5" thickBot="1">
      <c r="A2966" s="22" t="s">
        <v>15</v>
      </c>
      <c r="B2966" s="35">
        <v>1.645</v>
      </c>
      <c r="C2966" s="36">
        <v>2.137</v>
      </c>
      <c r="D2966" s="29">
        <v>0</v>
      </c>
      <c r="E2966" s="35">
        <v>0</v>
      </c>
      <c r="F2966" s="29">
        <v>1.611</v>
      </c>
      <c r="G2966" s="29">
        <v>2.3170000000000002</v>
      </c>
      <c r="H2966" s="108" t="s">
        <v>591</v>
      </c>
    </row>
    <row r="2967" spans="1:8" ht="16.5" thickBot="1">
      <c r="A2967" s="22" t="s">
        <v>16</v>
      </c>
      <c r="B2967" s="35">
        <v>0</v>
      </c>
      <c r="C2967" s="36">
        <v>0</v>
      </c>
      <c r="D2967" s="29">
        <v>0</v>
      </c>
      <c r="E2967" s="35">
        <v>0</v>
      </c>
      <c r="F2967" s="29">
        <v>1E-3</v>
      </c>
      <c r="G2967" s="29">
        <v>1E-3</v>
      </c>
      <c r="H2967" s="108" t="s">
        <v>573</v>
      </c>
    </row>
    <row r="2968" spans="1:8" ht="16.5" thickBot="1">
      <c r="A2968" s="22" t="s">
        <v>17</v>
      </c>
      <c r="B2968" s="35">
        <v>0</v>
      </c>
      <c r="C2968" s="36">
        <v>2E-3</v>
      </c>
      <c r="D2968" s="29">
        <v>1E-3</v>
      </c>
      <c r="E2968" s="35">
        <v>2E-3</v>
      </c>
      <c r="F2968" s="29">
        <v>1E-3</v>
      </c>
      <c r="G2968" s="29">
        <v>4.0000000000000001E-3</v>
      </c>
      <c r="H2968" s="108" t="s">
        <v>18</v>
      </c>
    </row>
    <row r="2969" spans="1:8" ht="16.5" thickBot="1">
      <c r="A2969" s="22" t="s">
        <v>19</v>
      </c>
      <c r="B2969" s="35">
        <v>37.585000000000001</v>
      </c>
      <c r="C2969" s="36">
        <v>38.082000000000001</v>
      </c>
      <c r="D2969" s="29">
        <v>41.619</v>
      </c>
      <c r="E2969" s="35">
        <v>43.591000000000001</v>
      </c>
      <c r="F2969" s="29">
        <v>26.672999999999998</v>
      </c>
      <c r="G2969" s="29">
        <v>32.896999999999998</v>
      </c>
      <c r="H2969" s="108" t="s">
        <v>574</v>
      </c>
    </row>
    <row r="2970" spans="1:8" ht="16.5" thickBot="1">
      <c r="A2970" s="22" t="s">
        <v>20</v>
      </c>
      <c r="B2970" s="35">
        <v>2.5000000000000001E-2</v>
      </c>
      <c r="C2970" s="36">
        <v>1.4999999999999999E-2</v>
      </c>
      <c r="D2970" s="29">
        <v>0.41099999999999998</v>
      </c>
      <c r="E2970" s="35">
        <v>0.34100000000000003</v>
      </c>
      <c r="F2970" s="29">
        <v>0.68</v>
      </c>
      <c r="G2970" s="29">
        <v>1.31</v>
      </c>
      <c r="H2970" s="108" t="s">
        <v>577</v>
      </c>
    </row>
    <row r="2971" spans="1:8" ht="16.5" thickBot="1">
      <c r="A2971" s="22" t="s">
        <v>21</v>
      </c>
      <c r="B2971" s="35">
        <v>1.7999999999999999E-2</v>
      </c>
      <c r="C2971" s="36">
        <v>1.4E-2</v>
      </c>
      <c r="D2971" s="29">
        <v>6.8000000000000005E-2</v>
      </c>
      <c r="E2971" s="35">
        <v>7.6999999999999999E-2</v>
      </c>
      <c r="F2971" s="29">
        <v>1.2E-2</v>
      </c>
      <c r="G2971" s="29">
        <v>1.9E-2</v>
      </c>
      <c r="H2971" s="108" t="s">
        <v>587</v>
      </c>
    </row>
    <row r="2972" spans="1:8" ht="16.5" thickBot="1">
      <c r="A2972" s="22" t="s">
        <v>22</v>
      </c>
      <c r="B2972" s="35">
        <v>8.1000000000000003E-2</v>
      </c>
      <c r="C2972" s="36">
        <v>7.3999999999999996E-2</v>
      </c>
      <c r="D2972" s="29">
        <v>1E-3</v>
      </c>
      <c r="E2972" s="35">
        <v>7.0000000000000001E-3</v>
      </c>
      <c r="F2972" s="29">
        <v>1.2E-2</v>
      </c>
      <c r="G2972" s="29">
        <v>4.2000000000000003E-2</v>
      </c>
      <c r="H2972" s="108" t="s">
        <v>571</v>
      </c>
    </row>
    <row r="2973" spans="1:8" ht="16.5" thickBot="1">
      <c r="A2973" s="22" t="s">
        <v>23</v>
      </c>
      <c r="B2973" s="35">
        <v>0.122</v>
      </c>
      <c r="C2973" s="36">
        <v>0.25</v>
      </c>
      <c r="D2973" s="29">
        <v>0.24399999999999999</v>
      </c>
      <c r="E2973" s="35">
        <v>0.36699999999999999</v>
      </c>
      <c r="F2973" s="29">
        <v>0.27600000000000002</v>
      </c>
      <c r="G2973" s="29">
        <v>0.48699999999999999</v>
      </c>
      <c r="H2973" s="108" t="s">
        <v>24</v>
      </c>
    </row>
    <row r="2974" spans="1:8" ht="16.5" thickBot="1">
      <c r="A2974" s="22" t="s">
        <v>25</v>
      </c>
      <c r="B2974" s="29">
        <v>0.78300000000000003</v>
      </c>
      <c r="C2974" s="27">
        <v>1.0369999999999999</v>
      </c>
      <c r="D2974" s="29">
        <v>0.92600000000000005</v>
      </c>
      <c r="E2974" s="35">
        <v>2.089</v>
      </c>
      <c r="F2974" s="29">
        <v>0.375</v>
      </c>
      <c r="G2974" s="29">
        <v>0.66500000000000004</v>
      </c>
      <c r="H2974" s="108" t="s">
        <v>578</v>
      </c>
    </row>
    <row r="2975" spans="1:8" ht="16.5" thickBot="1">
      <c r="A2975" s="22" t="s">
        <v>26</v>
      </c>
      <c r="B2975" s="35">
        <v>0</v>
      </c>
      <c r="C2975" s="36">
        <v>6.4000000000000001E-2</v>
      </c>
      <c r="D2975" s="29">
        <v>0</v>
      </c>
      <c r="E2975" s="35">
        <v>0.26500000000000001</v>
      </c>
      <c r="F2975" s="29">
        <v>0.10299999999999999</v>
      </c>
      <c r="G2975" s="29">
        <v>0.20499999999999999</v>
      </c>
      <c r="H2975" s="108" t="s">
        <v>588</v>
      </c>
    </row>
    <row r="2976" spans="1:8" ht="16.5" thickBot="1">
      <c r="A2976" s="22" t="s">
        <v>27</v>
      </c>
      <c r="B2976" s="35">
        <v>0.56699999999999995</v>
      </c>
      <c r="C2976" s="36">
        <v>1.3720000000000001</v>
      </c>
      <c r="D2976" s="29">
        <v>0.60399999999999998</v>
      </c>
      <c r="E2976" s="35">
        <v>1.341</v>
      </c>
      <c r="F2976" s="29">
        <v>0.754</v>
      </c>
      <c r="G2976" s="29">
        <v>2.0339999999999998</v>
      </c>
      <c r="H2976" s="108" t="s">
        <v>579</v>
      </c>
    </row>
    <row r="2977" spans="1:8" ht="16.5" thickBot="1">
      <c r="A2977" s="22" t="s">
        <v>28</v>
      </c>
      <c r="B2977" s="35">
        <v>3.0529999999999999</v>
      </c>
      <c r="C2977" s="36">
        <v>4.3550000000000004</v>
      </c>
      <c r="D2977" s="29">
        <v>2.883</v>
      </c>
      <c r="E2977" s="35">
        <v>11.170999999999999</v>
      </c>
      <c r="F2977" s="29">
        <v>2.2850000000000001</v>
      </c>
      <c r="G2977" s="29">
        <v>4.4569999999999999</v>
      </c>
      <c r="H2977" s="108" t="s">
        <v>580</v>
      </c>
    </row>
    <row r="2978" spans="1:8" ht="16.5" thickBot="1">
      <c r="A2978" s="22" t="s">
        <v>29</v>
      </c>
      <c r="B2978" s="35">
        <v>1.3580000000000001</v>
      </c>
      <c r="C2978" s="36">
        <v>1.321</v>
      </c>
      <c r="D2978" s="29">
        <v>1.3939999999999999</v>
      </c>
      <c r="E2978" s="35">
        <v>1.252</v>
      </c>
      <c r="F2978" s="29">
        <v>0.625</v>
      </c>
      <c r="G2978" s="29">
        <v>0.51500000000000001</v>
      </c>
      <c r="H2978" s="108" t="s">
        <v>581</v>
      </c>
    </row>
    <row r="2979" spans="1:8" ht="16.5" thickBot="1">
      <c r="A2979" s="22" t="s">
        <v>30</v>
      </c>
      <c r="B2979" s="35">
        <v>0.309</v>
      </c>
      <c r="C2979" s="36">
        <v>0.66200000000000003</v>
      </c>
      <c r="D2979" s="29">
        <v>1.343</v>
      </c>
      <c r="E2979" s="35">
        <v>0.91500000000000004</v>
      </c>
      <c r="F2979" s="29">
        <v>0.46600000000000003</v>
      </c>
      <c r="G2979" s="29">
        <v>0.91200000000000003</v>
      </c>
      <c r="H2979" s="108" t="s">
        <v>589</v>
      </c>
    </row>
    <row r="2980" spans="1:8" ht="16.5" thickBot="1">
      <c r="A2980" s="22" t="s">
        <v>31</v>
      </c>
      <c r="B2980" s="35">
        <v>2.2240000000000002</v>
      </c>
      <c r="C2980" s="36">
        <v>2.4470000000000001</v>
      </c>
      <c r="D2980" s="29">
        <v>2.8274883530854109</v>
      </c>
      <c r="E2980" s="35">
        <v>3.1110000000000002</v>
      </c>
      <c r="F2980" s="29">
        <v>0.79200000000000004</v>
      </c>
      <c r="G2980" s="29">
        <v>1.7270000000000001</v>
      </c>
      <c r="H2980" s="108" t="s">
        <v>582</v>
      </c>
    </row>
    <row r="2981" spans="1:8" ht="16.5" thickBot="1">
      <c r="A2981" s="22" t="s">
        <v>32</v>
      </c>
      <c r="B2981" s="35">
        <v>0.47099999999999997</v>
      </c>
      <c r="C2981" s="36">
        <v>0.89700000000000002</v>
      </c>
      <c r="D2981" s="29">
        <v>0.66600000000000004</v>
      </c>
      <c r="E2981" s="35">
        <v>1.2090000000000001</v>
      </c>
      <c r="F2981" s="29">
        <v>0.54700000000000004</v>
      </c>
      <c r="G2981" s="29">
        <v>0.89600000000000002</v>
      </c>
      <c r="H2981" s="108" t="s">
        <v>584</v>
      </c>
    </row>
    <row r="2982" spans="1:8" ht="16.5" thickBot="1">
      <c r="A2982" s="22" t="s">
        <v>33</v>
      </c>
      <c r="B2982" s="37">
        <v>0</v>
      </c>
      <c r="C2982" s="38">
        <v>0</v>
      </c>
      <c r="D2982" s="29">
        <v>0</v>
      </c>
      <c r="E2982" s="35">
        <v>0</v>
      </c>
      <c r="F2982" s="29">
        <v>0</v>
      </c>
      <c r="G2982" s="29">
        <v>1E-3</v>
      </c>
      <c r="H2982" s="108" t="s">
        <v>583</v>
      </c>
    </row>
    <row r="2983" spans="1:8" ht="16.5" thickBot="1">
      <c r="A2983" s="22" t="s">
        <v>34</v>
      </c>
      <c r="B2983" s="37">
        <v>2.8000000000000001E-2</v>
      </c>
      <c r="C2983" s="38">
        <v>7.0000000000000001E-3</v>
      </c>
      <c r="D2983" s="29">
        <v>8.4000000000000005E-2</v>
      </c>
      <c r="E2983" s="35">
        <v>3.5999999999999997E-2</v>
      </c>
      <c r="F2983" s="29">
        <v>1.4999999999999999E-2</v>
      </c>
      <c r="G2983" s="29">
        <v>2.7E-2</v>
      </c>
      <c r="H2983" s="107" t="s">
        <v>35</v>
      </c>
    </row>
    <row r="2984" spans="1:8" ht="16.5" thickBot="1">
      <c r="A2984" s="90" t="s">
        <v>338</v>
      </c>
      <c r="B2984" s="92">
        <v>56.672999999999988</v>
      </c>
      <c r="C2984" s="92">
        <v>69.941000000000017</v>
      </c>
      <c r="D2984" s="92">
        <v>63.418488353085408</v>
      </c>
      <c r="E2984" s="92">
        <v>87.894999999999996</v>
      </c>
      <c r="F2984" s="92">
        <f>SUM(F2962:F2983)</f>
        <v>42.693000000000005</v>
      </c>
      <c r="G2984" s="92">
        <f>SUM(G2962:G2983)</f>
        <v>66.847000000000008</v>
      </c>
      <c r="H2984" s="106" t="s">
        <v>586</v>
      </c>
    </row>
    <row r="2985" spans="1:8" ht="16.5" thickBot="1">
      <c r="A2985" s="90" t="s">
        <v>337</v>
      </c>
      <c r="B2985" s="92">
        <v>2524.7820000000002</v>
      </c>
      <c r="C2985" s="92">
        <v>5039.7969999999996</v>
      </c>
      <c r="D2985" s="92">
        <v>2671.2350000000001</v>
      </c>
      <c r="E2985" s="92">
        <v>5255.97</v>
      </c>
      <c r="F2985" s="92">
        <f>+D2985/E2985*G2985</f>
        <v>3024.2435662037642</v>
      </c>
      <c r="G2985" s="92">
        <v>5950.5559999999996</v>
      </c>
      <c r="H2985" s="113" t="s">
        <v>339</v>
      </c>
    </row>
    <row r="2988" spans="1:8">
      <c r="A2988" s="73" t="s">
        <v>445</v>
      </c>
      <c r="H2988" s="75" t="s">
        <v>446</v>
      </c>
    </row>
    <row r="2989" spans="1:8">
      <c r="A2989" s="73" t="s">
        <v>740</v>
      </c>
      <c r="H2989" s="43" t="s">
        <v>476</v>
      </c>
    </row>
    <row r="2990" spans="1:8" ht="16.5" customHeight="1" thickBot="1">
      <c r="A2990" s="72" t="s">
        <v>813</v>
      </c>
      <c r="E2990" s="2"/>
      <c r="G2990" s="2" t="s">
        <v>37</v>
      </c>
      <c r="H2990" s="2" t="s">
        <v>1</v>
      </c>
    </row>
    <row r="2991" spans="1:8" ht="16.5" thickBot="1">
      <c r="A2991" s="63" t="s">
        <v>6</v>
      </c>
      <c r="B2991" s="179">
        <v>2018</v>
      </c>
      <c r="C2991" s="180"/>
      <c r="D2991" s="179">
        <v>2019</v>
      </c>
      <c r="E2991" s="180"/>
      <c r="F2991" s="179">
        <v>2020</v>
      </c>
      <c r="G2991" s="180"/>
      <c r="H2991" s="64" t="s">
        <v>2</v>
      </c>
    </row>
    <row r="2992" spans="1:8">
      <c r="A2992" s="65"/>
      <c r="B2992" s="19" t="s">
        <v>40</v>
      </c>
      <c r="C2992" s="105" t="s">
        <v>41</v>
      </c>
      <c r="D2992" s="105" t="s">
        <v>40</v>
      </c>
      <c r="E2992" s="15" t="s">
        <v>41</v>
      </c>
      <c r="F2992" s="19" t="s">
        <v>40</v>
      </c>
      <c r="G2992" s="9" t="s">
        <v>41</v>
      </c>
      <c r="H2992" s="66"/>
    </row>
    <row r="2993" spans="1:8" ht="16.5" thickBot="1">
      <c r="A2993" s="67"/>
      <c r="B2993" s="32" t="s">
        <v>42</v>
      </c>
      <c r="C2993" s="11" t="s">
        <v>43</v>
      </c>
      <c r="D2993" s="108" t="s">
        <v>42</v>
      </c>
      <c r="E2993" s="34" t="s">
        <v>43</v>
      </c>
      <c r="F2993" s="32" t="s">
        <v>42</v>
      </c>
      <c r="G2993" s="32" t="s">
        <v>43</v>
      </c>
      <c r="H2993" s="68"/>
    </row>
    <row r="2994" spans="1:8" ht="17.25" thickTop="1" thickBot="1">
      <c r="A2994" s="22" t="s">
        <v>11</v>
      </c>
      <c r="B2994" s="33">
        <v>0.54200000000000004</v>
      </c>
      <c r="C2994" s="36">
        <v>1.82</v>
      </c>
      <c r="D2994" s="29">
        <v>0.33700000000000002</v>
      </c>
      <c r="E2994" s="29">
        <v>0.52800000000000002</v>
      </c>
      <c r="F2994" s="29">
        <v>0.26900000000000002</v>
      </c>
      <c r="G2994" s="29">
        <v>0.51300000000000001</v>
      </c>
      <c r="H2994" s="108" t="s">
        <v>575</v>
      </c>
    </row>
    <row r="2995" spans="1:8" ht="16.5" thickBot="1">
      <c r="A2995" s="22" t="s">
        <v>12</v>
      </c>
      <c r="B2995" s="35">
        <v>8.6509999999999998</v>
      </c>
      <c r="C2995" s="36">
        <v>17.577999999999999</v>
      </c>
      <c r="D2995" s="29">
        <v>14.012</v>
      </c>
      <c r="E2995" s="29">
        <v>19.411999999999999</v>
      </c>
      <c r="F2995" s="29">
        <v>11.085000000000001</v>
      </c>
      <c r="G2995" s="29">
        <v>16.094000000000001</v>
      </c>
      <c r="H2995" s="108" t="s">
        <v>576</v>
      </c>
    </row>
    <row r="2996" spans="1:8" ht="16.5" thickBot="1">
      <c r="A2996" s="22" t="s">
        <v>13</v>
      </c>
      <c r="B2996" s="35">
        <v>0.621</v>
      </c>
      <c r="C2996" s="36">
        <v>1.69</v>
      </c>
      <c r="D2996" s="29">
        <v>0.6</v>
      </c>
      <c r="E2996" s="29">
        <v>1.653</v>
      </c>
      <c r="F2996" s="29">
        <v>0.57899999999999996</v>
      </c>
      <c r="G2996" s="29">
        <v>1.395</v>
      </c>
      <c r="H2996" s="108" t="s">
        <v>572</v>
      </c>
    </row>
    <row r="2997" spans="1:8" ht="16.5" thickBot="1">
      <c r="A2997" s="22" t="s">
        <v>14</v>
      </c>
      <c r="B2997" s="35">
        <v>7.0999999999999994E-2</v>
      </c>
      <c r="C2997" s="36">
        <v>0.16600000000000001</v>
      </c>
      <c r="D2997" s="29">
        <v>4.7E-2</v>
      </c>
      <c r="E2997" s="29">
        <v>0.09</v>
      </c>
      <c r="F2997" s="29">
        <v>0.05</v>
      </c>
      <c r="G2997" s="29">
        <v>5.8000000000000003E-2</v>
      </c>
      <c r="H2997" s="108" t="s">
        <v>585</v>
      </c>
    </row>
    <row r="2998" spans="1:8" ht="16.5" thickBot="1">
      <c r="A2998" s="22" t="s">
        <v>15</v>
      </c>
      <c r="B2998" s="35">
        <v>4.9450000000000003</v>
      </c>
      <c r="C2998" s="36">
        <v>11.744</v>
      </c>
      <c r="D2998" s="29">
        <v>5.6059999999999999</v>
      </c>
      <c r="E2998" s="29">
        <v>8.4440000000000008</v>
      </c>
      <c r="F2998" s="29">
        <v>5.85</v>
      </c>
      <c r="G2998" s="29">
        <v>10.702999999999999</v>
      </c>
      <c r="H2998" s="108" t="s">
        <v>591</v>
      </c>
    </row>
    <row r="2999" spans="1:8" ht="16.5" thickBot="1">
      <c r="A2999" s="22" t="s">
        <v>16</v>
      </c>
      <c r="B2999" s="35">
        <v>13.281000000000001</v>
      </c>
      <c r="C2999" s="36">
        <v>5.0000000000000001E-3</v>
      </c>
      <c r="D2999" s="29">
        <v>1.6E-2</v>
      </c>
      <c r="E2999" s="29">
        <v>8.0000000000000002E-3</v>
      </c>
      <c r="F2999" s="29">
        <v>1.6E-2</v>
      </c>
      <c r="G2999" s="29">
        <v>8.0000000000000002E-3</v>
      </c>
      <c r="H2999" s="108" t="s">
        <v>573</v>
      </c>
    </row>
    <row r="3000" spans="1:8" ht="16.5" thickBot="1">
      <c r="A3000" s="22" t="s">
        <v>17</v>
      </c>
      <c r="B3000" s="35">
        <v>0.27100000000000002</v>
      </c>
      <c r="C3000" s="36">
        <v>0.40100000000000002</v>
      </c>
      <c r="D3000" s="29">
        <v>0.86499999999999999</v>
      </c>
      <c r="E3000" s="29">
        <v>0.46100000000000002</v>
      </c>
      <c r="F3000" s="29">
        <v>0.98099999999999998</v>
      </c>
      <c r="G3000" s="29">
        <v>0.57499999999999996</v>
      </c>
      <c r="H3000" s="108" t="s">
        <v>18</v>
      </c>
    </row>
    <row r="3001" spans="1:8" ht="16.5" thickBot="1">
      <c r="A3001" s="22" t="s">
        <v>19</v>
      </c>
      <c r="B3001" s="35">
        <v>6.577</v>
      </c>
      <c r="C3001" s="36">
        <v>13.430999999999999</v>
      </c>
      <c r="D3001" s="29">
        <v>6.1959999999999997</v>
      </c>
      <c r="E3001" s="29">
        <v>11.154</v>
      </c>
      <c r="F3001" s="29">
        <v>5.31</v>
      </c>
      <c r="G3001" s="29">
        <v>11.855</v>
      </c>
      <c r="H3001" s="108" t="s">
        <v>574</v>
      </c>
    </row>
    <row r="3002" spans="1:8" ht="16.5" thickBot="1">
      <c r="A3002" s="22" t="s">
        <v>20</v>
      </c>
      <c r="B3002" s="35">
        <v>3.1E-2</v>
      </c>
      <c r="C3002" s="36">
        <v>8.5999999999999993E-2</v>
      </c>
      <c r="D3002" s="29">
        <v>7.0000000000000001E-3</v>
      </c>
      <c r="E3002" s="29">
        <v>3.9E-2</v>
      </c>
      <c r="F3002" s="29">
        <v>1.6E-2</v>
      </c>
      <c r="G3002" s="29">
        <v>5.5E-2</v>
      </c>
      <c r="H3002" s="108" t="s">
        <v>577</v>
      </c>
    </row>
    <row r="3003" spans="1:8" ht="16.5" thickBot="1">
      <c r="A3003" s="22" t="s">
        <v>21</v>
      </c>
      <c r="B3003" s="35">
        <v>9.4E-2</v>
      </c>
      <c r="C3003" s="36">
        <v>0.21299999999999999</v>
      </c>
      <c r="D3003" s="29">
        <v>0.32900000000000001</v>
      </c>
      <c r="E3003" s="29">
        <v>0.307</v>
      </c>
      <c r="F3003" s="29">
        <v>0.152</v>
      </c>
      <c r="G3003" s="29">
        <v>0.126</v>
      </c>
      <c r="H3003" s="108" t="s">
        <v>587</v>
      </c>
    </row>
    <row r="3004" spans="1:8" ht="16.5" thickBot="1">
      <c r="A3004" s="22" t="s">
        <v>22</v>
      </c>
      <c r="B3004" s="35">
        <v>1.415</v>
      </c>
      <c r="C3004" s="36">
        <v>1.0760000000000001</v>
      </c>
      <c r="D3004" s="29">
        <v>1.2909999999999999</v>
      </c>
      <c r="E3004" s="29">
        <v>1.016</v>
      </c>
      <c r="F3004" s="29">
        <v>1.4850000000000001</v>
      </c>
      <c r="G3004" s="29">
        <v>1.244</v>
      </c>
      <c r="H3004" s="108" t="s">
        <v>571</v>
      </c>
    </row>
    <row r="3005" spans="1:8" ht="16.5" thickBot="1">
      <c r="A3005" s="22" t="s">
        <v>23</v>
      </c>
      <c r="B3005" s="35">
        <v>12.811999999999999</v>
      </c>
      <c r="C3005" s="36">
        <v>11.734</v>
      </c>
      <c r="D3005" s="29">
        <v>5.5730000000000004</v>
      </c>
      <c r="E3005" s="29">
        <v>6.1589999999999998</v>
      </c>
      <c r="F3005" s="29">
        <v>5.1390000000000002</v>
      </c>
      <c r="G3005" s="29">
        <v>5.6580000000000004</v>
      </c>
      <c r="H3005" s="108" t="s">
        <v>24</v>
      </c>
    </row>
    <row r="3006" spans="1:8" ht="16.5" thickBot="1">
      <c r="A3006" s="22" t="s">
        <v>25</v>
      </c>
      <c r="B3006" s="29">
        <v>2.085</v>
      </c>
      <c r="C3006" s="27">
        <v>4.4880000000000004</v>
      </c>
      <c r="D3006" s="29">
        <v>2.8069999999999999</v>
      </c>
      <c r="E3006" s="29">
        <v>4.7590000000000003</v>
      </c>
      <c r="F3006" s="29">
        <v>2.8010000000000002</v>
      </c>
      <c r="G3006" s="29">
        <v>4.8339999999999996</v>
      </c>
      <c r="H3006" s="108" t="s">
        <v>578</v>
      </c>
    </row>
    <row r="3007" spans="1:8" ht="16.5" thickBot="1">
      <c r="A3007" s="22" t="s">
        <v>26</v>
      </c>
      <c r="B3007" s="35">
        <v>1.8149268292682925</v>
      </c>
      <c r="C3007" s="36">
        <v>1.431</v>
      </c>
      <c r="D3007" s="29">
        <f>+B3007/C3007*E3007</f>
        <v>1.7997073170731706</v>
      </c>
      <c r="E3007" s="29">
        <v>1.419</v>
      </c>
      <c r="F3007" s="29">
        <v>0.26</v>
      </c>
      <c r="G3007" s="29">
        <v>1.6519999999999999</v>
      </c>
      <c r="H3007" s="108" t="s">
        <v>588</v>
      </c>
    </row>
    <row r="3008" spans="1:8" ht="16.5" thickBot="1">
      <c r="A3008" s="22" t="s">
        <v>27</v>
      </c>
      <c r="B3008" s="35">
        <v>0.75900000000000001</v>
      </c>
      <c r="C3008" s="36">
        <v>2.3849999999999998</v>
      </c>
      <c r="D3008" s="29">
        <v>0.50800000000000001</v>
      </c>
      <c r="E3008" s="29">
        <v>1.206</v>
      </c>
      <c r="F3008" s="29">
        <v>0.621</v>
      </c>
      <c r="G3008" s="29">
        <v>1.4039999999999999</v>
      </c>
      <c r="H3008" s="108" t="s">
        <v>579</v>
      </c>
    </row>
    <row r="3009" spans="1:8" ht="16.5" thickBot="1">
      <c r="A3009" s="22" t="s">
        <v>28</v>
      </c>
      <c r="B3009" s="35">
        <v>2.222</v>
      </c>
      <c r="C3009" s="36">
        <v>4.8040000000000003</v>
      </c>
      <c r="D3009" s="29">
        <v>1.6859999999999999</v>
      </c>
      <c r="E3009" s="29">
        <v>3.1459999999999999</v>
      </c>
      <c r="F3009" s="29">
        <v>1.673</v>
      </c>
      <c r="G3009" s="29">
        <v>3.6419999999999999</v>
      </c>
      <c r="H3009" s="108" t="s">
        <v>580</v>
      </c>
    </row>
    <row r="3010" spans="1:8" ht="16.5" thickBot="1">
      <c r="A3010" s="22" t="s">
        <v>29</v>
      </c>
      <c r="B3010" s="35">
        <v>0.80300000000000005</v>
      </c>
      <c r="C3010" s="36">
        <v>1.9970000000000001</v>
      </c>
      <c r="D3010" s="29">
        <v>0.371</v>
      </c>
      <c r="E3010" s="29">
        <v>0.77300000000000002</v>
      </c>
      <c r="F3010" s="29">
        <v>0.13200000000000001</v>
      </c>
      <c r="G3010" s="29">
        <v>0.20300000000000001</v>
      </c>
      <c r="H3010" s="108" t="s">
        <v>581</v>
      </c>
    </row>
    <row r="3011" spans="1:8" ht="16.5" thickBot="1">
      <c r="A3011" s="22" t="s">
        <v>30</v>
      </c>
      <c r="B3011" s="35">
        <v>0.01</v>
      </c>
      <c r="C3011" s="36">
        <v>0.04</v>
      </c>
      <c r="D3011" s="29">
        <v>0.17</v>
      </c>
      <c r="E3011" s="29">
        <v>0.191</v>
      </c>
      <c r="F3011" s="29">
        <v>6.7000000000000004E-2</v>
      </c>
      <c r="G3011" s="29">
        <v>0.08</v>
      </c>
      <c r="H3011" s="108" t="s">
        <v>589</v>
      </c>
    </row>
    <row r="3012" spans="1:8" ht="16.5" thickBot="1">
      <c r="A3012" s="22" t="s">
        <v>31</v>
      </c>
      <c r="B3012" s="35">
        <v>11.864000000000001</v>
      </c>
      <c r="C3012" s="36">
        <v>9.5890000000000004</v>
      </c>
      <c r="D3012" s="29">
        <f>+B3012/C3012*E3012</f>
        <v>10.504261132547711</v>
      </c>
      <c r="E3012" s="29">
        <v>8.49</v>
      </c>
      <c r="F3012" s="29">
        <v>1.42</v>
      </c>
      <c r="G3012" s="29">
        <v>4.4649999999999999</v>
      </c>
      <c r="H3012" s="108" t="s">
        <v>582</v>
      </c>
    </row>
    <row r="3013" spans="1:8" ht="16.5" thickBot="1">
      <c r="A3013" s="22" t="s">
        <v>32</v>
      </c>
      <c r="B3013" s="35">
        <v>0.754</v>
      </c>
      <c r="C3013" s="36">
        <v>2.1339999999999999</v>
      </c>
      <c r="D3013" s="29">
        <v>0.19800000000000001</v>
      </c>
      <c r="E3013" s="29">
        <v>0.371</v>
      </c>
      <c r="F3013" s="29">
        <v>0.17699999999999999</v>
      </c>
      <c r="G3013" s="29">
        <v>0.436</v>
      </c>
      <c r="H3013" s="108" t="s">
        <v>584</v>
      </c>
    </row>
    <row r="3014" spans="1:8" ht="16.5" thickBot="1">
      <c r="A3014" s="22" t="s">
        <v>33</v>
      </c>
      <c r="B3014" s="37">
        <v>0</v>
      </c>
      <c r="C3014" s="38">
        <v>0</v>
      </c>
      <c r="D3014" s="29">
        <v>0</v>
      </c>
      <c r="E3014" s="29">
        <v>0</v>
      </c>
      <c r="F3014" s="29">
        <v>1.0409999999999999</v>
      </c>
      <c r="G3014" s="29">
        <v>6.2E-2</v>
      </c>
      <c r="H3014" s="108" t="s">
        <v>583</v>
      </c>
    </row>
    <row r="3015" spans="1:8" ht="16.5" thickBot="1">
      <c r="A3015" s="22" t="s">
        <v>34</v>
      </c>
      <c r="B3015" s="37">
        <v>1.391</v>
      </c>
      <c r="C3015" s="38">
        <v>1.337</v>
      </c>
      <c r="D3015" s="29">
        <v>1.8169999999999999</v>
      </c>
      <c r="E3015" s="29">
        <v>1.802</v>
      </c>
      <c r="F3015" s="29">
        <v>1.607</v>
      </c>
      <c r="G3015" s="29">
        <v>1.5329999999999999</v>
      </c>
      <c r="H3015" s="107" t="s">
        <v>35</v>
      </c>
    </row>
    <row r="3016" spans="1:8" ht="16.5" thickBot="1">
      <c r="A3016" s="90" t="s">
        <v>338</v>
      </c>
      <c r="B3016" s="92">
        <v>71.0139268292683</v>
      </c>
      <c r="C3016" s="92">
        <v>88.149000000000029</v>
      </c>
      <c r="D3016" s="92">
        <f>SUM(D2994:D3015)</f>
        <v>54.739968449620889</v>
      </c>
      <c r="E3016" s="92">
        <f t="shared" ref="E3016:G3016" si="387">SUM(E2994:E3015)</f>
        <v>71.427999999999997</v>
      </c>
      <c r="F3016" s="92">
        <f t="shared" si="387"/>
        <v>40.730999999999995</v>
      </c>
      <c r="G3016" s="92">
        <f t="shared" si="387"/>
        <v>66.594999999999999</v>
      </c>
      <c r="H3016" s="106" t="s">
        <v>586</v>
      </c>
    </row>
    <row r="3017" spans="1:8" ht="16.5" thickBot="1">
      <c r="A3017" s="90" t="s">
        <v>337</v>
      </c>
      <c r="B3017" s="92">
        <v>1485.3085256985578</v>
      </c>
      <c r="C3017" s="92">
        <v>2359.58</v>
      </c>
      <c r="D3017" s="92">
        <f>+B3017/C3017*E3017</f>
        <v>1302.5805401783041</v>
      </c>
      <c r="E3017" s="92">
        <v>2069.2959999999998</v>
      </c>
      <c r="F3017" s="92">
        <f>+D3017/E3017*G3017</f>
        <v>1357.0721097947705</v>
      </c>
      <c r="G3017" s="92">
        <v>2155.8620000000001</v>
      </c>
      <c r="H3017" s="113" t="s">
        <v>339</v>
      </c>
    </row>
    <row r="3022" spans="1:8">
      <c r="A3022" s="73" t="s">
        <v>448</v>
      </c>
      <c r="H3022" s="75" t="s">
        <v>449</v>
      </c>
    </row>
    <row r="3023" spans="1:8">
      <c r="A3023" s="73" t="s">
        <v>741</v>
      </c>
      <c r="H3023" s="7" t="s">
        <v>477</v>
      </c>
    </row>
    <row r="3024" spans="1:8" ht="16.5" customHeight="1" thickBot="1">
      <c r="A3024" s="72" t="s">
        <v>813</v>
      </c>
      <c r="E3024" s="2"/>
      <c r="G3024" s="2" t="s">
        <v>37</v>
      </c>
      <c r="H3024" s="2" t="s">
        <v>1</v>
      </c>
    </row>
    <row r="3025" spans="1:8" ht="16.5" thickBot="1">
      <c r="A3025" s="63" t="s">
        <v>6</v>
      </c>
      <c r="B3025" s="179">
        <v>2018</v>
      </c>
      <c r="C3025" s="180"/>
      <c r="D3025" s="179">
        <v>2019</v>
      </c>
      <c r="E3025" s="180"/>
      <c r="F3025" s="179">
        <v>2020</v>
      </c>
      <c r="G3025" s="180"/>
      <c r="H3025" s="64" t="s">
        <v>2</v>
      </c>
    </row>
    <row r="3026" spans="1:8">
      <c r="A3026" s="65"/>
      <c r="B3026" s="19" t="s">
        <v>40</v>
      </c>
      <c r="C3026" s="105" t="s">
        <v>41</v>
      </c>
      <c r="D3026" s="105" t="s">
        <v>40</v>
      </c>
      <c r="E3026" s="15" t="s">
        <v>41</v>
      </c>
      <c r="F3026" s="19" t="s">
        <v>40</v>
      </c>
      <c r="G3026" s="9" t="s">
        <v>41</v>
      </c>
      <c r="H3026" s="66"/>
    </row>
    <row r="3027" spans="1:8" ht="16.5" thickBot="1">
      <c r="A3027" s="67"/>
      <c r="B3027" s="32" t="s">
        <v>42</v>
      </c>
      <c r="C3027" s="11" t="s">
        <v>43</v>
      </c>
      <c r="D3027" s="108" t="s">
        <v>42</v>
      </c>
      <c r="E3027" s="34" t="s">
        <v>43</v>
      </c>
      <c r="F3027" s="29" t="s">
        <v>42</v>
      </c>
      <c r="G3027" s="98" t="s">
        <v>43</v>
      </c>
      <c r="H3027" s="68"/>
    </row>
    <row r="3028" spans="1:8" ht="17.25" thickTop="1" thickBot="1">
      <c r="A3028" s="22" t="s">
        <v>11</v>
      </c>
      <c r="B3028" s="33">
        <v>0</v>
      </c>
      <c r="C3028" s="36">
        <v>0</v>
      </c>
      <c r="D3028" s="29">
        <v>1E-3</v>
      </c>
      <c r="E3028" s="29">
        <v>2E-3</v>
      </c>
      <c r="F3028" s="29">
        <v>0</v>
      </c>
      <c r="G3028" s="29">
        <v>0</v>
      </c>
      <c r="H3028" s="108" t="s">
        <v>575</v>
      </c>
    </row>
    <row r="3029" spans="1:8" ht="16.5" thickBot="1">
      <c r="A3029" s="22" t="s">
        <v>12</v>
      </c>
      <c r="B3029" s="35">
        <v>2.6840000000000002</v>
      </c>
      <c r="C3029" s="36">
        <v>4.0979999999999999</v>
      </c>
      <c r="D3029" s="29">
        <v>2.3119999999999998</v>
      </c>
      <c r="E3029" s="29">
        <v>3.613</v>
      </c>
      <c r="F3029" s="29">
        <v>2.3250000000000002</v>
      </c>
      <c r="G3029" s="29">
        <v>4.8449999999999998</v>
      </c>
      <c r="H3029" s="108" t="s">
        <v>576</v>
      </c>
    </row>
    <row r="3030" spans="1:8" ht="16.5" thickBot="1">
      <c r="A3030" s="22" t="s">
        <v>13</v>
      </c>
      <c r="B3030" s="35">
        <v>1.0349999999999999</v>
      </c>
      <c r="C3030" s="36">
        <v>1.1379999999999999</v>
      </c>
      <c r="D3030" s="29">
        <v>1.1479999999999999</v>
      </c>
      <c r="E3030" s="29">
        <v>1.0760000000000001</v>
      </c>
      <c r="F3030" s="29">
        <v>1.196</v>
      </c>
      <c r="G3030" s="29">
        <v>1.2130000000000001</v>
      </c>
      <c r="H3030" s="108" t="s">
        <v>572</v>
      </c>
    </row>
    <row r="3031" spans="1:8" ht="16.5" thickBot="1">
      <c r="A3031" s="22" t="s">
        <v>14</v>
      </c>
      <c r="B3031" s="35">
        <v>0</v>
      </c>
      <c r="C3031" s="36">
        <v>0</v>
      </c>
      <c r="D3031" s="29">
        <v>0</v>
      </c>
      <c r="E3031" s="29">
        <v>0</v>
      </c>
      <c r="F3031" s="29">
        <v>0</v>
      </c>
      <c r="G3031" s="29">
        <v>0</v>
      </c>
      <c r="H3031" s="108" t="s">
        <v>585</v>
      </c>
    </row>
    <row r="3032" spans="1:8" ht="16.5" thickBot="1">
      <c r="A3032" s="22" t="s">
        <v>15</v>
      </c>
      <c r="B3032" s="35">
        <v>0</v>
      </c>
      <c r="C3032" s="36">
        <v>0</v>
      </c>
      <c r="D3032" s="29">
        <v>1E-3</v>
      </c>
      <c r="E3032" s="29">
        <v>3.0000000000000001E-3</v>
      </c>
      <c r="F3032" s="29">
        <v>0</v>
      </c>
      <c r="G3032" s="29">
        <v>0</v>
      </c>
      <c r="H3032" s="108" t="s">
        <v>591</v>
      </c>
    </row>
    <row r="3033" spans="1:8" ht="16.5" thickBot="1">
      <c r="A3033" s="22" t="s">
        <v>16</v>
      </c>
      <c r="B3033" s="35">
        <v>0</v>
      </c>
      <c r="C3033" s="36">
        <v>0</v>
      </c>
      <c r="D3033" s="29">
        <v>0</v>
      </c>
      <c r="E3033" s="29">
        <v>0</v>
      </c>
      <c r="F3033" s="29">
        <v>0</v>
      </c>
      <c r="G3033" s="29">
        <v>0</v>
      </c>
      <c r="H3033" s="108" t="s">
        <v>573</v>
      </c>
    </row>
    <row r="3034" spans="1:8" ht="16.5" thickBot="1">
      <c r="A3034" s="22" t="s">
        <v>17</v>
      </c>
      <c r="B3034" s="35">
        <v>2E-3</v>
      </c>
      <c r="C3034" s="36">
        <v>5.0000000000000001E-3</v>
      </c>
      <c r="D3034" s="29">
        <v>0</v>
      </c>
      <c r="E3034" s="29">
        <v>1E-3</v>
      </c>
      <c r="F3034" s="29">
        <v>0</v>
      </c>
      <c r="G3034" s="29">
        <v>0</v>
      </c>
      <c r="H3034" s="108" t="s">
        <v>18</v>
      </c>
    </row>
    <row r="3035" spans="1:8" ht="16.5" thickBot="1">
      <c r="A3035" s="22" t="s">
        <v>19</v>
      </c>
      <c r="B3035" s="35">
        <v>8.3800000000000008</v>
      </c>
      <c r="C3035" s="36">
        <v>5.8929999999999998</v>
      </c>
      <c r="D3035" s="29">
        <v>9.2560000000000002</v>
      </c>
      <c r="E3035" s="29">
        <v>6.9340000000000002</v>
      </c>
      <c r="F3035" s="29">
        <v>10.808</v>
      </c>
      <c r="G3035" s="29">
        <v>7.5590000000000002</v>
      </c>
      <c r="H3035" s="108" t="s">
        <v>574</v>
      </c>
    </row>
    <row r="3036" spans="1:8" ht="16.5" thickBot="1">
      <c r="A3036" s="22" t="s">
        <v>20</v>
      </c>
      <c r="B3036" s="35">
        <v>0</v>
      </c>
      <c r="C3036" s="36">
        <v>0</v>
      </c>
      <c r="D3036" s="29">
        <v>0</v>
      </c>
      <c r="E3036" s="29">
        <v>0</v>
      </c>
      <c r="F3036" s="29">
        <v>0</v>
      </c>
      <c r="G3036" s="29">
        <v>0</v>
      </c>
      <c r="H3036" s="108" t="s">
        <v>577</v>
      </c>
    </row>
    <row r="3037" spans="1:8" ht="16.5" thickBot="1">
      <c r="A3037" s="22" t="s">
        <v>21</v>
      </c>
      <c r="B3037" s="35">
        <v>3.7639999999999998</v>
      </c>
      <c r="C3037" s="36">
        <v>1.03</v>
      </c>
      <c r="D3037" s="29">
        <v>3.4870000000000001</v>
      </c>
      <c r="E3037" s="29">
        <v>0.749</v>
      </c>
      <c r="F3037" s="29">
        <v>0.78600000000000003</v>
      </c>
      <c r="G3037" s="29">
        <v>0.27300000000000002</v>
      </c>
      <c r="H3037" s="108" t="s">
        <v>587</v>
      </c>
    </row>
    <row r="3038" spans="1:8" ht="16.5" thickBot="1">
      <c r="A3038" s="22" t="s">
        <v>22</v>
      </c>
      <c r="B3038" s="35">
        <v>0</v>
      </c>
      <c r="C3038" s="36">
        <v>0</v>
      </c>
      <c r="D3038" s="29">
        <v>0</v>
      </c>
      <c r="E3038" s="29">
        <v>0</v>
      </c>
      <c r="F3038" s="29">
        <v>0</v>
      </c>
      <c r="G3038" s="29">
        <v>0</v>
      </c>
      <c r="H3038" s="108" t="s">
        <v>571</v>
      </c>
    </row>
    <row r="3039" spans="1:8" ht="16.5" thickBot="1">
      <c r="A3039" s="22" t="s">
        <v>23</v>
      </c>
      <c r="B3039" s="35">
        <v>37.671999999999997</v>
      </c>
      <c r="C3039" s="36">
        <v>12.965</v>
      </c>
      <c r="D3039" s="29">
        <v>44.033000000000001</v>
      </c>
      <c r="E3039" s="29">
        <v>18.184000000000001</v>
      </c>
      <c r="F3039" s="29">
        <v>32.700000000000003</v>
      </c>
      <c r="G3039" s="29">
        <v>21.477</v>
      </c>
      <c r="H3039" s="108" t="s">
        <v>24</v>
      </c>
    </row>
    <row r="3040" spans="1:8" ht="16.5" thickBot="1">
      <c r="A3040" s="22" t="s">
        <v>25</v>
      </c>
      <c r="B3040" s="29">
        <v>1.3859999999999999</v>
      </c>
      <c r="C3040" s="27">
        <v>1.385</v>
      </c>
      <c r="D3040" s="29">
        <v>1.5489999999999999</v>
      </c>
      <c r="E3040" s="29">
        <v>2.0630000000000002</v>
      </c>
      <c r="F3040" s="29">
        <v>1.0449999999999999</v>
      </c>
      <c r="G3040" s="29">
        <v>1.4330000000000001</v>
      </c>
      <c r="H3040" s="108" t="s">
        <v>578</v>
      </c>
    </row>
    <row r="3041" spans="1:8" ht="16.5" thickBot="1">
      <c r="A3041" s="22" t="s">
        <v>26</v>
      </c>
      <c r="B3041" s="29">
        <f>+D3041/E3041*C3041</f>
        <v>0.21317770034843203</v>
      </c>
      <c r="C3041" s="36">
        <v>0.41199999999999998</v>
      </c>
      <c r="D3041" s="29">
        <f>+F3041/G3041*E3041</f>
        <v>0.26388501742160275</v>
      </c>
      <c r="E3041" s="29">
        <v>0.51</v>
      </c>
      <c r="F3041" s="29">
        <v>0.29699999999999999</v>
      </c>
      <c r="G3041" s="29">
        <v>0.57399999999999995</v>
      </c>
      <c r="H3041" s="108" t="s">
        <v>588</v>
      </c>
    </row>
    <row r="3042" spans="1:8" ht="16.5" thickBot="1">
      <c r="A3042" s="22" t="s">
        <v>27</v>
      </c>
      <c r="B3042" s="35">
        <v>0.54200000000000004</v>
      </c>
      <c r="C3042" s="36">
        <v>1.127</v>
      </c>
      <c r="D3042" s="29">
        <v>0.53200000000000003</v>
      </c>
      <c r="E3042" s="29">
        <v>1.1879999999999999</v>
      </c>
      <c r="F3042" s="29">
        <v>0.61099999999999999</v>
      </c>
      <c r="G3042" s="29">
        <v>1.4590000000000001</v>
      </c>
      <c r="H3042" s="108" t="s">
        <v>579</v>
      </c>
    </row>
    <row r="3043" spans="1:8" ht="16.5" thickBot="1">
      <c r="A3043" s="22" t="s">
        <v>28</v>
      </c>
      <c r="B3043" s="35">
        <v>1.615</v>
      </c>
      <c r="C3043" s="36">
        <v>3.5019999999999998</v>
      </c>
      <c r="D3043" s="29">
        <v>3.339</v>
      </c>
      <c r="E3043" s="29">
        <v>5.44</v>
      </c>
      <c r="F3043" s="29">
        <v>3.2010000000000001</v>
      </c>
      <c r="G3043" s="29">
        <v>7.2869999999999999</v>
      </c>
      <c r="H3043" s="108" t="s">
        <v>580</v>
      </c>
    </row>
    <row r="3044" spans="1:8" ht="16.5" thickBot="1">
      <c r="A3044" s="22" t="s">
        <v>29</v>
      </c>
      <c r="B3044" s="35">
        <v>0.04</v>
      </c>
      <c r="C3044" s="36">
        <v>2.5999999999999999E-2</v>
      </c>
      <c r="D3044" s="29">
        <v>0.51900000000000002</v>
      </c>
      <c r="E3044" s="29">
        <v>0.13400000000000001</v>
      </c>
      <c r="F3044" s="29">
        <v>8.0000000000000002E-3</v>
      </c>
      <c r="G3044" s="29">
        <v>4.0000000000000001E-3</v>
      </c>
      <c r="H3044" s="108" t="s">
        <v>581</v>
      </c>
    </row>
    <row r="3045" spans="1:8" ht="16.5" thickBot="1">
      <c r="A3045" s="22" t="s">
        <v>30</v>
      </c>
      <c r="B3045" s="35">
        <v>1.9790000000000001</v>
      </c>
      <c r="C3045" s="36">
        <v>1.333</v>
      </c>
      <c r="D3045" s="29">
        <v>2.6360000000000001</v>
      </c>
      <c r="E3045" s="29">
        <v>1.74</v>
      </c>
      <c r="F3045" s="29">
        <v>1.82</v>
      </c>
      <c r="G3045" s="29">
        <v>1.335</v>
      </c>
      <c r="H3045" s="108" t="s">
        <v>589</v>
      </c>
    </row>
    <row r="3046" spans="1:8" ht="16.5" thickBot="1">
      <c r="A3046" s="22" t="s">
        <v>31</v>
      </c>
      <c r="B3046" s="35">
        <v>1.4810000000000001</v>
      </c>
      <c r="C3046" s="36">
        <v>2.1930000000000001</v>
      </c>
      <c r="D3046" s="29">
        <f>+F3046/G3046*E3046</f>
        <v>1.5952028368794327</v>
      </c>
      <c r="E3046" s="29">
        <v>3.0070000000000001</v>
      </c>
      <c r="F3046" s="29">
        <v>1.87</v>
      </c>
      <c r="G3046" s="29">
        <v>3.5249999999999999</v>
      </c>
      <c r="H3046" s="108" t="s">
        <v>582</v>
      </c>
    </row>
    <row r="3047" spans="1:8" ht="16.5" thickBot="1">
      <c r="A3047" s="22" t="s">
        <v>32</v>
      </c>
      <c r="B3047" s="35">
        <v>7.0000000000000001E-3</v>
      </c>
      <c r="C3047" s="36">
        <v>6.0000000000000001E-3</v>
      </c>
      <c r="D3047" s="29">
        <v>7.0000000000000001E-3</v>
      </c>
      <c r="E3047" s="29">
        <v>7.0000000000000001E-3</v>
      </c>
      <c r="F3047" s="29">
        <v>1.0999999999999999E-2</v>
      </c>
      <c r="G3047" s="29">
        <v>1.2E-2</v>
      </c>
      <c r="H3047" s="108" t="s">
        <v>584</v>
      </c>
    </row>
    <row r="3048" spans="1:8" ht="16.5" thickBot="1">
      <c r="A3048" s="22" t="s">
        <v>33</v>
      </c>
      <c r="B3048" s="37">
        <v>0</v>
      </c>
      <c r="C3048" s="38">
        <v>0</v>
      </c>
      <c r="D3048" s="29">
        <v>0</v>
      </c>
      <c r="E3048" s="29">
        <v>0</v>
      </c>
      <c r="F3048" s="29">
        <v>0</v>
      </c>
      <c r="G3048" s="29">
        <v>0</v>
      </c>
      <c r="H3048" s="108" t="s">
        <v>583</v>
      </c>
    </row>
    <row r="3049" spans="1:8" ht="16.5" thickBot="1">
      <c r="A3049" s="22" t="s">
        <v>34</v>
      </c>
      <c r="B3049" s="37">
        <v>4.4999999999999998E-2</v>
      </c>
      <c r="C3049" s="38">
        <v>9.7000000000000003E-2</v>
      </c>
      <c r="D3049" s="29">
        <v>6.7000000000000004E-2</v>
      </c>
      <c r="E3049" s="29">
        <v>0.13300000000000001</v>
      </c>
      <c r="F3049" s="29">
        <v>4.2000000000000003E-2</v>
      </c>
      <c r="G3049" s="29">
        <v>9.5000000000000001E-2</v>
      </c>
      <c r="H3049" s="107" t="s">
        <v>35</v>
      </c>
    </row>
    <row r="3050" spans="1:8" ht="16.5" thickBot="1">
      <c r="A3050" s="90" t="s">
        <v>338</v>
      </c>
      <c r="B3050" s="92">
        <v>60.632000000000005</v>
      </c>
      <c r="C3050" s="92">
        <v>35.209999999999994</v>
      </c>
      <c r="D3050" s="92">
        <f>SUM(D3034:D3049)</f>
        <v>67.284087854301035</v>
      </c>
      <c r="E3050" s="92">
        <f t="shared" ref="E3050:G3050" si="388">SUM(E3034:E3049)</f>
        <v>40.090000000000003</v>
      </c>
      <c r="F3050" s="92">
        <f t="shared" si="388"/>
        <v>53.199000000000005</v>
      </c>
      <c r="G3050" s="92">
        <f t="shared" si="388"/>
        <v>45.033000000000001</v>
      </c>
      <c r="H3050" s="106" t="s">
        <v>586</v>
      </c>
    </row>
    <row r="3051" spans="1:8" ht="16.5" thickBot="1">
      <c r="A3051" s="90" t="s">
        <v>337</v>
      </c>
      <c r="B3051" s="92">
        <v>393.39600000000002</v>
      </c>
      <c r="C3051" s="92">
        <v>483.17599999999999</v>
      </c>
      <c r="D3051" s="92">
        <f>+B3051/C3051*E3051</f>
        <v>383.35299360067557</v>
      </c>
      <c r="E3051" s="92">
        <v>470.84100000000001</v>
      </c>
      <c r="F3051" s="92">
        <f>+D3051/E3051*G3051</f>
        <v>390.52028872294989</v>
      </c>
      <c r="G3051" s="92">
        <v>479.64400000000001</v>
      </c>
      <c r="H3051" s="113" t="s">
        <v>339</v>
      </c>
    </row>
    <row r="3052" spans="1:8">
      <c r="A3052" s="93"/>
      <c r="B3052" s="94"/>
      <c r="C3052" s="94"/>
      <c r="D3052" s="94"/>
      <c r="E3052" s="94"/>
      <c r="F3052" s="94"/>
      <c r="G3052" s="94"/>
      <c r="H3052" s="115"/>
    </row>
    <row r="3053" spans="1:8">
      <c r="A3053" s="73" t="s">
        <v>451</v>
      </c>
      <c r="H3053" s="75" t="s">
        <v>452</v>
      </c>
    </row>
    <row r="3054" spans="1:8">
      <c r="A3054" s="73" t="s">
        <v>742</v>
      </c>
      <c r="H3054" s="7" t="s">
        <v>478</v>
      </c>
    </row>
    <row r="3055" spans="1:8" ht="16.5" customHeight="1" thickBot="1">
      <c r="A3055" s="72" t="s">
        <v>813</v>
      </c>
      <c r="E3055" s="2"/>
      <c r="G3055" s="2" t="s">
        <v>37</v>
      </c>
      <c r="H3055" s="2" t="s">
        <v>1</v>
      </c>
    </row>
    <row r="3056" spans="1:8" ht="16.5" thickBot="1">
      <c r="A3056" s="63" t="s">
        <v>6</v>
      </c>
      <c r="B3056" s="179">
        <v>2018</v>
      </c>
      <c r="C3056" s="180"/>
      <c r="D3056" s="179">
        <v>2019</v>
      </c>
      <c r="E3056" s="180"/>
      <c r="F3056" s="179">
        <v>2020</v>
      </c>
      <c r="G3056" s="180"/>
      <c r="H3056" s="64" t="s">
        <v>2</v>
      </c>
    </row>
    <row r="3057" spans="1:8">
      <c r="A3057" s="65"/>
      <c r="B3057" s="19" t="s">
        <v>40</v>
      </c>
      <c r="C3057" s="105" t="s">
        <v>41</v>
      </c>
      <c r="D3057" s="105" t="s">
        <v>40</v>
      </c>
      <c r="E3057" s="15" t="s">
        <v>41</v>
      </c>
      <c r="F3057" s="19" t="s">
        <v>40</v>
      </c>
      <c r="G3057" s="9" t="s">
        <v>41</v>
      </c>
      <c r="H3057" s="66"/>
    </row>
    <row r="3058" spans="1:8" ht="16.5" thickBot="1">
      <c r="A3058" s="67"/>
      <c r="B3058" s="32" t="s">
        <v>42</v>
      </c>
      <c r="C3058" s="11" t="s">
        <v>43</v>
      </c>
      <c r="D3058" s="108" t="s">
        <v>42</v>
      </c>
      <c r="E3058" s="34" t="s">
        <v>43</v>
      </c>
      <c r="F3058" s="32" t="s">
        <v>42</v>
      </c>
      <c r="G3058" s="32" t="s">
        <v>43</v>
      </c>
      <c r="H3058" s="68"/>
    </row>
    <row r="3059" spans="1:8" ht="17.25" thickTop="1" thickBot="1">
      <c r="A3059" s="22" t="s">
        <v>11</v>
      </c>
      <c r="B3059" s="33">
        <v>0.74299999999999999</v>
      </c>
      <c r="C3059" s="36">
        <v>2.0499999999999998</v>
      </c>
      <c r="D3059" s="29">
        <v>0.441</v>
      </c>
      <c r="E3059" s="29">
        <v>1.3220000000000001</v>
      </c>
      <c r="F3059" s="29">
        <v>2.29</v>
      </c>
      <c r="G3059" s="29">
        <v>3.8479999999999999</v>
      </c>
      <c r="H3059" s="108" t="s">
        <v>575</v>
      </c>
    </row>
    <row r="3060" spans="1:8" ht="16.5" thickBot="1">
      <c r="A3060" s="22" t="s">
        <v>12</v>
      </c>
      <c r="B3060" s="35">
        <v>1.4570000000000001</v>
      </c>
      <c r="C3060" s="36">
        <v>5.9379999999999997</v>
      </c>
      <c r="D3060" s="29">
        <v>1.403</v>
      </c>
      <c r="E3060" s="29">
        <v>6.7060000000000004</v>
      </c>
      <c r="F3060" s="29">
        <v>1.599</v>
      </c>
      <c r="G3060" s="29">
        <v>8.82</v>
      </c>
      <c r="H3060" s="108" t="s">
        <v>576</v>
      </c>
    </row>
    <row r="3061" spans="1:8" ht="16.5" thickBot="1">
      <c r="A3061" s="22" t="s">
        <v>13</v>
      </c>
      <c r="B3061" s="35">
        <v>9.6000000000000002E-2</v>
      </c>
      <c r="C3061" s="36">
        <v>9.7000000000000003E-2</v>
      </c>
      <c r="D3061" s="29">
        <v>1.7999999999999999E-2</v>
      </c>
      <c r="E3061" s="29">
        <v>5.5E-2</v>
      </c>
      <c r="F3061" s="29">
        <v>1.6E-2</v>
      </c>
      <c r="G3061" s="29">
        <v>1.4E-2</v>
      </c>
      <c r="H3061" s="108" t="s">
        <v>572</v>
      </c>
    </row>
    <row r="3062" spans="1:8" ht="16.5" thickBot="1">
      <c r="A3062" s="22" t="s">
        <v>14</v>
      </c>
      <c r="B3062" s="35">
        <v>0</v>
      </c>
      <c r="C3062" s="36">
        <v>0</v>
      </c>
      <c r="D3062" s="29">
        <v>0</v>
      </c>
      <c r="E3062" s="29">
        <v>0</v>
      </c>
      <c r="F3062" s="29">
        <v>0</v>
      </c>
      <c r="G3062" s="29">
        <v>0</v>
      </c>
      <c r="H3062" s="108" t="s">
        <v>585</v>
      </c>
    </row>
    <row r="3063" spans="1:8" ht="16.5" thickBot="1">
      <c r="A3063" s="22" t="s">
        <v>15</v>
      </c>
      <c r="B3063" s="35">
        <v>0</v>
      </c>
      <c r="C3063" s="36">
        <v>0</v>
      </c>
      <c r="D3063" s="29">
        <v>7.0000000000000001E-3</v>
      </c>
      <c r="E3063" s="29">
        <v>2.4E-2</v>
      </c>
      <c r="F3063" s="29">
        <v>3.0000000000000001E-3</v>
      </c>
      <c r="G3063" s="29">
        <v>3.0000000000000001E-3</v>
      </c>
      <c r="H3063" s="108" t="s">
        <v>591</v>
      </c>
    </row>
    <row r="3064" spans="1:8" ht="16.5" thickBot="1">
      <c r="A3064" s="22" t="s">
        <v>16</v>
      </c>
      <c r="B3064" s="35">
        <v>0</v>
      </c>
      <c r="C3064" s="36">
        <v>0</v>
      </c>
      <c r="D3064" s="29">
        <v>0</v>
      </c>
      <c r="E3064" s="29">
        <v>0</v>
      </c>
      <c r="F3064" s="29">
        <v>0</v>
      </c>
      <c r="G3064" s="29">
        <v>0</v>
      </c>
      <c r="H3064" s="108" t="s">
        <v>573</v>
      </c>
    </row>
    <row r="3065" spans="1:8" ht="16.5" thickBot="1">
      <c r="A3065" s="22" t="s">
        <v>17</v>
      </c>
      <c r="B3065" s="35">
        <v>0</v>
      </c>
      <c r="C3065" s="36">
        <v>0</v>
      </c>
      <c r="D3065" s="29">
        <v>0</v>
      </c>
      <c r="E3065" s="29">
        <v>0</v>
      </c>
      <c r="F3065" s="29">
        <v>0</v>
      </c>
      <c r="G3065" s="29">
        <v>0</v>
      </c>
      <c r="H3065" s="108" t="s">
        <v>18</v>
      </c>
    </row>
    <row r="3066" spans="1:8" ht="16.5" thickBot="1">
      <c r="A3066" s="22" t="s">
        <v>19</v>
      </c>
      <c r="B3066" s="35">
        <v>0.42599999999999999</v>
      </c>
      <c r="C3066" s="36">
        <v>0.77800000000000002</v>
      </c>
      <c r="D3066" s="29">
        <v>0.41</v>
      </c>
      <c r="E3066" s="29">
        <v>1.006</v>
      </c>
      <c r="F3066" s="29">
        <v>0.39</v>
      </c>
      <c r="G3066" s="29">
        <v>1.32</v>
      </c>
      <c r="H3066" s="108" t="s">
        <v>574</v>
      </c>
    </row>
    <row r="3067" spans="1:8" ht="16.5" thickBot="1">
      <c r="A3067" s="22" t="s">
        <v>20</v>
      </c>
      <c r="B3067" s="35">
        <v>0</v>
      </c>
      <c r="C3067" s="36">
        <v>0</v>
      </c>
      <c r="D3067" s="29">
        <v>0</v>
      </c>
      <c r="E3067" s="29">
        <v>0</v>
      </c>
      <c r="F3067" s="29">
        <v>0</v>
      </c>
      <c r="G3067" s="29">
        <v>0</v>
      </c>
      <c r="H3067" s="108" t="s">
        <v>577</v>
      </c>
    </row>
    <row r="3068" spans="1:8" ht="16.5" thickBot="1">
      <c r="A3068" s="22" t="s">
        <v>21</v>
      </c>
      <c r="B3068" s="35">
        <v>1.1259999999999999</v>
      </c>
      <c r="C3068" s="36">
        <v>0.26800000000000002</v>
      </c>
      <c r="D3068" s="29">
        <v>0.57999999999999996</v>
      </c>
      <c r="E3068" s="29">
        <v>0.21</v>
      </c>
      <c r="F3068" s="29">
        <v>0.44600000000000001</v>
      </c>
      <c r="G3068" s="29">
        <v>0.26600000000000001</v>
      </c>
      <c r="H3068" s="108" t="s">
        <v>587</v>
      </c>
    </row>
    <row r="3069" spans="1:8" ht="16.5" thickBot="1">
      <c r="A3069" s="22" t="s">
        <v>22</v>
      </c>
      <c r="B3069" s="35">
        <v>0</v>
      </c>
      <c r="C3069" s="36">
        <v>0</v>
      </c>
      <c r="D3069" s="29">
        <v>0</v>
      </c>
      <c r="E3069" s="29">
        <v>0</v>
      </c>
      <c r="F3069" s="29">
        <v>0</v>
      </c>
      <c r="G3069" s="29">
        <v>0</v>
      </c>
      <c r="H3069" s="108" t="s">
        <v>571</v>
      </c>
    </row>
    <row r="3070" spans="1:8" ht="16.5" thickBot="1">
      <c r="A3070" s="22" t="s">
        <v>23</v>
      </c>
      <c r="B3070" s="35">
        <v>13.917</v>
      </c>
      <c r="C3070" s="36">
        <v>4.2699999999999996</v>
      </c>
      <c r="D3070" s="29">
        <v>14.781000000000001</v>
      </c>
      <c r="E3070" s="29">
        <v>8.4239999999999995</v>
      </c>
      <c r="F3070" s="29">
        <v>12.12</v>
      </c>
      <c r="G3070" s="29">
        <v>10.504</v>
      </c>
      <c r="H3070" s="108" t="s">
        <v>24</v>
      </c>
    </row>
    <row r="3071" spans="1:8" ht="16.5" thickBot="1">
      <c r="A3071" s="22" t="s">
        <v>25</v>
      </c>
      <c r="B3071" s="29">
        <v>3.5999999999999997E-2</v>
      </c>
      <c r="C3071" s="27">
        <v>0.11899999999999999</v>
      </c>
      <c r="D3071" s="29">
        <v>0.49299999999999999</v>
      </c>
      <c r="E3071" s="29">
        <v>0.71299999999999997</v>
      </c>
      <c r="F3071" s="29">
        <v>0.64700000000000002</v>
      </c>
      <c r="G3071" s="29">
        <v>0.90200000000000002</v>
      </c>
      <c r="H3071" s="108" t="s">
        <v>578</v>
      </c>
    </row>
    <row r="3072" spans="1:8" ht="16.5" thickBot="1">
      <c r="A3072" s="22" t="s">
        <v>26</v>
      </c>
      <c r="B3072" s="35">
        <v>0</v>
      </c>
      <c r="C3072" s="36">
        <v>0</v>
      </c>
      <c r="D3072" s="29">
        <v>0</v>
      </c>
      <c r="E3072" s="29">
        <v>0</v>
      </c>
      <c r="F3072" s="29">
        <v>0</v>
      </c>
      <c r="G3072" s="29">
        <v>0</v>
      </c>
      <c r="H3072" s="108" t="s">
        <v>588</v>
      </c>
    </row>
    <row r="3073" spans="1:8" ht="16.5" thickBot="1">
      <c r="A3073" s="22" t="s">
        <v>27</v>
      </c>
      <c r="B3073" s="35">
        <v>0</v>
      </c>
      <c r="C3073" s="36">
        <v>0</v>
      </c>
      <c r="D3073" s="29">
        <v>0</v>
      </c>
      <c r="E3073" s="29">
        <v>0</v>
      </c>
      <c r="F3073" s="29">
        <v>4.0000000000000001E-3</v>
      </c>
      <c r="G3073" s="29">
        <v>4.5999999999999999E-2</v>
      </c>
      <c r="H3073" s="108" t="s">
        <v>579</v>
      </c>
    </row>
    <row r="3074" spans="1:8" ht="16.5" thickBot="1">
      <c r="A3074" s="22" t="s">
        <v>28</v>
      </c>
      <c r="B3074" s="35">
        <v>0.214</v>
      </c>
      <c r="C3074" s="36">
        <v>1.093</v>
      </c>
      <c r="D3074" s="29">
        <v>1.381</v>
      </c>
      <c r="E3074" s="29">
        <v>3.8279999999999998</v>
      </c>
      <c r="F3074" s="29">
        <v>0.66700000000000004</v>
      </c>
      <c r="G3074" s="29">
        <v>4.101</v>
      </c>
      <c r="H3074" s="108" t="s">
        <v>580</v>
      </c>
    </row>
    <row r="3075" spans="1:8" ht="16.5" thickBot="1">
      <c r="A3075" s="22" t="s">
        <v>29</v>
      </c>
      <c r="B3075" s="35">
        <v>8.9999999999999993E-3</v>
      </c>
      <c r="C3075" s="36">
        <v>8.9999999999999993E-3</v>
      </c>
      <c r="D3075" s="29">
        <v>7.0000000000000001E-3</v>
      </c>
      <c r="E3075" s="29">
        <v>1.4E-2</v>
      </c>
      <c r="F3075" s="29">
        <v>4.0000000000000001E-3</v>
      </c>
      <c r="G3075" s="29">
        <v>2E-3</v>
      </c>
      <c r="H3075" s="108" t="s">
        <v>581</v>
      </c>
    </row>
    <row r="3076" spans="1:8" ht="16.5" thickBot="1">
      <c r="A3076" s="22" t="s">
        <v>30</v>
      </c>
      <c r="B3076" s="35">
        <v>0</v>
      </c>
      <c r="C3076" s="36">
        <v>0</v>
      </c>
      <c r="D3076" s="29">
        <v>1E-3</v>
      </c>
      <c r="E3076" s="29">
        <v>1E-3</v>
      </c>
      <c r="F3076" s="29">
        <v>1E-3</v>
      </c>
      <c r="G3076" s="29">
        <v>2E-3</v>
      </c>
      <c r="H3076" s="108" t="s">
        <v>589</v>
      </c>
    </row>
    <row r="3077" spans="1:8" ht="16.5" thickBot="1">
      <c r="A3077" s="22" t="s">
        <v>31</v>
      </c>
      <c r="B3077" s="35">
        <v>0.434</v>
      </c>
      <c r="C3077" s="36">
        <v>0.75</v>
      </c>
      <c r="D3077" s="29">
        <f>+B3077/C3077*E3077</f>
        <v>4.0396719999999995</v>
      </c>
      <c r="E3077" s="29">
        <v>6.9809999999999999</v>
      </c>
      <c r="F3077" s="29">
        <v>0.82099999999999995</v>
      </c>
      <c r="G3077" s="29">
        <v>3.645</v>
      </c>
      <c r="H3077" s="108" t="s">
        <v>582</v>
      </c>
    </row>
    <row r="3078" spans="1:8" ht="16.5" thickBot="1">
      <c r="A3078" s="22" t="s">
        <v>32</v>
      </c>
      <c r="B3078" s="35">
        <v>2.5999999999999999E-2</v>
      </c>
      <c r="C3078" s="36">
        <v>4.2999999999999997E-2</v>
      </c>
      <c r="D3078" s="29">
        <v>6.0000000000000001E-3</v>
      </c>
      <c r="E3078" s="29">
        <v>1.0999999999999999E-2</v>
      </c>
      <c r="F3078" s="29">
        <v>8.0000000000000002E-3</v>
      </c>
      <c r="G3078" s="29">
        <v>1.2999999999999999E-2</v>
      </c>
      <c r="H3078" s="108" t="s">
        <v>584</v>
      </c>
    </row>
    <row r="3079" spans="1:8" ht="16.5" thickBot="1">
      <c r="A3079" s="22" t="s">
        <v>33</v>
      </c>
      <c r="B3079" s="37">
        <v>0</v>
      </c>
      <c r="C3079" s="38">
        <v>0</v>
      </c>
      <c r="D3079" s="29">
        <v>0</v>
      </c>
      <c r="E3079" s="29">
        <v>0</v>
      </c>
      <c r="F3079" s="29">
        <v>0</v>
      </c>
      <c r="G3079" s="29">
        <v>0</v>
      </c>
      <c r="H3079" s="108" t="s">
        <v>583</v>
      </c>
    </row>
    <row r="3080" spans="1:8" ht="16.5" thickBot="1">
      <c r="A3080" s="22" t="s">
        <v>34</v>
      </c>
      <c r="B3080" s="37">
        <v>1E-3</v>
      </c>
      <c r="C3080" s="38">
        <v>2E-3</v>
      </c>
      <c r="D3080" s="29">
        <v>8.0000000000000002E-3</v>
      </c>
      <c r="E3080" s="29">
        <v>1.2999999999999999E-2</v>
      </c>
      <c r="F3080" s="29">
        <v>5.0000000000000001E-3</v>
      </c>
      <c r="G3080" s="29">
        <v>8.9999999999999993E-3</v>
      </c>
      <c r="H3080" s="107" t="s">
        <v>35</v>
      </c>
    </row>
    <row r="3081" spans="1:8" ht="16.5" thickBot="1">
      <c r="A3081" s="90" t="s">
        <v>338</v>
      </c>
      <c r="B3081" s="92">
        <v>18.485000000000003</v>
      </c>
      <c r="C3081" s="92">
        <v>15.417</v>
      </c>
      <c r="D3081" s="92">
        <f>SUM(D3059:D3080)</f>
        <v>23.575672000000001</v>
      </c>
      <c r="E3081" s="92">
        <f t="shared" ref="E3081:G3081" si="389">SUM(E3059:E3080)</f>
        <v>29.308</v>
      </c>
      <c r="F3081" s="92">
        <f t="shared" si="389"/>
        <v>19.021000000000001</v>
      </c>
      <c r="G3081" s="92">
        <f t="shared" si="389"/>
        <v>33.494999999999997</v>
      </c>
      <c r="H3081" s="106" t="s">
        <v>586</v>
      </c>
    </row>
    <row r="3082" spans="1:8" ht="16.5" thickBot="1">
      <c r="A3082" s="90" t="s">
        <v>337</v>
      </c>
      <c r="B3082" s="92">
        <v>717.61099999999999</v>
      </c>
      <c r="C3082" s="92">
        <v>3445.6179999999999</v>
      </c>
      <c r="D3082" s="92">
        <f>+B3082/C3082*E3082</f>
        <v>761.97369020187386</v>
      </c>
      <c r="E3082" s="92">
        <v>3658.6260000000002</v>
      </c>
      <c r="F3082" s="92">
        <f>+D3082/E3082*G3082</f>
        <v>818.34426398689584</v>
      </c>
      <c r="G3082" s="92">
        <v>3929.29</v>
      </c>
      <c r="H3082" s="113" t="s">
        <v>339</v>
      </c>
    </row>
    <row r="3085" spans="1:8">
      <c r="A3085" s="73" t="s">
        <v>454</v>
      </c>
      <c r="H3085" s="75" t="s">
        <v>455</v>
      </c>
    </row>
    <row r="3086" spans="1:8">
      <c r="A3086" s="73" t="s">
        <v>743</v>
      </c>
      <c r="H3086" s="7" t="s">
        <v>479</v>
      </c>
    </row>
    <row r="3087" spans="1:8" ht="16.5" customHeight="1" thickBot="1">
      <c r="A3087" s="72" t="s">
        <v>813</v>
      </c>
      <c r="E3087" s="2"/>
      <c r="G3087" s="2" t="s">
        <v>37</v>
      </c>
      <c r="H3087" s="2" t="s">
        <v>1</v>
      </c>
    </row>
    <row r="3088" spans="1:8" ht="16.5" thickBot="1">
      <c r="A3088" s="63" t="s">
        <v>6</v>
      </c>
      <c r="B3088" s="179">
        <v>2018</v>
      </c>
      <c r="C3088" s="180"/>
      <c r="D3088" s="179">
        <v>2019</v>
      </c>
      <c r="E3088" s="180"/>
      <c r="F3088" s="179">
        <v>2020</v>
      </c>
      <c r="G3088" s="180"/>
      <c r="H3088" s="64" t="s">
        <v>2</v>
      </c>
    </row>
    <row r="3089" spans="1:8">
      <c r="A3089" s="65"/>
      <c r="B3089" s="19" t="s">
        <v>40</v>
      </c>
      <c r="C3089" s="105" t="s">
        <v>41</v>
      </c>
      <c r="D3089" s="105" t="s">
        <v>40</v>
      </c>
      <c r="E3089" s="15" t="s">
        <v>41</v>
      </c>
      <c r="F3089" s="19" t="s">
        <v>40</v>
      </c>
      <c r="G3089" s="9" t="s">
        <v>41</v>
      </c>
      <c r="H3089" s="66"/>
    </row>
    <row r="3090" spans="1:8" ht="16.5" thickBot="1">
      <c r="A3090" s="67"/>
      <c r="B3090" s="32" t="s">
        <v>42</v>
      </c>
      <c r="C3090" s="11" t="s">
        <v>43</v>
      </c>
      <c r="D3090" s="108" t="s">
        <v>42</v>
      </c>
      <c r="E3090" s="34" t="s">
        <v>43</v>
      </c>
      <c r="F3090" s="32" t="s">
        <v>42</v>
      </c>
      <c r="G3090" s="32" t="s">
        <v>43</v>
      </c>
      <c r="H3090" s="68"/>
    </row>
    <row r="3091" spans="1:8" ht="17.25" thickTop="1" thickBot="1">
      <c r="A3091" s="22" t="s">
        <v>11</v>
      </c>
      <c r="B3091" s="33">
        <v>0.372</v>
      </c>
      <c r="C3091" s="36">
        <v>1.379</v>
      </c>
      <c r="D3091" s="29">
        <v>0.22500000000000001</v>
      </c>
      <c r="E3091" s="29">
        <v>0.90600000000000003</v>
      </c>
      <c r="F3091" s="29">
        <v>0.313</v>
      </c>
      <c r="G3091" s="29">
        <v>1.1499999999999999</v>
      </c>
      <c r="H3091" s="108" t="s">
        <v>575</v>
      </c>
    </row>
    <row r="3092" spans="1:8" ht="16.5" thickBot="1">
      <c r="A3092" s="22" t="s">
        <v>12</v>
      </c>
      <c r="B3092" s="35">
        <v>3.5390000000000001</v>
      </c>
      <c r="C3092" s="36">
        <v>9.9510000000000005</v>
      </c>
      <c r="D3092" s="29">
        <v>3.8759999999999999</v>
      </c>
      <c r="E3092" s="29">
        <v>10.17</v>
      </c>
      <c r="F3092" s="29">
        <v>3.738</v>
      </c>
      <c r="G3092" s="29">
        <v>9.0850000000000009</v>
      </c>
      <c r="H3092" s="108" t="s">
        <v>576</v>
      </c>
    </row>
    <row r="3093" spans="1:8" ht="16.5" thickBot="1">
      <c r="A3093" s="22" t="s">
        <v>13</v>
      </c>
      <c r="B3093" s="35">
        <v>0.65100000000000002</v>
      </c>
      <c r="C3093" s="36">
        <v>0.97199999999999998</v>
      </c>
      <c r="D3093" s="29">
        <v>0.47199999999999998</v>
      </c>
      <c r="E3093" s="29">
        <v>0.80900000000000005</v>
      </c>
      <c r="F3093" s="29">
        <v>0.73099999999999998</v>
      </c>
      <c r="G3093" s="29">
        <v>0.86899999999999999</v>
      </c>
      <c r="H3093" s="108" t="s">
        <v>572</v>
      </c>
    </row>
    <row r="3094" spans="1:8" ht="16.5" thickBot="1">
      <c r="A3094" s="22" t="s">
        <v>14</v>
      </c>
      <c r="B3094" s="35">
        <v>7.6999999999999999E-2</v>
      </c>
      <c r="C3094" s="36">
        <v>5.7000000000000002E-2</v>
      </c>
      <c r="D3094" s="29">
        <v>3.6999999999999998E-2</v>
      </c>
      <c r="E3094" s="29">
        <v>3.5000000000000003E-2</v>
      </c>
      <c r="F3094" s="29">
        <v>6.6000000000000003E-2</v>
      </c>
      <c r="G3094" s="29">
        <v>7.0999999999999994E-2</v>
      </c>
      <c r="H3094" s="108" t="s">
        <v>585</v>
      </c>
    </row>
    <row r="3095" spans="1:8" ht="16.5" thickBot="1">
      <c r="A3095" s="22" t="s">
        <v>15</v>
      </c>
      <c r="B3095" s="35">
        <v>0.04</v>
      </c>
      <c r="C3095" s="36">
        <v>0.11899999999999999</v>
      </c>
      <c r="D3095" s="29">
        <v>0.22</v>
      </c>
      <c r="E3095" s="29">
        <v>0.52500000000000002</v>
      </c>
      <c r="F3095" s="29">
        <v>0.14000000000000001</v>
      </c>
      <c r="G3095" s="29">
        <v>0.30299999999999999</v>
      </c>
      <c r="H3095" s="108" t="s">
        <v>591</v>
      </c>
    </row>
    <row r="3096" spans="1:8" ht="16.5" thickBot="1">
      <c r="A3096" s="22" t="s">
        <v>16</v>
      </c>
      <c r="B3096" s="35">
        <v>0</v>
      </c>
      <c r="C3096" s="36">
        <v>0</v>
      </c>
      <c r="D3096" s="29">
        <v>0</v>
      </c>
      <c r="E3096" s="29">
        <v>0</v>
      </c>
      <c r="F3096" s="29">
        <v>0</v>
      </c>
      <c r="G3096" s="29">
        <v>0</v>
      </c>
      <c r="H3096" s="108" t="s">
        <v>573</v>
      </c>
    </row>
    <row r="3097" spans="1:8" ht="16.5" thickBot="1">
      <c r="A3097" s="22" t="s">
        <v>17</v>
      </c>
      <c r="B3097" s="35">
        <v>1.79</v>
      </c>
      <c r="C3097" s="36">
        <v>1.3540000000000001</v>
      </c>
      <c r="D3097" s="29">
        <v>1.5640000000000001</v>
      </c>
      <c r="E3097" s="29">
        <v>1.5649999999999999</v>
      </c>
      <c r="F3097" s="29">
        <v>3.577</v>
      </c>
      <c r="G3097" s="29">
        <v>3.28</v>
      </c>
      <c r="H3097" s="108" t="s">
        <v>18</v>
      </c>
    </row>
    <row r="3098" spans="1:8" ht="16.5" thickBot="1">
      <c r="A3098" s="22" t="s">
        <v>19</v>
      </c>
      <c r="B3098" s="35">
        <v>3.52</v>
      </c>
      <c r="C3098" s="36">
        <v>8.4990000000000006</v>
      </c>
      <c r="D3098" s="29">
        <v>3.6</v>
      </c>
      <c r="E3098" s="29">
        <v>7.702</v>
      </c>
      <c r="F3098" s="29">
        <v>2.3420000000000001</v>
      </c>
      <c r="G3098" s="29">
        <v>4.9770000000000003</v>
      </c>
      <c r="H3098" s="108" t="s">
        <v>574</v>
      </c>
    </row>
    <row r="3099" spans="1:8" ht="16.5" thickBot="1">
      <c r="A3099" s="22" t="s">
        <v>20</v>
      </c>
      <c r="B3099" s="35">
        <v>2E-3</v>
      </c>
      <c r="C3099" s="36">
        <v>1E-3</v>
      </c>
      <c r="D3099" s="29">
        <v>8.0000000000000002E-3</v>
      </c>
      <c r="E3099" s="29">
        <v>1.7999999999999999E-2</v>
      </c>
      <c r="F3099" s="29">
        <v>1.4999999999999999E-2</v>
      </c>
      <c r="G3099" s="29">
        <v>1.7000000000000001E-2</v>
      </c>
      <c r="H3099" s="108" t="s">
        <v>577</v>
      </c>
    </row>
    <row r="3100" spans="1:8" ht="16.5" thickBot="1">
      <c r="A3100" s="22" t="s">
        <v>21</v>
      </c>
      <c r="B3100" s="35">
        <v>0.223</v>
      </c>
      <c r="C3100" s="36">
        <v>0.29299999999999998</v>
      </c>
      <c r="D3100" s="29">
        <v>1.159</v>
      </c>
      <c r="E3100" s="29">
        <v>0.89500000000000002</v>
      </c>
      <c r="F3100" s="29">
        <v>3.0009999999999999</v>
      </c>
      <c r="G3100" s="29">
        <v>2.218</v>
      </c>
      <c r="H3100" s="108" t="s">
        <v>587</v>
      </c>
    </row>
    <row r="3101" spans="1:8" ht="16.5" thickBot="1">
      <c r="A3101" s="22" t="s">
        <v>22</v>
      </c>
      <c r="B3101" s="35">
        <v>1.3740000000000001</v>
      </c>
      <c r="C3101" s="36">
        <v>1.252</v>
      </c>
      <c r="D3101" s="29">
        <v>0.53500000000000003</v>
      </c>
      <c r="E3101" s="29">
        <v>0.52500000000000002</v>
      </c>
      <c r="F3101" s="29">
        <v>1.1539999999999999</v>
      </c>
      <c r="G3101" s="29">
        <v>0.88600000000000001</v>
      </c>
      <c r="H3101" s="108" t="s">
        <v>571</v>
      </c>
    </row>
    <row r="3102" spans="1:8" ht="16.5" thickBot="1">
      <c r="A3102" s="22" t="s">
        <v>23</v>
      </c>
      <c r="B3102" s="35">
        <v>1.2589999999999999</v>
      </c>
      <c r="C3102" s="36">
        <v>2.444</v>
      </c>
      <c r="D3102" s="29">
        <v>1.9339999999999999</v>
      </c>
      <c r="E3102" s="29">
        <v>3.55</v>
      </c>
      <c r="F3102" s="29">
        <v>1.075</v>
      </c>
      <c r="G3102" s="29">
        <v>3.706</v>
      </c>
      <c r="H3102" s="108" t="s">
        <v>24</v>
      </c>
    </row>
    <row r="3103" spans="1:8" ht="16.5" thickBot="1">
      <c r="A3103" s="22" t="s">
        <v>25</v>
      </c>
      <c r="B3103" s="29">
        <v>0.14199999999999999</v>
      </c>
      <c r="C3103" s="27">
        <v>0.69399999999999995</v>
      </c>
      <c r="D3103" s="29">
        <v>0.34499999999999997</v>
      </c>
      <c r="E3103" s="29">
        <v>1.298</v>
      </c>
      <c r="F3103" s="29">
        <v>0.377</v>
      </c>
      <c r="G3103" s="29">
        <v>1.28</v>
      </c>
      <c r="H3103" s="108" t="s">
        <v>578</v>
      </c>
    </row>
    <row r="3104" spans="1:8" ht="16.5" thickBot="1">
      <c r="A3104" s="22" t="s">
        <v>26</v>
      </c>
      <c r="B3104" s="29">
        <f>+D3104/E3104*C3104</f>
        <v>7.4837310195227755E-2</v>
      </c>
      <c r="C3104" s="36">
        <v>0.34499999999999997</v>
      </c>
      <c r="D3104" s="29">
        <v>0.10650759219088937</v>
      </c>
      <c r="E3104" s="29">
        <v>0.49099999999999999</v>
      </c>
      <c r="F3104" s="29">
        <v>0.1</v>
      </c>
      <c r="G3104" s="29">
        <v>0.46100000000000002</v>
      </c>
      <c r="H3104" s="108" t="s">
        <v>588</v>
      </c>
    </row>
    <row r="3105" spans="1:8" ht="16.5" thickBot="1">
      <c r="A3105" s="22" t="s">
        <v>27</v>
      </c>
      <c r="B3105" s="35">
        <v>0.80600000000000005</v>
      </c>
      <c r="C3105" s="36">
        <v>3.165</v>
      </c>
      <c r="D3105" s="29">
        <v>0.69199999999999995</v>
      </c>
      <c r="E3105" s="29">
        <v>2.52</v>
      </c>
      <c r="F3105" s="29">
        <v>1.1830000000000001</v>
      </c>
      <c r="G3105" s="29">
        <v>4.2119999999999997</v>
      </c>
      <c r="H3105" s="108" t="s">
        <v>579</v>
      </c>
    </row>
    <row r="3106" spans="1:8" ht="16.5" thickBot="1">
      <c r="A3106" s="22" t="s">
        <v>28</v>
      </c>
      <c r="B3106" s="35">
        <v>1.9510000000000001</v>
      </c>
      <c r="C3106" s="36">
        <v>4.6669999999999998</v>
      </c>
      <c r="D3106" s="29">
        <v>1.5149999999999999</v>
      </c>
      <c r="E3106" s="29">
        <v>2.9580000000000002</v>
      </c>
      <c r="F3106" s="29">
        <v>1.8069999999999999</v>
      </c>
      <c r="G3106" s="29">
        <v>3.2909999999999999</v>
      </c>
      <c r="H3106" s="108" t="s">
        <v>580</v>
      </c>
    </row>
    <row r="3107" spans="1:8" ht="16.5" thickBot="1">
      <c r="A3107" s="22" t="s">
        <v>29</v>
      </c>
      <c r="B3107" s="35">
        <v>0.106</v>
      </c>
      <c r="C3107" s="36">
        <v>0.48699999999999999</v>
      </c>
      <c r="D3107" s="29">
        <v>0.14899999999999999</v>
      </c>
      <c r="E3107" s="29">
        <v>0.26800000000000002</v>
      </c>
      <c r="F3107" s="29">
        <v>0.18</v>
      </c>
      <c r="G3107" s="29">
        <v>0.218</v>
      </c>
      <c r="H3107" s="108" t="s">
        <v>581</v>
      </c>
    </row>
    <row r="3108" spans="1:8" ht="16.5" thickBot="1">
      <c r="A3108" s="22" t="s">
        <v>30</v>
      </c>
      <c r="B3108" s="35">
        <v>0.153</v>
      </c>
      <c r="C3108" s="36">
        <v>0.13</v>
      </c>
      <c r="D3108" s="29">
        <v>0.43099999999999999</v>
      </c>
      <c r="E3108" s="29">
        <v>0.32</v>
      </c>
      <c r="F3108" s="29">
        <v>0.23</v>
      </c>
      <c r="G3108" s="29">
        <v>0.63600000000000001</v>
      </c>
      <c r="H3108" s="108" t="s">
        <v>589</v>
      </c>
    </row>
    <row r="3109" spans="1:8" ht="16.5" thickBot="1">
      <c r="A3109" s="22" t="s">
        <v>31</v>
      </c>
      <c r="B3109" s="35">
        <v>1.5</v>
      </c>
      <c r="C3109" s="36">
        <v>4.4969999999999999</v>
      </c>
      <c r="D3109" s="29">
        <v>1.5273515677118077</v>
      </c>
      <c r="E3109" s="29">
        <v>4.5789999999999997</v>
      </c>
      <c r="F3109" s="29">
        <v>0.80400000000000005</v>
      </c>
      <c r="G3109" s="29">
        <v>3.7650000000000001</v>
      </c>
      <c r="H3109" s="108" t="s">
        <v>582</v>
      </c>
    </row>
    <row r="3110" spans="1:8" ht="16.5" thickBot="1">
      <c r="A3110" s="22" t="s">
        <v>32</v>
      </c>
      <c r="B3110" s="35">
        <v>0.14799999999999999</v>
      </c>
      <c r="C3110" s="36">
        <v>0.45500000000000002</v>
      </c>
      <c r="D3110" s="29">
        <v>0.38700000000000001</v>
      </c>
      <c r="E3110" s="29">
        <v>1.1319999999999999</v>
      </c>
      <c r="F3110" s="29">
        <v>8.3000000000000004E-2</v>
      </c>
      <c r="G3110" s="29">
        <v>0.28599999999999998</v>
      </c>
      <c r="H3110" s="108" t="s">
        <v>584</v>
      </c>
    </row>
    <row r="3111" spans="1:8" ht="16.5" thickBot="1">
      <c r="A3111" s="22" t="s">
        <v>33</v>
      </c>
      <c r="B3111" s="37">
        <v>0</v>
      </c>
      <c r="C3111" s="38">
        <v>0</v>
      </c>
      <c r="D3111" s="29">
        <v>2.1000000000000001E-2</v>
      </c>
      <c r="E3111" s="29">
        <v>1.2999999999999999E-2</v>
      </c>
      <c r="F3111" s="29">
        <v>0</v>
      </c>
      <c r="G3111" s="29">
        <v>0</v>
      </c>
      <c r="H3111" s="108" t="s">
        <v>583</v>
      </c>
    </row>
    <row r="3112" spans="1:8" ht="16.5" thickBot="1">
      <c r="A3112" s="22" t="s">
        <v>34</v>
      </c>
      <c r="B3112" s="37">
        <v>2.3E-2</v>
      </c>
      <c r="C3112" s="38">
        <v>3.4000000000000002E-2</v>
      </c>
      <c r="D3112" s="29">
        <v>0.14799999999999999</v>
      </c>
      <c r="E3112" s="29">
        <v>0.27</v>
      </c>
      <c r="F3112" s="29">
        <v>0.08</v>
      </c>
      <c r="G3112" s="29">
        <v>0.129</v>
      </c>
      <c r="H3112" s="107" t="s">
        <v>35</v>
      </c>
    </row>
    <row r="3113" spans="1:8" ht="16.5" thickBot="1">
      <c r="A3113" s="90" t="s">
        <v>338</v>
      </c>
      <c r="B3113" s="92">
        <v>21.661000000000001</v>
      </c>
      <c r="C3113" s="92">
        <v>40.795000000000002</v>
      </c>
      <c r="D3113" s="92">
        <f>SUM(D3091:D3112)</f>
        <v>18.9518591599027</v>
      </c>
      <c r="E3113" s="92">
        <f t="shared" ref="E3113:G3113" si="390">SUM(E3091:E3112)</f>
        <v>40.548999999999999</v>
      </c>
      <c r="F3113" s="92">
        <f t="shared" si="390"/>
        <v>20.995999999999995</v>
      </c>
      <c r="G3113" s="92">
        <f t="shared" si="390"/>
        <v>40.840000000000003</v>
      </c>
      <c r="H3113" s="106" t="s">
        <v>586</v>
      </c>
    </row>
    <row r="3114" spans="1:8" ht="16.5" thickBot="1">
      <c r="A3114" s="90" t="s">
        <v>337</v>
      </c>
      <c r="B3114" s="92">
        <v>150.46299999999999</v>
      </c>
      <c r="C3114" s="92">
        <v>601.529</v>
      </c>
      <c r="D3114" s="92">
        <f>+B3114/C3114*E3114</f>
        <v>151.85174530737504</v>
      </c>
      <c r="E3114" s="92">
        <v>607.08100000000002</v>
      </c>
      <c r="F3114" s="92">
        <f>+D3114/E3114*G3114</f>
        <v>168.24554347836926</v>
      </c>
      <c r="G3114" s="92">
        <v>672.62099999999998</v>
      </c>
      <c r="H3114" s="113" t="s">
        <v>339</v>
      </c>
    </row>
    <row r="3116" spans="1:8">
      <c r="A3116" s="73" t="s">
        <v>457</v>
      </c>
      <c r="H3116" s="75" t="s">
        <v>458</v>
      </c>
    </row>
    <row r="3117" spans="1:8">
      <c r="A3117" s="73" t="s">
        <v>744</v>
      </c>
      <c r="H3117" s="84" t="s">
        <v>480</v>
      </c>
    </row>
    <row r="3118" spans="1:8" ht="16.5" customHeight="1" thickBot="1">
      <c r="A3118" s="72" t="s">
        <v>813</v>
      </c>
      <c r="E3118" s="2"/>
      <c r="G3118" s="2" t="s">
        <v>37</v>
      </c>
      <c r="H3118" s="2" t="s">
        <v>1</v>
      </c>
    </row>
    <row r="3119" spans="1:8" ht="16.5" thickBot="1">
      <c r="A3119" s="63" t="s">
        <v>6</v>
      </c>
      <c r="B3119" s="179">
        <v>2018</v>
      </c>
      <c r="C3119" s="180"/>
      <c r="D3119" s="179">
        <v>2019</v>
      </c>
      <c r="E3119" s="180"/>
      <c r="F3119" s="179">
        <v>2020</v>
      </c>
      <c r="G3119" s="180"/>
      <c r="H3119" s="64" t="s">
        <v>2</v>
      </c>
    </row>
    <row r="3120" spans="1:8">
      <c r="A3120" s="65"/>
      <c r="B3120" s="19" t="s">
        <v>40</v>
      </c>
      <c r="C3120" s="105" t="s">
        <v>41</v>
      </c>
      <c r="D3120" s="105" t="s">
        <v>40</v>
      </c>
      <c r="E3120" s="15" t="s">
        <v>41</v>
      </c>
      <c r="F3120" s="19" t="s">
        <v>40</v>
      </c>
      <c r="G3120" s="9" t="s">
        <v>41</v>
      </c>
      <c r="H3120" s="66"/>
    </row>
    <row r="3121" spans="1:8" ht="16.5" thickBot="1">
      <c r="A3121" s="67"/>
      <c r="B3121" s="32" t="s">
        <v>42</v>
      </c>
      <c r="C3121" s="11" t="s">
        <v>43</v>
      </c>
      <c r="D3121" s="108" t="s">
        <v>42</v>
      </c>
      <c r="E3121" s="34" t="s">
        <v>43</v>
      </c>
      <c r="F3121" s="32" t="s">
        <v>42</v>
      </c>
      <c r="G3121" s="32" t="s">
        <v>43</v>
      </c>
      <c r="H3121" s="68"/>
    </row>
    <row r="3122" spans="1:8" ht="17.25" thickTop="1" thickBot="1">
      <c r="A3122" s="22" t="s">
        <v>11</v>
      </c>
      <c r="B3122" s="33">
        <v>1.2689999999999999</v>
      </c>
      <c r="C3122" s="36">
        <v>1.1830000000000001</v>
      </c>
      <c r="D3122" s="29">
        <v>1.4530000000000001</v>
      </c>
      <c r="E3122" s="35">
        <v>1.1679999999999999</v>
      </c>
      <c r="F3122" s="29">
        <v>1.0529999999999999</v>
      </c>
      <c r="G3122" s="29">
        <v>0.86699999999999999</v>
      </c>
      <c r="H3122" s="108" t="s">
        <v>575</v>
      </c>
    </row>
    <row r="3123" spans="1:8" ht="16.5" thickBot="1">
      <c r="A3123" s="22" t="s">
        <v>12</v>
      </c>
      <c r="B3123" s="35">
        <v>46.162999999999997</v>
      </c>
      <c r="C3123" s="36">
        <v>36.906999999999996</v>
      </c>
      <c r="D3123" s="29">
        <v>43.253999999999998</v>
      </c>
      <c r="E3123" s="35">
        <v>32.601999999999997</v>
      </c>
      <c r="F3123" s="29">
        <v>33.807000000000002</v>
      </c>
      <c r="G3123" s="29">
        <v>27.416</v>
      </c>
      <c r="H3123" s="108" t="s">
        <v>576</v>
      </c>
    </row>
    <row r="3124" spans="1:8" ht="16.5" thickBot="1">
      <c r="A3124" s="22" t="s">
        <v>13</v>
      </c>
      <c r="B3124" s="35">
        <v>2.3090000000000002</v>
      </c>
      <c r="C3124" s="36">
        <v>2.3980000000000001</v>
      </c>
      <c r="D3124" s="29">
        <v>2.1619999999999999</v>
      </c>
      <c r="E3124" s="35">
        <v>2.238</v>
      </c>
      <c r="F3124" s="29">
        <v>1.744</v>
      </c>
      <c r="G3124" s="29">
        <v>1.9510000000000001</v>
      </c>
      <c r="H3124" s="108" t="s">
        <v>572</v>
      </c>
    </row>
    <row r="3125" spans="1:8" ht="16.5" thickBot="1">
      <c r="A3125" s="22" t="s">
        <v>14</v>
      </c>
      <c r="B3125" s="35">
        <v>0.754</v>
      </c>
      <c r="C3125" s="36">
        <v>0.57099999999999995</v>
      </c>
      <c r="D3125" s="29">
        <v>0.71499999999999997</v>
      </c>
      <c r="E3125" s="35">
        <v>0.505</v>
      </c>
      <c r="F3125" s="29">
        <v>0.89500000000000002</v>
      </c>
      <c r="G3125" s="29">
        <v>0.626</v>
      </c>
      <c r="H3125" s="108" t="s">
        <v>585</v>
      </c>
    </row>
    <row r="3126" spans="1:8" ht="16.5" thickBot="1">
      <c r="A3126" s="22" t="s">
        <v>15</v>
      </c>
      <c r="B3126" s="35">
        <v>3.0000000000000001E-3</v>
      </c>
      <c r="C3126" s="36">
        <v>6.0000000000000001E-3</v>
      </c>
      <c r="D3126" s="29">
        <v>0</v>
      </c>
      <c r="E3126" s="35">
        <v>0</v>
      </c>
      <c r="F3126" s="29">
        <v>0.31</v>
      </c>
      <c r="G3126" s="29">
        <v>0.20799999999999999</v>
      </c>
      <c r="H3126" s="108" t="s">
        <v>591</v>
      </c>
    </row>
    <row r="3127" spans="1:8" ht="16.5" thickBot="1">
      <c r="A3127" s="22" t="s">
        <v>16</v>
      </c>
      <c r="B3127" s="35">
        <v>0</v>
      </c>
      <c r="C3127" s="36">
        <v>0</v>
      </c>
      <c r="D3127" s="29">
        <v>0</v>
      </c>
      <c r="E3127" s="35">
        <v>0</v>
      </c>
      <c r="F3127" s="35">
        <v>0</v>
      </c>
      <c r="G3127" s="35">
        <v>0</v>
      </c>
      <c r="H3127" s="108" t="s">
        <v>573</v>
      </c>
    </row>
    <row r="3128" spans="1:8" ht="16.5" thickBot="1">
      <c r="A3128" s="22" t="s">
        <v>17</v>
      </c>
      <c r="B3128" s="35">
        <v>4.2000000000000003E-2</v>
      </c>
      <c r="C3128" s="36">
        <v>3.3000000000000002E-2</v>
      </c>
      <c r="D3128" s="29">
        <v>0.05</v>
      </c>
      <c r="E3128" s="35">
        <v>4.2000000000000003E-2</v>
      </c>
      <c r="F3128" s="29">
        <v>6.8000000000000005E-2</v>
      </c>
      <c r="G3128" s="29">
        <v>6.5000000000000002E-2</v>
      </c>
      <c r="H3128" s="108" t="s">
        <v>18</v>
      </c>
    </row>
    <row r="3129" spans="1:8" ht="16.5" thickBot="1">
      <c r="A3129" s="22" t="s">
        <v>19</v>
      </c>
      <c r="B3129" s="35">
        <v>23.632000000000001</v>
      </c>
      <c r="C3129" s="36">
        <v>21.893000000000001</v>
      </c>
      <c r="D3129" s="29">
        <v>27.55</v>
      </c>
      <c r="E3129" s="35">
        <v>23.876000000000001</v>
      </c>
      <c r="F3129" s="29">
        <v>22.780999999999999</v>
      </c>
      <c r="G3129" s="29">
        <v>19.337</v>
      </c>
      <c r="H3129" s="108" t="s">
        <v>574</v>
      </c>
    </row>
    <row r="3130" spans="1:8" ht="16.5" thickBot="1">
      <c r="A3130" s="22" t="s">
        <v>20</v>
      </c>
      <c r="B3130" s="35">
        <v>0</v>
      </c>
      <c r="C3130" s="36">
        <v>0</v>
      </c>
      <c r="D3130" s="29">
        <v>0.104</v>
      </c>
      <c r="E3130" s="35">
        <v>6.7000000000000004E-2</v>
      </c>
      <c r="F3130" s="29">
        <v>2E-3</v>
      </c>
      <c r="G3130" s="29">
        <v>6.0000000000000001E-3</v>
      </c>
      <c r="H3130" s="108" t="s">
        <v>577</v>
      </c>
    </row>
    <row r="3131" spans="1:8" ht="16.5" thickBot="1">
      <c r="A3131" s="22" t="s">
        <v>21</v>
      </c>
      <c r="B3131" s="35">
        <v>7.0000000000000001E-3</v>
      </c>
      <c r="C3131" s="36">
        <v>3.0000000000000001E-3</v>
      </c>
      <c r="D3131" s="29">
        <v>0.379</v>
      </c>
      <c r="E3131" s="35">
        <v>0.20300000000000001</v>
      </c>
      <c r="F3131" s="29">
        <v>1.7999999999999999E-2</v>
      </c>
      <c r="G3131" s="29">
        <v>1.7999999999999999E-2</v>
      </c>
      <c r="H3131" s="108" t="s">
        <v>587</v>
      </c>
    </row>
    <row r="3132" spans="1:8" ht="16.5" thickBot="1">
      <c r="A3132" s="22" t="s">
        <v>22</v>
      </c>
      <c r="B3132" s="35">
        <v>2.3E-2</v>
      </c>
      <c r="C3132" s="36">
        <v>2.1000000000000001E-2</v>
      </c>
      <c r="D3132" s="29">
        <v>6.3E-2</v>
      </c>
      <c r="E3132" s="35">
        <v>4.7E-2</v>
      </c>
      <c r="F3132" s="29">
        <v>5.2999999999999999E-2</v>
      </c>
      <c r="G3132" s="29">
        <v>2.8000000000000001E-2</v>
      </c>
      <c r="H3132" s="108" t="s">
        <v>571</v>
      </c>
    </row>
    <row r="3133" spans="1:8" ht="16.5" thickBot="1">
      <c r="A3133" s="22" t="s">
        <v>23</v>
      </c>
      <c r="B3133" s="35">
        <v>1.768</v>
      </c>
      <c r="C3133" s="36">
        <v>1.298</v>
      </c>
      <c r="D3133" s="29">
        <v>3.0830000000000002</v>
      </c>
      <c r="E3133" s="35">
        <v>1.931</v>
      </c>
      <c r="F3133" s="29">
        <v>2.9510000000000001</v>
      </c>
      <c r="G3133" s="29">
        <v>1.865</v>
      </c>
      <c r="H3133" s="108" t="s">
        <v>24</v>
      </c>
    </row>
    <row r="3134" spans="1:8" ht="16.5" thickBot="1">
      <c r="A3134" s="22" t="s">
        <v>25</v>
      </c>
      <c r="B3134" s="29">
        <v>3.4340000000000002</v>
      </c>
      <c r="C3134" s="27">
        <v>2.944</v>
      </c>
      <c r="D3134" s="29">
        <v>4.6689999999999996</v>
      </c>
      <c r="E3134" s="35">
        <v>3.46</v>
      </c>
      <c r="F3134" s="29">
        <v>4.12</v>
      </c>
      <c r="G3134" s="29">
        <v>3.3490000000000002</v>
      </c>
      <c r="H3134" s="108" t="s">
        <v>578</v>
      </c>
    </row>
    <row r="3135" spans="1:8" ht="16.5" thickBot="1">
      <c r="A3135" s="22" t="s">
        <v>26</v>
      </c>
      <c r="B3135" s="35">
        <v>0</v>
      </c>
      <c r="C3135" s="36">
        <v>4.2000000000000003E-2</v>
      </c>
      <c r="D3135" s="29">
        <v>0</v>
      </c>
      <c r="E3135" s="35">
        <v>0</v>
      </c>
      <c r="F3135" s="29">
        <v>4.9000000000000002E-2</v>
      </c>
      <c r="G3135" s="29">
        <v>4.3999999999999997E-2</v>
      </c>
      <c r="H3135" s="108" t="s">
        <v>588</v>
      </c>
    </row>
    <row r="3136" spans="1:8" ht="16.5" thickBot="1">
      <c r="A3136" s="22" t="s">
        <v>27</v>
      </c>
      <c r="B3136" s="35">
        <v>4.8150000000000004</v>
      </c>
      <c r="C3136" s="36">
        <v>6.0369999999999999</v>
      </c>
      <c r="D3136" s="29">
        <v>5.1529999999999996</v>
      </c>
      <c r="E3136" s="35">
        <v>6.2119999999999997</v>
      </c>
      <c r="F3136" s="29">
        <v>4.577</v>
      </c>
      <c r="G3136" s="29">
        <v>5.8070000000000004</v>
      </c>
      <c r="H3136" s="108" t="s">
        <v>579</v>
      </c>
    </row>
    <row r="3137" spans="1:8" ht="16.5" thickBot="1">
      <c r="A3137" s="22" t="s">
        <v>28</v>
      </c>
      <c r="B3137" s="35">
        <v>5.4359999999999999</v>
      </c>
      <c r="C3137" s="36">
        <v>5.6710000000000003</v>
      </c>
      <c r="D3137" s="29">
        <v>5.0519999999999996</v>
      </c>
      <c r="E3137" s="35">
        <v>4.9550000000000001</v>
      </c>
      <c r="F3137" s="29">
        <v>4.7249999999999996</v>
      </c>
      <c r="G3137" s="29">
        <v>5.306</v>
      </c>
      <c r="H3137" s="108" t="s">
        <v>580</v>
      </c>
    </row>
    <row r="3138" spans="1:8" ht="16.5" thickBot="1">
      <c r="A3138" s="22" t="s">
        <v>29</v>
      </c>
      <c r="B3138" s="35">
        <v>4.2480000000000002</v>
      </c>
      <c r="C3138" s="36">
        <v>5.86</v>
      </c>
      <c r="D3138" s="29">
        <v>3.7639999999999998</v>
      </c>
      <c r="E3138" s="35">
        <v>4.5549999999999997</v>
      </c>
      <c r="F3138" s="29">
        <v>1.4730000000000001</v>
      </c>
      <c r="G3138" s="29">
        <v>1.8160000000000001</v>
      </c>
      <c r="H3138" s="108" t="s">
        <v>581</v>
      </c>
    </row>
    <row r="3139" spans="1:8" ht="16.5" thickBot="1">
      <c r="A3139" s="22" t="s">
        <v>30</v>
      </c>
      <c r="B3139" s="35">
        <v>8.4000000000000005E-2</v>
      </c>
      <c r="C3139" s="36">
        <v>6.6000000000000003E-2</v>
      </c>
      <c r="D3139" s="29">
        <v>0.09</v>
      </c>
      <c r="E3139" s="35">
        <v>6.7000000000000004E-2</v>
      </c>
      <c r="F3139" s="29">
        <v>0.11700000000000001</v>
      </c>
      <c r="G3139" s="29">
        <v>7.6999999999999999E-2</v>
      </c>
      <c r="H3139" s="108" t="s">
        <v>589</v>
      </c>
    </row>
    <row r="3140" spans="1:8" ht="16.5" thickBot="1">
      <c r="A3140" s="22" t="s">
        <v>31</v>
      </c>
      <c r="B3140" s="35">
        <v>2.0659999999999998</v>
      </c>
      <c r="C3140" s="36">
        <v>0.65400000000000003</v>
      </c>
      <c r="D3140" s="29">
        <v>4.283633027522936</v>
      </c>
      <c r="E3140" s="35">
        <v>1.3560000000000001</v>
      </c>
      <c r="F3140" s="29">
        <v>2.323</v>
      </c>
      <c r="G3140" s="29">
        <v>2.097</v>
      </c>
      <c r="H3140" s="108" t="s">
        <v>582</v>
      </c>
    </row>
    <row r="3141" spans="1:8" ht="16.5" thickBot="1">
      <c r="A3141" s="22" t="s">
        <v>32</v>
      </c>
      <c r="B3141" s="35">
        <v>9.1690000000000005</v>
      </c>
      <c r="C3141" s="36">
        <v>6.6310000000000002</v>
      </c>
      <c r="D3141" s="29">
        <v>9.4480000000000004</v>
      </c>
      <c r="E3141" s="35">
        <v>6.0549999999999997</v>
      </c>
      <c r="F3141" s="29">
        <v>6.9809999999999999</v>
      </c>
      <c r="G3141" s="29">
        <v>4.5140000000000002</v>
      </c>
      <c r="H3141" s="108" t="s">
        <v>584</v>
      </c>
    </row>
    <row r="3142" spans="1:8" ht="16.5" thickBot="1">
      <c r="A3142" s="22" t="s">
        <v>33</v>
      </c>
      <c r="B3142" s="37">
        <v>0</v>
      </c>
      <c r="C3142" s="38">
        <v>0</v>
      </c>
      <c r="D3142" s="29">
        <v>4.2000000000000003E-2</v>
      </c>
      <c r="E3142" s="35">
        <v>1.0999999999999999E-2</v>
      </c>
      <c r="F3142" s="29">
        <v>4.2000000000000003E-2</v>
      </c>
      <c r="G3142" s="29">
        <v>8.9999999999999993E-3</v>
      </c>
      <c r="H3142" s="108" t="s">
        <v>583</v>
      </c>
    </row>
    <row r="3143" spans="1:8" ht="16.5" thickBot="1">
      <c r="A3143" s="22" t="s">
        <v>34</v>
      </c>
      <c r="B3143" s="37">
        <v>3.8580000000000001</v>
      </c>
      <c r="C3143" s="38">
        <v>3.1429999999999998</v>
      </c>
      <c r="D3143" s="29">
        <v>5.9080000000000004</v>
      </c>
      <c r="E3143" s="35">
        <v>4.8140000000000001</v>
      </c>
      <c r="F3143" s="29">
        <v>6.3209999999999997</v>
      </c>
      <c r="G3143" s="29">
        <v>5.2240000000000002</v>
      </c>
      <c r="H3143" s="107" t="s">
        <v>35</v>
      </c>
    </row>
    <row r="3144" spans="1:8" ht="16.5" thickBot="1">
      <c r="A3144" s="90" t="s">
        <v>338</v>
      </c>
      <c r="B3144" s="92">
        <v>109.08000000000001</v>
      </c>
      <c r="C3144" s="92">
        <v>95.361000000000018</v>
      </c>
      <c r="D3144" s="92">
        <v>117.22263302752295</v>
      </c>
      <c r="E3144" s="92">
        <v>94.163999999999959</v>
      </c>
      <c r="F3144" s="92">
        <f>SUM(F3122:F3143)</f>
        <v>94.41</v>
      </c>
      <c r="G3144" s="92">
        <f>SUM(G3122:G3143)</f>
        <v>80.63</v>
      </c>
      <c r="H3144" s="106" t="s">
        <v>586</v>
      </c>
    </row>
    <row r="3145" spans="1:8" ht="16.5" thickBot="1">
      <c r="A3145" s="90" t="s">
        <v>337</v>
      </c>
      <c r="B3145" s="92">
        <v>3350.9039998248063</v>
      </c>
      <c r="C3145" s="92">
        <v>2747.3240000000001</v>
      </c>
      <c r="D3145" s="92">
        <v>3436.5349999999999</v>
      </c>
      <c r="E3145" s="92">
        <v>2603.4769999999999</v>
      </c>
      <c r="F3145" s="92">
        <f>+D3145/E3145*G3145</f>
        <v>3262.2066917741158</v>
      </c>
      <c r="G3145" s="92">
        <v>2471.4079999999999</v>
      </c>
      <c r="H3145" s="113" t="s">
        <v>339</v>
      </c>
    </row>
    <row r="3146" spans="1:8">
      <c r="A3146" s="15"/>
      <c r="B3146" s="60"/>
      <c r="C3146" s="60"/>
      <c r="D3146" s="60"/>
      <c r="E3146" s="60"/>
      <c r="F3146" s="60"/>
      <c r="G3146" s="60"/>
    </row>
    <row r="3148" spans="1:8">
      <c r="A3148" s="73" t="s">
        <v>460</v>
      </c>
      <c r="H3148" s="75" t="s">
        <v>461</v>
      </c>
    </row>
    <row r="3149" spans="1:8">
      <c r="A3149" s="73" t="s">
        <v>745</v>
      </c>
      <c r="H3149" s="84" t="s">
        <v>481</v>
      </c>
    </row>
    <row r="3150" spans="1:8" ht="16.5" customHeight="1" thickBot="1">
      <c r="A3150" s="72" t="s">
        <v>813</v>
      </c>
      <c r="E3150" s="2"/>
      <c r="G3150" s="2" t="s">
        <v>37</v>
      </c>
      <c r="H3150" s="2" t="s">
        <v>1</v>
      </c>
    </row>
    <row r="3151" spans="1:8" ht="16.5" thickBot="1">
      <c r="A3151" s="63" t="s">
        <v>6</v>
      </c>
      <c r="B3151" s="179">
        <v>2018</v>
      </c>
      <c r="C3151" s="180"/>
      <c r="D3151" s="179">
        <v>2019</v>
      </c>
      <c r="E3151" s="180"/>
      <c r="F3151" s="179">
        <v>2020</v>
      </c>
      <c r="G3151" s="180"/>
      <c r="H3151" s="64" t="s">
        <v>2</v>
      </c>
    </row>
    <row r="3152" spans="1:8">
      <c r="A3152" s="65"/>
      <c r="B3152" s="19" t="s">
        <v>40</v>
      </c>
      <c r="C3152" s="105" t="s">
        <v>41</v>
      </c>
      <c r="D3152" s="105" t="s">
        <v>40</v>
      </c>
      <c r="E3152" s="15" t="s">
        <v>41</v>
      </c>
      <c r="F3152" s="19" t="s">
        <v>40</v>
      </c>
      <c r="G3152" s="9" t="s">
        <v>41</v>
      </c>
      <c r="H3152" s="66"/>
    </row>
    <row r="3153" spans="1:8" ht="16.5" thickBot="1">
      <c r="A3153" s="67"/>
      <c r="B3153" s="32" t="s">
        <v>42</v>
      </c>
      <c r="C3153" s="11" t="s">
        <v>43</v>
      </c>
      <c r="D3153" s="108" t="s">
        <v>42</v>
      </c>
      <c r="E3153" s="34" t="s">
        <v>43</v>
      </c>
      <c r="F3153" s="32" t="s">
        <v>42</v>
      </c>
      <c r="G3153" s="32" t="s">
        <v>43</v>
      </c>
      <c r="H3153" s="68"/>
    </row>
    <row r="3154" spans="1:8" ht="17.25" thickTop="1" thickBot="1">
      <c r="A3154" s="22" t="s">
        <v>11</v>
      </c>
      <c r="B3154" s="33">
        <v>0.95699999999999996</v>
      </c>
      <c r="C3154" s="36">
        <v>2.2749999999999999</v>
      </c>
      <c r="D3154" s="29">
        <v>1.2410000000000001</v>
      </c>
      <c r="E3154" s="35">
        <v>2.415</v>
      </c>
      <c r="F3154" s="29">
        <v>1.871</v>
      </c>
      <c r="G3154" s="29">
        <v>3.391</v>
      </c>
      <c r="H3154" s="108" t="s">
        <v>575</v>
      </c>
    </row>
    <row r="3155" spans="1:8" ht="16.5" thickBot="1">
      <c r="A3155" s="22" t="s">
        <v>12</v>
      </c>
      <c r="B3155" s="35">
        <v>17.777000000000001</v>
      </c>
      <c r="C3155" s="36">
        <v>39.798999999999999</v>
      </c>
      <c r="D3155" s="29">
        <v>19.081</v>
      </c>
      <c r="E3155" s="35">
        <v>45.222000000000001</v>
      </c>
      <c r="F3155" s="29">
        <v>19.649999999999999</v>
      </c>
      <c r="G3155" s="29">
        <v>46.234999999999999</v>
      </c>
      <c r="H3155" s="108" t="s">
        <v>576</v>
      </c>
    </row>
    <row r="3156" spans="1:8" ht="16.5" thickBot="1">
      <c r="A3156" s="22" t="s">
        <v>13</v>
      </c>
      <c r="B3156" s="35">
        <v>1.1879999999999999</v>
      </c>
      <c r="C3156" s="36">
        <v>6.1420000000000003</v>
      </c>
      <c r="D3156" s="29">
        <v>1.33</v>
      </c>
      <c r="E3156" s="35">
        <v>5.4889999999999999</v>
      </c>
      <c r="F3156" s="29">
        <v>1.2490000000000001</v>
      </c>
      <c r="G3156" s="29">
        <v>4.3769999999999998</v>
      </c>
      <c r="H3156" s="108" t="s">
        <v>572</v>
      </c>
    </row>
    <row r="3157" spans="1:8" ht="16.5" thickBot="1">
      <c r="A3157" s="22" t="s">
        <v>14</v>
      </c>
      <c r="B3157" s="35">
        <v>6.4000000000000001E-2</v>
      </c>
      <c r="C3157" s="36">
        <v>0.113</v>
      </c>
      <c r="D3157" s="29">
        <v>3.1E-2</v>
      </c>
      <c r="E3157" s="35">
        <v>0.06</v>
      </c>
      <c r="F3157" s="29">
        <v>0.06</v>
      </c>
      <c r="G3157" s="29">
        <v>0.13200000000000001</v>
      </c>
      <c r="H3157" s="108" t="s">
        <v>585</v>
      </c>
    </row>
    <row r="3158" spans="1:8" ht="16.5" thickBot="1">
      <c r="A3158" s="22" t="s">
        <v>15</v>
      </c>
      <c r="B3158" s="35">
        <v>0</v>
      </c>
      <c r="C3158" s="36">
        <v>0</v>
      </c>
      <c r="D3158" s="29">
        <v>0</v>
      </c>
      <c r="E3158" s="35">
        <v>0</v>
      </c>
      <c r="F3158" s="29">
        <v>0.21199999999999999</v>
      </c>
      <c r="G3158" s="29">
        <v>0.26900000000000002</v>
      </c>
      <c r="H3158" s="108" t="s">
        <v>591</v>
      </c>
    </row>
    <row r="3159" spans="1:8" ht="16.5" thickBot="1">
      <c r="A3159" s="22" t="s">
        <v>16</v>
      </c>
      <c r="B3159" s="35">
        <v>0</v>
      </c>
      <c r="C3159" s="36">
        <v>0</v>
      </c>
      <c r="D3159" s="29">
        <v>0</v>
      </c>
      <c r="E3159" s="35">
        <v>0</v>
      </c>
      <c r="F3159" s="35">
        <v>0</v>
      </c>
      <c r="G3159" s="35">
        <v>0</v>
      </c>
      <c r="H3159" s="108" t="s">
        <v>573</v>
      </c>
    </row>
    <row r="3160" spans="1:8" ht="16.5" thickBot="1">
      <c r="A3160" s="22" t="s">
        <v>17</v>
      </c>
      <c r="B3160" s="35">
        <v>0.20300000000000001</v>
      </c>
      <c r="C3160" s="36">
        <v>4.7E-2</v>
      </c>
      <c r="D3160" s="29">
        <v>0.33200000000000002</v>
      </c>
      <c r="E3160" s="35">
        <v>6.6000000000000003E-2</v>
      </c>
      <c r="F3160" s="29">
        <v>0.42799999999999999</v>
      </c>
      <c r="G3160" s="29">
        <v>6.9000000000000006E-2</v>
      </c>
      <c r="H3160" s="108" t="s">
        <v>18</v>
      </c>
    </row>
    <row r="3161" spans="1:8" ht="16.5" thickBot="1">
      <c r="A3161" s="22" t="s">
        <v>19</v>
      </c>
      <c r="B3161" s="35">
        <v>19.216999999999999</v>
      </c>
      <c r="C3161" s="36">
        <v>29.768000000000001</v>
      </c>
      <c r="D3161" s="29">
        <v>17.420000000000002</v>
      </c>
      <c r="E3161" s="35">
        <v>31.27</v>
      </c>
      <c r="F3161" s="29">
        <v>13.577999999999999</v>
      </c>
      <c r="G3161" s="29">
        <v>22.629000000000001</v>
      </c>
      <c r="H3161" s="108" t="s">
        <v>574</v>
      </c>
    </row>
    <row r="3162" spans="1:8" ht="16.5" thickBot="1">
      <c r="A3162" s="22" t="s">
        <v>20</v>
      </c>
      <c r="B3162" s="35">
        <v>0</v>
      </c>
      <c r="C3162" s="36">
        <v>0</v>
      </c>
      <c r="D3162" s="29">
        <v>0.42199999999999999</v>
      </c>
      <c r="E3162" s="35">
        <v>0.16300000000000001</v>
      </c>
      <c r="F3162" s="29">
        <v>0</v>
      </c>
      <c r="G3162" s="29">
        <v>0</v>
      </c>
      <c r="H3162" s="108" t="s">
        <v>577</v>
      </c>
    </row>
    <row r="3163" spans="1:8" ht="16.5" thickBot="1">
      <c r="A3163" s="22" t="s">
        <v>21</v>
      </c>
      <c r="B3163" s="35">
        <v>0</v>
      </c>
      <c r="C3163" s="36">
        <v>0</v>
      </c>
      <c r="D3163" s="29">
        <v>1.4999999999999999E-2</v>
      </c>
      <c r="E3163" s="35">
        <v>5.0000000000000001E-3</v>
      </c>
      <c r="F3163" s="29">
        <v>6.0000000000000001E-3</v>
      </c>
      <c r="G3163" s="29">
        <v>4.0000000000000001E-3</v>
      </c>
      <c r="H3163" s="108" t="s">
        <v>587</v>
      </c>
    </row>
    <row r="3164" spans="1:8" ht="16.5" thickBot="1">
      <c r="A3164" s="22" t="s">
        <v>22</v>
      </c>
      <c r="B3164" s="35">
        <v>0.29499999999999998</v>
      </c>
      <c r="C3164" s="36">
        <v>9.0999999999999998E-2</v>
      </c>
      <c r="D3164" s="29">
        <v>2.6659999999999999</v>
      </c>
      <c r="E3164" s="35">
        <v>0.79900000000000004</v>
      </c>
      <c r="F3164" s="29">
        <v>2.4630000000000001</v>
      </c>
      <c r="G3164" s="29">
        <v>0.72699999999999998</v>
      </c>
      <c r="H3164" s="108" t="s">
        <v>571</v>
      </c>
    </row>
    <row r="3165" spans="1:8" ht="16.5" thickBot="1">
      <c r="A3165" s="22" t="s">
        <v>23</v>
      </c>
      <c r="B3165" s="35">
        <v>0.23599999999999999</v>
      </c>
      <c r="C3165" s="36">
        <v>8.7999999999999995E-2</v>
      </c>
      <c r="D3165" s="29">
        <v>0.29699999999999999</v>
      </c>
      <c r="E3165" s="35">
        <v>0.14299999999999999</v>
      </c>
      <c r="F3165" s="29">
        <v>0.95799999999999996</v>
      </c>
      <c r="G3165" s="29">
        <v>0.42899999999999999</v>
      </c>
      <c r="H3165" s="108" t="s">
        <v>24</v>
      </c>
    </row>
    <row r="3166" spans="1:8" ht="16.5" thickBot="1">
      <c r="A3166" s="22" t="s">
        <v>25</v>
      </c>
      <c r="B3166" s="29">
        <v>1.601</v>
      </c>
      <c r="C3166" s="27">
        <v>2.778</v>
      </c>
      <c r="D3166" s="29">
        <v>0.46800000000000003</v>
      </c>
      <c r="E3166" s="35">
        <v>1.236</v>
      </c>
      <c r="F3166" s="29">
        <v>0.63200000000000001</v>
      </c>
      <c r="G3166" s="29">
        <v>1.5960000000000001</v>
      </c>
      <c r="H3166" s="108" t="s">
        <v>578</v>
      </c>
    </row>
    <row r="3167" spans="1:8" ht="16.5" thickBot="1">
      <c r="A3167" s="22" t="s">
        <v>26</v>
      </c>
      <c r="B3167" s="35">
        <v>0</v>
      </c>
      <c r="C3167" s="36">
        <v>7.4219999999999997</v>
      </c>
      <c r="D3167" s="29">
        <v>0</v>
      </c>
      <c r="E3167" s="35">
        <v>6.4020000000000001</v>
      </c>
      <c r="F3167" s="29">
        <v>2.9830000000000001</v>
      </c>
      <c r="G3167" s="29">
        <v>9.2769999999999992</v>
      </c>
      <c r="H3167" s="108" t="s">
        <v>588</v>
      </c>
    </row>
    <row r="3168" spans="1:8" ht="16.5" thickBot="1">
      <c r="A3168" s="22" t="s">
        <v>27</v>
      </c>
      <c r="B3168" s="35">
        <v>5.2300853485064005</v>
      </c>
      <c r="C3168" s="36">
        <v>9.625</v>
      </c>
      <c r="D3168" s="29">
        <v>2.5449999999999999</v>
      </c>
      <c r="E3168" s="35">
        <v>5.3449999999999998</v>
      </c>
      <c r="F3168" s="29">
        <v>2.7210000000000001</v>
      </c>
      <c r="G3168" s="29">
        <v>7.4909999999999997</v>
      </c>
      <c r="H3168" s="108" t="s">
        <v>579</v>
      </c>
    </row>
    <row r="3169" spans="1:8" ht="16.5" thickBot="1">
      <c r="A3169" s="22" t="s">
        <v>28</v>
      </c>
      <c r="B3169" s="35">
        <v>2.68</v>
      </c>
      <c r="C3169" s="36">
        <v>15.164999999999999</v>
      </c>
      <c r="D3169" s="29">
        <v>2.77</v>
      </c>
      <c r="E3169" s="35">
        <v>14.452999999999999</v>
      </c>
      <c r="F3169" s="29">
        <v>2.7229999999999999</v>
      </c>
      <c r="G3169" s="29">
        <v>13.353999999999999</v>
      </c>
      <c r="H3169" s="108" t="s">
        <v>580</v>
      </c>
    </row>
    <row r="3170" spans="1:8" ht="16.5" thickBot="1">
      <c r="A3170" s="22" t="s">
        <v>29</v>
      </c>
      <c r="B3170" s="35">
        <v>0.32900000000000001</v>
      </c>
      <c r="C3170" s="36">
        <v>0.58699999999999997</v>
      </c>
      <c r="D3170" s="29">
        <v>0.214</v>
      </c>
      <c r="E3170" s="35">
        <v>0.33500000000000002</v>
      </c>
      <c r="F3170" s="29">
        <v>0.31</v>
      </c>
      <c r="G3170" s="29">
        <v>0.503</v>
      </c>
      <c r="H3170" s="108" t="s">
        <v>581</v>
      </c>
    </row>
    <row r="3171" spans="1:8" ht="16.5" thickBot="1">
      <c r="A3171" s="22" t="s">
        <v>30</v>
      </c>
      <c r="B3171" s="35">
        <v>2.7E-2</v>
      </c>
      <c r="C3171" s="36">
        <v>2.7E-2</v>
      </c>
      <c r="D3171" s="29">
        <v>0.14299999999999999</v>
      </c>
      <c r="E3171" s="35">
        <v>0.17299999999999999</v>
      </c>
      <c r="F3171" s="29">
        <v>6.0000000000000001E-3</v>
      </c>
      <c r="G3171" s="29">
        <v>1.2E-2</v>
      </c>
      <c r="H3171" s="108" t="s">
        <v>589</v>
      </c>
    </row>
    <row r="3172" spans="1:8" ht="16.5" thickBot="1">
      <c r="A3172" s="22" t="s">
        <v>31</v>
      </c>
      <c r="B3172" s="35">
        <v>3.3090000000000002</v>
      </c>
      <c r="C3172" s="36">
        <v>2.407</v>
      </c>
      <c r="D3172" s="29">
        <v>5.1882700457000412</v>
      </c>
      <c r="E3172" s="35">
        <v>3.774</v>
      </c>
      <c r="F3172" s="29">
        <v>1.528</v>
      </c>
      <c r="G3172" s="29">
        <v>4.3410000000000002</v>
      </c>
      <c r="H3172" s="108" t="s">
        <v>582</v>
      </c>
    </row>
    <row r="3173" spans="1:8" ht="16.5" thickBot="1">
      <c r="A3173" s="22" t="s">
        <v>32</v>
      </c>
      <c r="B3173" s="35">
        <v>11.13</v>
      </c>
      <c r="C3173" s="36">
        <v>8.7110000000000003</v>
      </c>
      <c r="D3173" s="29">
        <v>7.4249999999999998</v>
      </c>
      <c r="E3173" s="35">
        <v>4.9080000000000004</v>
      </c>
      <c r="F3173" s="29">
        <v>6.9870000000000001</v>
      </c>
      <c r="G3173" s="29">
        <v>4.4909999999999997</v>
      </c>
      <c r="H3173" s="108" t="s">
        <v>584</v>
      </c>
    </row>
    <row r="3174" spans="1:8" ht="16.5" thickBot="1">
      <c r="A3174" s="22" t="s">
        <v>33</v>
      </c>
      <c r="B3174" s="37">
        <v>0</v>
      </c>
      <c r="C3174" s="38">
        <v>0</v>
      </c>
      <c r="D3174" s="29">
        <v>0</v>
      </c>
      <c r="E3174" s="35">
        <v>0</v>
      </c>
      <c r="F3174" s="29">
        <v>2.4E-2</v>
      </c>
      <c r="G3174" s="29">
        <v>5.0000000000000001E-3</v>
      </c>
      <c r="H3174" s="108" t="s">
        <v>583</v>
      </c>
    </row>
    <row r="3175" spans="1:8" ht="16.5" thickBot="1">
      <c r="A3175" s="22" t="s">
        <v>34</v>
      </c>
      <c r="B3175" s="37">
        <v>0.22500000000000001</v>
      </c>
      <c r="C3175" s="38">
        <v>0.32500000000000001</v>
      </c>
      <c r="D3175" s="29">
        <v>0.38200000000000001</v>
      </c>
      <c r="E3175" s="35">
        <v>0.49199999999999999</v>
      </c>
      <c r="F3175" s="29">
        <v>0.309</v>
      </c>
      <c r="G3175" s="29">
        <v>0.46800000000000003</v>
      </c>
      <c r="H3175" s="107" t="s">
        <v>35</v>
      </c>
    </row>
    <row r="3176" spans="1:8" ht="16.5" thickBot="1">
      <c r="A3176" s="90" t="s">
        <v>338</v>
      </c>
      <c r="B3176" s="92">
        <v>64.468085348506392</v>
      </c>
      <c r="C3176" s="92">
        <v>125.36999999999999</v>
      </c>
      <c r="D3176" s="92">
        <v>61.97027004570004</v>
      </c>
      <c r="E3176" s="92">
        <v>122.75000000000001</v>
      </c>
      <c r="F3176" s="92">
        <f>SUM(F3154:F3175)</f>
        <v>58.697999999999993</v>
      </c>
      <c r="G3176" s="92">
        <f>SUM(G3154:G3175)</f>
        <v>119.80000000000001</v>
      </c>
      <c r="H3176" s="106" t="s">
        <v>586</v>
      </c>
    </row>
    <row r="3177" spans="1:8" ht="16.5" thickBot="1">
      <c r="A3177" s="90" t="s">
        <v>337</v>
      </c>
      <c r="B3177" s="92">
        <v>2515.2040000000002</v>
      </c>
      <c r="C3177" s="92">
        <v>6047.1549999999997</v>
      </c>
      <c r="D3177" s="92">
        <v>2605.076</v>
      </c>
      <c r="E3177" s="92">
        <v>7086.7960000000003</v>
      </c>
      <c r="F3177" s="92">
        <f>+D3177/E3177*G3177</f>
        <v>2670.8936491497711</v>
      </c>
      <c r="G3177" s="92">
        <v>7265.8450000000003</v>
      </c>
      <c r="H3177" s="113" t="s">
        <v>339</v>
      </c>
    </row>
    <row r="3178" spans="1:8">
      <c r="A3178" s="93"/>
      <c r="B3178" s="94"/>
      <c r="C3178" s="94"/>
      <c r="D3178" s="94"/>
      <c r="E3178" s="94"/>
      <c r="F3178" s="94"/>
      <c r="G3178" s="94"/>
      <c r="H3178" s="115"/>
    </row>
    <row r="3179" spans="1:8">
      <c r="A3179" s="73" t="s">
        <v>463</v>
      </c>
      <c r="H3179" s="75" t="s">
        <v>464</v>
      </c>
    </row>
    <row r="3180" spans="1:8">
      <c r="A3180" s="73" t="s">
        <v>746</v>
      </c>
      <c r="H3180" s="84" t="s">
        <v>482</v>
      </c>
    </row>
    <row r="3181" spans="1:8" ht="16.5" customHeight="1" thickBot="1">
      <c r="A3181" s="72" t="s">
        <v>813</v>
      </c>
      <c r="E3181" s="2"/>
      <c r="G3181" s="2" t="s">
        <v>37</v>
      </c>
      <c r="H3181" s="2" t="s">
        <v>1</v>
      </c>
    </row>
    <row r="3182" spans="1:8" ht="16.5" thickBot="1">
      <c r="A3182" s="63" t="s">
        <v>6</v>
      </c>
      <c r="B3182" s="179">
        <v>2018</v>
      </c>
      <c r="C3182" s="180"/>
      <c r="D3182" s="179">
        <v>2019</v>
      </c>
      <c r="E3182" s="180"/>
      <c r="F3182" s="179">
        <v>2020</v>
      </c>
      <c r="G3182" s="180"/>
      <c r="H3182" s="64" t="s">
        <v>2</v>
      </c>
    </row>
    <row r="3183" spans="1:8">
      <c r="A3183" s="65"/>
      <c r="B3183" s="19" t="s">
        <v>40</v>
      </c>
      <c r="C3183" s="105" t="s">
        <v>41</v>
      </c>
      <c r="D3183" s="105" t="s">
        <v>40</v>
      </c>
      <c r="E3183" s="15" t="s">
        <v>41</v>
      </c>
      <c r="F3183" s="19" t="s">
        <v>40</v>
      </c>
      <c r="G3183" s="9" t="s">
        <v>41</v>
      </c>
      <c r="H3183" s="66"/>
    </row>
    <row r="3184" spans="1:8" ht="16.5" thickBot="1">
      <c r="A3184" s="67"/>
      <c r="B3184" s="32" t="s">
        <v>42</v>
      </c>
      <c r="C3184" s="11" t="s">
        <v>43</v>
      </c>
      <c r="D3184" s="108" t="s">
        <v>42</v>
      </c>
      <c r="E3184" s="34" t="s">
        <v>43</v>
      </c>
      <c r="F3184" s="32" t="s">
        <v>42</v>
      </c>
      <c r="G3184" s="32" t="s">
        <v>43</v>
      </c>
      <c r="H3184" s="68"/>
    </row>
    <row r="3185" spans="1:8" ht="17.25" thickTop="1" thickBot="1">
      <c r="A3185" s="22" t="s">
        <v>11</v>
      </c>
      <c r="B3185" s="33">
        <v>0</v>
      </c>
      <c r="C3185" s="36">
        <v>0</v>
      </c>
      <c r="D3185" s="29">
        <v>0</v>
      </c>
      <c r="E3185" s="35">
        <v>1E-3</v>
      </c>
      <c r="F3185" s="29">
        <v>0</v>
      </c>
      <c r="G3185" s="98">
        <v>0</v>
      </c>
      <c r="H3185" s="108" t="s">
        <v>575</v>
      </c>
    </row>
    <row r="3186" spans="1:8" ht="16.5" thickBot="1">
      <c r="A3186" s="22" t="s">
        <v>12</v>
      </c>
      <c r="B3186" s="35">
        <v>11.119</v>
      </c>
      <c r="C3186" s="36">
        <v>11.683999999999999</v>
      </c>
      <c r="D3186" s="29">
        <v>13.739000000000001</v>
      </c>
      <c r="E3186" s="35">
        <v>12.032999999999999</v>
      </c>
      <c r="F3186" s="29">
        <v>14.893000000000001</v>
      </c>
      <c r="G3186" s="98">
        <v>10.856</v>
      </c>
      <c r="H3186" s="108" t="s">
        <v>576</v>
      </c>
    </row>
    <row r="3187" spans="1:8" ht="16.5" thickBot="1">
      <c r="A3187" s="22" t="s">
        <v>13</v>
      </c>
      <c r="B3187" s="35">
        <v>1.5580000000000001</v>
      </c>
      <c r="C3187" s="36">
        <v>2.206</v>
      </c>
      <c r="D3187" s="29">
        <v>1.766</v>
      </c>
      <c r="E3187" s="35">
        <v>2.0129999999999999</v>
      </c>
      <c r="F3187" s="29">
        <v>1.4830000000000001</v>
      </c>
      <c r="G3187" s="98">
        <v>1.4119999999999999</v>
      </c>
      <c r="H3187" s="108" t="s">
        <v>572</v>
      </c>
    </row>
    <row r="3188" spans="1:8" ht="16.5" thickBot="1">
      <c r="A3188" s="22" t="s">
        <v>14</v>
      </c>
      <c r="B3188" s="35">
        <v>0</v>
      </c>
      <c r="C3188" s="36">
        <v>0</v>
      </c>
      <c r="D3188" s="29">
        <v>0</v>
      </c>
      <c r="E3188" s="35">
        <v>0</v>
      </c>
      <c r="F3188" s="35">
        <v>0</v>
      </c>
      <c r="G3188" s="35">
        <v>0</v>
      </c>
      <c r="H3188" s="108" t="s">
        <v>585</v>
      </c>
    </row>
    <row r="3189" spans="1:8" ht="16.5" thickBot="1">
      <c r="A3189" s="22" t="s">
        <v>15</v>
      </c>
      <c r="B3189" s="35">
        <v>0</v>
      </c>
      <c r="C3189" s="36">
        <v>0</v>
      </c>
      <c r="D3189" s="29">
        <v>0</v>
      </c>
      <c r="E3189" s="35">
        <v>0</v>
      </c>
      <c r="F3189" s="35">
        <v>0</v>
      </c>
      <c r="G3189" s="35">
        <v>0</v>
      </c>
      <c r="H3189" s="108" t="s">
        <v>591</v>
      </c>
    </row>
    <row r="3190" spans="1:8" ht="16.5" thickBot="1">
      <c r="A3190" s="22" t="s">
        <v>16</v>
      </c>
      <c r="B3190" s="35">
        <v>0</v>
      </c>
      <c r="C3190" s="36">
        <v>0</v>
      </c>
      <c r="D3190" s="29">
        <v>0</v>
      </c>
      <c r="E3190" s="35">
        <v>0</v>
      </c>
      <c r="F3190" s="35">
        <v>0</v>
      </c>
      <c r="G3190" s="35">
        <v>0</v>
      </c>
      <c r="H3190" s="108" t="s">
        <v>573</v>
      </c>
    </row>
    <row r="3191" spans="1:8" ht="16.5" thickBot="1">
      <c r="A3191" s="22" t="s">
        <v>17</v>
      </c>
      <c r="B3191" s="35">
        <v>1.419</v>
      </c>
      <c r="C3191" s="36">
        <v>0.20599999999999999</v>
      </c>
      <c r="D3191" s="29">
        <v>1.5249999999999999</v>
      </c>
      <c r="E3191" s="35">
        <v>0.19800000000000001</v>
      </c>
      <c r="F3191" s="29">
        <v>2.0649999999999999</v>
      </c>
      <c r="G3191" s="98">
        <v>0.247</v>
      </c>
      <c r="H3191" s="108" t="s">
        <v>18</v>
      </c>
    </row>
    <row r="3192" spans="1:8" ht="16.5" thickBot="1">
      <c r="A3192" s="22" t="s">
        <v>19</v>
      </c>
      <c r="B3192" s="35">
        <v>2.5270000000000001</v>
      </c>
      <c r="C3192" s="36">
        <v>3.6509999999999998</v>
      </c>
      <c r="D3192" s="29">
        <v>2.177</v>
      </c>
      <c r="E3192" s="35">
        <v>3.355</v>
      </c>
      <c r="F3192" s="29">
        <v>1.165</v>
      </c>
      <c r="G3192" s="98">
        <v>2.004</v>
      </c>
      <c r="H3192" s="108" t="s">
        <v>574</v>
      </c>
    </row>
    <row r="3193" spans="1:8" ht="16.5" thickBot="1">
      <c r="A3193" s="22" t="s">
        <v>20</v>
      </c>
      <c r="B3193" s="35">
        <v>0</v>
      </c>
      <c r="C3193" s="36">
        <v>0</v>
      </c>
      <c r="D3193" s="29">
        <v>1.0999999999999999E-2</v>
      </c>
      <c r="E3193" s="35">
        <v>5.0000000000000001E-3</v>
      </c>
      <c r="F3193" s="29">
        <v>0</v>
      </c>
      <c r="G3193" s="98">
        <v>0</v>
      </c>
      <c r="H3193" s="108" t="s">
        <v>577</v>
      </c>
    </row>
    <row r="3194" spans="1:8" ht="16.5" thickBot="1">
      <c r="A3194" s="22" t="s">
        <v>21</v>
      </c>
      <c r="B3194" s="35">
        <v>0</v>
      </c>
      <c r="C3194" s="36">
        <v>0</v>
      </c>
      <c r="D3194" s="29">
        <v>0</v>
      </c>
      <c r="E3194" s="35">
        <v>0</v>
      </c>
      <c r="F3194" s="35">
        <v>0</v>
      </c>
      <c r="G3194" s="35">
        <v>0</v>
      </c>
      <c r="H3194" s="108" t="s">
        <v>587</v>
      </c>
    </row>
    <row r="3195" spans="1:8" ht="16.5" thickBot="1">
      <c r="A3195" s="22" t="s">
        <v>22</v>
      </c>
      <c r="B3195" s="35">
        <v>3.5000000000000003E-2</v>
      </c>
      <c r="C3195" s="36">
        <v>1.0999999999999999E-2</v>
      </c>
      <c r="D3195" s="29">
        <v>0.13300000000000001</v>
      </c>
      <c r="E3195" s="35">
        <v>3.4000000000000002E-2</v>
      </c>
      <c r="F3195" s="29">
        <v>8.5000000000000006E-2</v>
      </c>
      <c r="G3195" s="98">
        <v>2.1000000000000001E-2</v>
      </c>
      <c r="H3195" s="108" t="s">
        <v>571</v>
      </c>
    </row>
    <row r="3196" spans="1:8" ht="16.5" thickBot="1">
      <c r="A3196" s="22" t="s">
        <v>23</v>
      </c>
      <c r="B3196" s="35">
        <v>0</v>
      </c>
      <c r="C3196" s="36">
        <v>2E-3</v>
      </c>
      <c r="D3196" s="29">
        <v>1E-3</v>
      </c>
      <c r="E3196" s="35">
        <v>2E-3</v>
      </c>
      <c r="F3196" s="29">
        <v>1E-3</v>
      </c>
      <c r="G3196" s="98">
        <v>4.0000000000000001E-3</v>
      </c>
      <c r="H3196" s="108" t="s">
        <v>24</v>
      </c>
    </row>
    <row r="3197" spans="1:8" ht="16.5" thickBot="1">
      <c r="A3197" s="22" t="s">
        <v>25</v>
      </c>
      <c r="B3197" s="29">
        <v>0.97199999999999998</v>
      </c>
      <c r="C3197" s="27">
        <v>1.3680000000000001</v>
      </c>
      <c r="D3197" s="29">
        <v>0.63400000000000001</v>
      </c>
      <c r="E3197" s="35">
        <v>0.70699999999999996</v>
      </c>
      <c r="F3197" s="29">
        <v>0.32400000000000001</v>
      </c>
      <c r="G3197" s="98">
        <v>0.44400000000000001</v>
      </c>
      <c r="H3197" s="108" t="s">
        <v>578</v>
      </c>
    </row>
    <row r="3198" spans="1:8" ht="16.5" thickBot="1">
      <c r="A3198" s="22" t="s">
        <v>26</v>
      </c>
      <c r="B3198" s="35">
        <v>0</v>
      </c>
      <c r="C3198" s="36">
        <v>0</v>
      </c>
      <c r="D3198" s="29">
        <v>0</v>
      </c>
      <c r="E3198" s="35">
        <v>0</v>
      </c>
      <c r="F3198" s="29">
        <v>0</v>
      </c>
      <c r="G3198" s="98">
        <v>0</v>
      </c>
      <c r="H3198" s="108" t="s">
        <v>588</v>
      </c>
    </row>
    <row r="3199" spans="1:8" ht="16.5" thickBot="1">
      <c r="A3199" s="22" t="s">
        <v>27</v>
      </c>
      <c r="B3199" s="35">
        <v>2.2250000000000001</v>
      </c>
      <c r="C3199" s="36">
        <v>3.536</v>
      </c>
      <c r="D3199" s="29">
        <v>2.589</v>
      </c>
      <c r="E3199" s="35">
        <v>3.7519999999999998</v>
      </c>
      <c r="F3199" s="29">
        <v>2.3860000000000001</v>
      </c>
      <c r="G3199" s="98">
        <v>3.9039999999999999</v>
      </c>
      <c r="H3199" s="108" t="s">
        <v>579</v>
      </c>
    </row>
    <row r="3200" spans="1:8" ht="16.5" thickBot="1">
      <c r="A3200" s="22" t="s">
        <v>28</v>
      </c>
      <c r="B3200" s="35">
        <v>1.0720000000000001</v>
      </c>
      <c r="C3200" s="36">
        <v>2.851</v>
      </c>
      <c r="D3200" s="29">
        <v>0.85699999999999998</v>
      </c>
      <c r="E3200" s="35">
        <v>2.4670000000000001</v>
      </c>
      <c r="F3200" s="29">
        <v>0.65300000000000002</v>
      </c>
      <c r="G3200" s="98">
        <v>1.9570000000000001</v>
      </c>
      <c r="H3200" s="108" t="s">
        <v>580</v>
      </c>
    </row>
    <row r="3201" spans="1:8" ht="16.5" thickBot="1">
      <c r="A3201" s="22" t="s">
        <v>29</v>
      </c>
      <c r="B3201" s="35">
        <v>3.7999999999999999E-2</v>
      </c>
      <c r="C3201" s="36">
        <v>6.4000000000000001E-2</v>
      </c>
      <c r="D3201" s="29">
        <v>3.3000000000000002E-2</v>
      </c>
      <c r="E3201" s="35">
        <v>5.7000000000000002E-2</v>
      </c>
      <c r="F3201" s="29">
        <v>8.9999999999999993E-3</v>
      </c>
      <c r="G3201" s="98">
        <v>1.7000000000000001E-2</v>
      </c>
      <c r="H3201" s="108" t="s">
        <v>581</v>
      </c>
    </row>
    <row r="3202" spans="1:8" ht="16.5" thickBot="1">
      <c r="A3202" s="22" t="s">
        <v>30</v>
      </c>
      <c r="B3202" s="35">
        <v>0</v>
      </c>
      <c r="C3202" s="36">
        <v>0</v>
      </c>
      <c r="D3202" s="29">
        <v>0</v>
      </c>
      <c r="E3202" s="35">
        <v>1E-3</v>
      </c>
      <c r="F3202" s="29">
        <v>0</v>
      </c>
      <c r="G3202" s="98">
        <v>1E-3</v>
      </c>
      <c r="H3202" s="108" t="s">
        <v>589</v>
      </c>
    </row>
    <row r="3203" spans="1:8" ht="16.5" thickBot="1">
      <c r="A3203" s="22" t="s">
        <v>31</v>
      </c>
      <c r="B3203" s="35">
        <v>0</v>
      </c>
      <c r="C3203" s="36">
        <v>0</v>
      </c>
      <c r="D3203" s="29">
        <v>0</v>
      </c>
      <c r="E3203" s="35">
        <v>2E-3</v>
      </c>
      <c r="F3203" s="29">
        <v>0</v>
      </c>
      <c r="G3203" s="98">
        <v>0</v>
      </c>
      <c r="H3203" s="108" t="s">
        <v>582</v>
      </c>
    </row>
    <row r="3204" spans="1:8" ht="16.5" thickBot="1">
      <c r="A3204" s="22" t="s">
        <v>32</v>
      </c>
      <c r="B3204" s="35">
        <v>4.0000000000000001E-3</v>
      </c>
      <c r="C3204" s="36">
        <v>3.0000000000000001E-3</v>
      </c>
      <c r="D3204" s="29">
        <v>1E-3</v>
      </c>
      <c r="E3204" s="35">
        <v>1E-3</v>
      </c>
      <c r="F3204" s="29">
        <v>8.0000000000000002E-3</v>
      </c>
      <c r="G3204" s="98">
        <v>6.0000000000000001E-3</v>
      </c>
      <c r="H3204" s="108" t="s">
        <v>584</v>
      </c>
    </row>
    <row r="3205" spans="1:8" ht="16.5" thickBot="1">
      <c r="A3205" s="22" t="s">
        <v>33</v>
      </c>
      <c r="B3205" s="37">
        <v>0</v>
      </c>
      <c r="C3205" s="38">
        <v>0</v>
      </c>
      <c r="D3205" s="29">
        <v>0</v>
      </c>
      <c r="E3205" s="35">
        <v>0</v>
      </c>
      <c r="F3205" s="29">
        <v>1E-3</v>
      </c>
      <c r="G3205" s="98">
        <v>2E-3</v>
      </c>
      <c r="H3205" s="108" t="s">
        <v>583</v>
      </c>
    </row>
    <row r="3206" spans="1:8" ht="16.5" thickBot="1">
      <c r="A3206" s="22" t="s">
        <v>34</v>
      </c>
      <c r="B3206" s="37">
        <v>0</v>
      </c>
      <c r="C3206" s="38">
        <v>1E-3</v>
      </c>
      <c r="D3206" s="29">
        <v>4.0000000000000001E-3</v>
      </c>
      <c r="E3206" s="35">
        <v>0.01</v>
      </c>
      <c r="F3206" s="29">
        <v>6.0999999999999999E-2</v>
      </c>
      <c r="G3206" s="98">
        <v>7.6999999999999999E-2</v>
      </c>
      <c r="H3206" s="107" t="s">
        <v>35</v>
      </c>
    </row>
    <row r="3207" spans="1:8" ht="16.5" thickBot="1">
      <c r="A3207" s="90" t="s">
        <v>338</v>
      </c>
      <c r="B3207" s="92">
        <v>20.969000000000005</v>
      </c>
      <c r="C3207" s="92">
        <v>25.582999999999998</v>
      </c>
      <c r="D3207" s="92">
        <v>23.470000000000002</v>
      </c>
      <c r="E3207" s="92">
        <v>24.637999999999995</v>
      </c>
      <c r="F3207" s="92">
        <f>SUM(F3185:F3206)</f>
        <v>23.134000000000004</v>
      </c>
      <c r="G3207" s="92">
        <f>SUM(G3185:G3206)</f>
        <v>20.952000000000005</v>
      </c>
      <c r="H3207" s="106" t="s">
        <v>586</v>
      </c>
    </row>
    <row r="3208" spans="1:8" ht="16.5" thickBot="1">
      <c r="A3208" s="90" t="s">
        <v>337</v>
      </c>
      <c r="B3208" s="92">
        <v>352.17200000000003</v>
      </c>
      <c r="C3208" s="92">
        <v>346.67099999999999</v>
      </c>
      <c r="D3208" s="92">
        <v>361.11799999999999</v>
      </c>
      <c r="E3208" s="92">
        <v>351.43400000000003</v>
      </c>
      <c r="F3208" s="92">
        <v>1425.422</v>
      </c>
      <c r="G3208" s="92">
        <v>357.16300000000001</v>
      </c>
      <c r="H3208" s="113" t="s">
        <v>339</v>
      </c>
    </row>
    <row r="3211" spans="1:8">
      <c r="A3211" s="73" t="s">
        <v>466</v>
      </c>
      <c r="H3211" s="75" t="s">
        <v>467</v>
      </c>
    </row>
    <row r="3212" spans="1:8">
      <c r="A3212" s="73" t="s">
        <v>747</v>
      </c>
      <c r="H3212" s="7" t="s">
        <v>483</v>
      </c>
    </row>
    <row r="3213" spans="1:8" ht="16.5" customHeight="1" thickBot="1">
      <c r="A3213" s="72" t="s">
        <v>813</v>
      </c>
      <c r="E3213" s="2"/>
      <c r="G3213" s="2" t="s">
        <v>37</v>
      </c>
      <c r="H3213" s="2" t="s">
        <v>1</v>
      </c>
    </row>
    <row r="3214" spans="1:8" ht="16.5" thickBot="1">
      <c r="A3214" s="63" t="s">
        <v>6</v>
      </c>
      <c r="B3214" s="179">
        <v>2018</v>
      </c>
      <c r="C3214" s="180"/>
      <c r="D3214" s="179">
        <v>2019</v>
      </c>
      <c r="E3214" s="180"/>
      <c r="F3214" s="179">
        <v>2020</v>
      </c>
      <c r="G3214" s="180"/>
      <c r="H3214" s="64" t="s">
        <v>2</v>
      </c>
    </row>
    <row r="3215" spans="1:8">
      <c r="A3215" s="65"/>
      <c r="B3215" s="19" t="s">
        <v>40</v>
      </c>
      <c r="C3215" s="105" t="s">
        <v>41</v>
      </c>
      <c r="D3215" s="105" t="s">
        <v>40</v>
      </c>
      <c r="E3215" s="15" t="s">
        <v>41</v>
      </c>
      <c r="F3215" s="19" t="s">
        <v>40</v>
      </c>
      <c r="G3215" s="9" t="s">
        <v>41</v>
      </c>
      <c r="H3215" s="66"/>
    </row>
    <row r="3216" spans="1:8" ht="16.5" thickBot="1">
      <c r="A3216" s="67"/>
      <c r="B3216" s="32" t="s">
        <v>42</v>
      </c>
      <c r="C3216" s="11" t="s">
        <v>43</v>
      </c>
      <c r="D3216" s="108" t="s">
        <v>42</v>
      </c>
      <c r="E3216" s="34" t="s">
        <v>43</v>
      </c>
      <c r="F3216" s="32" t="s">
        <v>42</v>
      </c>
      <c r="G3216" s="32" t="s">
        <v>43</v>
      </c>
      <c r="H3216" s="68"/>
    </row>
    <row r="3217" spans="1:8" ht="17.25" thickTop="1" thickBot="1">
      <c r="A3217" s="22" t="s">
        <v>11</v>
      </c>
      <c r="B3217" s="33">
        <v>4.1909999999999998</v>
      </c>
      <c r="C3217" s="36">
        <v>6.4480000000000004</v>
      </c>
      <c r="D3217" s="29">
        <v>5.718</v>
      </c>
      <c r="E3217" s="35">
        <v>8.6069999999999993</v>
      </c>
      <c r="F3217" s="29">
        <v>4.8289999999999997</v>
      </c>
      <c r="G3217" s="98">
        <v>6.7869999999999999</v>
      </c>
      <c r="H3217" s="108" t="s">
        <v>575</v>
      </c>
    </row>
    <row r="3218" spans="1:8" ht="16.5" thickBot="1">
      <c r="A3218" s="22" t="s">
        <v>12</v>
      </c>
      <c r="B3218" s="35">
        <v>56.914999999999999</v>
      </c>
      <c r="C3218" s="36">
        <v>112.81699999999999</v>
      </c>
      <c r="D3218" s="29">
        <v>64.935000000000002</v>
      </c>
      <c r="E3218" s="35">
        <v>113.934</v>
      </c>
      <c r="F3218" s="29">
        <v>116.176</v>
      </c>
      <c r="G3218" s="98">
        <v>126.85899999999999</v>
      </c>
      <c r="H3218" s="108" t="s">
        <v>576</v>
      </c>
    </row>
    <row r="3219" spans="1:8" ht="16.5" thickBot="1">
      <c r="A3219" s="22" t="s">
        <v>13</v>
      </c>
      <c r="B3219" s="35">
        <v>12.308</v>
      </c>
      <c r="C3219" s="36">
        <v>23.181999999999999</v>
      </c>
      <c r="D3219" s="29">
        <v>11.154</v>
      </c>
      <c r="E3219" s="35">
        <v>15.89</v>
      </c>
      <c r="F3219" s="29">
        <v>9.7279999999999998</v>
      </c>
      <c r="G3219" s="98">
        <v>15.308999999999999</v>
      </c>
      <c r="H3219" s="108" t="s">
        <v>572</v>
      </c>
    </row>
    <row r="3220" spans="1:8" ht="16.5" thickBot="1">
      <c r="A3220" s="22" t="s">
        <v>14</v>
      </c>
      <c r="B3220" s="35">
        <v>8.9999999999999993E-3</v>
      </c>
      <c r="C3220" s="36">
        <v>1.9E-2</v>
      </c>
      <c r="D3220" s="29">
        <v>2E-3</v>
      </c>
      <c r="E3220" s="35">
        <v>4.0000000000000001E-3</v>
      </c>
      <c r="F3220" s="29">
        <v>1E-3</v>
      </c>
      <c r="G3220" s="98">
        <v>1E-3</v>
      </c>
      <c r="H3220" s="108" t="s">
        <v>585</v>
      </c>
    </row>
    <row r="3221" spans="1:8" ht="16.5" thickBot="1">
      <c r="A3221" s="22" t="s">
        <v>15</v>
      </c>
      <c r="B3221" s="35">
        <v>2.4E-2</v>
      </c>
      <c r="C3221" s="36">
        <v>5.1999999999999998E-2</v>
      </c>
      <c r="D3221" s="29">
        <v>0</v>
      </c>
      <c r="E3221" s="35">
        <v>0</v>
      </c>
      <c r="F3221" s="29">
        <v>0.154</v>
      </c>
      <c r="G3221" s="98">
        <v>0.15</v>
      </c>
      <c r="H3221" s="108" t="s">
        <v>591</v>
      </c>
    </row>
    <row r="3222" spans="1:8" ht="16.5" thickBot="1">
      <c r="A3222" s="22" t="s">
        <v>16</v>
      </c>
      <c r="B3222" s="35">
        <v>8.9999999999999993E-3</v>
      </c>
      <c r="C3222" s="36">
        <v>3.0000000000000001E-3</v>
      </c>
      <c r="D3222" s="29">
        <v>1.2E-2</v>
      </c>
      <c r="E3222" s="35">
        <v>4.0000000000000001E-3</v>
      </c>
      <c r="F3222" s="29">
        <v>4.1000000000000002E-2</v>
      </c>
      <c r="G3222" s="98">
        <v>3.4000000000000002E-2</v>
      </c>
      <c r="H3222" s="108" t="s">
        <v>573</v>
      </c>
    </row>
    <row r="3223" spans="1:8" ht="16.5" thickBot="1">
      <c r="A3223" s="22" t="s">
        <v>17</v>
      </c>
      <c r="B3223" s="35">
        <v>1.0009999999999999</v>
      </c>
      <c r="C3223" s="36">
        <v>1.659</v>
      </c>
      <c r="D3223" s="29">
        <v>0.77200000000000002</v>
      </c>
      <c r="E3223" s="35">
        <v>1.143</v>
      </c>
      <c r="F3223" s="29">
        <v>0.77100000000000002</v>
      </c>
      <c r="G3223" s="98">
        <v>1.093</v>
      </c>
      <c r="H3223" s="108" t="s">
        <v>18</v>
      </c>
    </row>
    <row r="3224" spans="1:8" ht="16.5" thickBot="1">
      <c r="A3224" s="22" t="s">
        <v>19</v>
      </c>
      <c r="B3224" s="35">
        <v>177.261</v>
      </c>
      <c r="C3224" s="36">
        <v>132.83199999999999</v>
      </c>
      <c r="D3224" s="29">
        <v>242.136</v>
      </c>
      <c r="E3224" s="35">
        <v>183.09399999999999</v>
      </c>
      <c r="F3224" s="29">
        <v>311.39299999999997</v>
      </c>
      <c r="G3224" s="98">
        <v>229.90299999999999</v>
      </c>
      <c r="H3224" s="108" t="s">
        <v>574</v>
      </c>
    </row>
    <row r="3225" spans="1:8" ht="16.5" thickBot="1">
      <c r="A3225" s="22" t="s">
        <v>20</v>
      </c>
      <c r="B3225" s="35">
        <v>1E-3</v>
      </c>
      <c r="C3225" s="36">
        <v>2E-3</v>
      </c>
      <c r="D3225" s="29">
        <v>2.1429999999999998</v>
      </c>
      <c r="E3225" s="35">
        <v>0.77600000000000002</v>
      </c>
      <c r="F3225" s="29">
        <v>0.63300000000000001</v>
      </c>
      <c r="G3225" s="98">
        <v>1.446</v>
      </c>
      <c r="H3225" s="108" t="s">
        <v>577</v>
      </c>
    </row>
    <row r="3226" spans="1:8" ht="16.5" thickBot="1">
      <c r="A3226" s="22" t="s">
        <v>21</v>
      </c>
      <c r="B3226" s="35">
        <v>0.25800000000000001</v>
      </c>
      <c r="C3226" s="36">
        <v>0.215</v>
      </c>
      <c r="D3226" s="29">
        <v>26.123999999999999</v>
      </c>
      <c r="E3226" s="35">
        <v>9.6059999999999999</v>
      </c>
      <c r="F3226" s="29">
        <v>9.8710000000000004</v>
      </c>
      <c r="G3226" s="98">
        <v>19.945</v>
      </c>
      <c r="H3226" s="108" t="s">
        <v>587</v>
      </c>
    </row>
    <row r="3227" spans="1:8" ht="16.5" thickBot="1">
      <c r="A3227" s="22" t="s">
        <v>22</v>
      </c>
      <c r="B3227" s="35">
        <v>0.23499999999999999</v>
      </c>
      <c r="C3227" s="36">
        <v>0.23699999999999999</v>
      </c>
      <c r="D3227" s="29">
        <v>0.27500000000000002</v>
      </c>
      <c r="E3227" s="35">
        <v>0.20599999999999999</v>
      </c>
      <c r="F3227" s="29">
        <v>0.13300000000000001</v>
      </c>
      <c r="G3227" s="98">
        <v>0.14899999999999999</v>
      </c>
      <c r="H3227" s="108" t="s">
        <v>571</v>
      </c>
    </row>
    <row r="3228" spans="1:8" ht="16.5" thickBot="1">
      <c r="A3228" s="22" t="s">
        <v>23</v>
      </c>
      <c r="B3228" s="35">
        <v>224.60300000000001</v>
      </c>
      <c r="C3228" s="36">
        <v>85.183999999999997</v>
      </c>
      <c r="D3228" s="29">
        <v>153.30600000000001</v>
      </c>
      <c r="E3228" s="35">
        <v>38.746000000000002</v>
      </c>
      <c r="F3228" s="29">
        <v>64.537999999999997</v>
      </c>
      <c r="G3228" s="98">
        <v>30.698</v>
      </c>
      <c r="H3228" s="108" t="s">
        <v>24</v>
      </c>
    </row>
    <row r="3229" spans="1:8" ht="16.5" thickBot="1">
      <c r="A3229" s="22" t="s">
        <v>25</v>
      </c>
      <c r="B3229" s="29">
        <v>23.14</v>
      </c>
      <c r="C3229" s="27">
        <v>27.431999999999999</v>
      </c>
      <c r="D3229" s="29">
        <v>46.900759999999998</v>
      </c>
      <c r="E3229" s="35">
        <v>51.222332467532453</v>
      </c>
      <c r="F3229" s="29">
        <v>22.046924000000029</v>
      </c>
      <c r="G3229" s="98">
        <v>48.553261470000024</v>
      </c>
      <c r="H3229" s="108" t="s">
        <v>578</v>
      </c>
    </row>
    <row r="3230" spans="1:8" ht="16.5" thickBot="1">
      <c r="A3230" s="22" t="s">
        <v>26</v>
      </c>
      <c r="B3230" s="35">
        <v>0</v>
      </c>
      <c r="C3230" s="36">
        <v>4.5960000000000001</v>
      </c>
      <c r="D3230" s="29">
        <v>0</v>
      </c>
      <c r="E3230" s="35">
        <v>4.7110000000000003</v>
      </c>
      <c r="F3230" s="29">
        <v>4.5549999999999997</v>
      </c>
      <c r="G3230" s="98">
        <v>9.3209999999999997</v>
      </c>
      <c r="H3230" s="108" t="s">
        <v>588</v>
      </c>
    </row>
    <row r="3231" spans="1:8" ht="16.5" thickBot="1">
      <c r="A3231" s="22" t="s">
        <v>27</v>
      </c>
      <c r="B3231" s="35">
        <v>9.4049999999999994</v>
      </c>
      <c r="C3231" s="36">
        <v>22.957999999999998</v>
      </c>
      <c r="D3231" s="29">
        <v>10.044</v>
      </c>
      <c r="E3231" s="35">
        <v>23.922999999999998</v>
      </c>
      <c r="F3231" s="29">
        <v>9.3079999999999998</v>
      </c>
      <c r="G3231" s="98">
        <v>26.510999999999999</v>
      </c>
      <c r="H3231" s="108" t="s">
        <v>579</v>
      </c>
    </row>
    <row r="3232" spans="1:8" ht="16.5" thickBot="1">
      <c r="A3232" s="22" t="s">
        <v>28</v>
      </c>
      <c r="B3232" s="35">
        <v>19.709</v>
      </c>
      <c r="C3232" s="36">
        <v>51.174999999999997</v>
      </c>
      <c r="D3232" s="29">
        <v>22.968</v>
      </c>
      <c r="E3232" s="35">
        <v>71.966999999999999</v>
      </c>
      <c r="F3232" s="29">
        <v>23.263000000000002</v>
      </c>
      <c r="G3232" s="98">
        <v>64.447000000000003</v>
      </c>
      <c r="H3232" s="108" t="s">
        <v>580</v>
      </c>
    </row>
    <row r="3233" spans="1:8" ht="16.5" thickBot="1">
      <c r="A3233" s="22" t="s">
        <v>29</v>
      </c>
      <c r="B3233" s="35">
        <v>15.66</v>
      </c>
      <c r="C3233" s="36">
        <v>12.483000000000001</v>
      </c>
      <c r="D3233" s="29">
        <v>15.093</v>
      </c>
      <c r="E3233" s="35">
        <v>9.016</v>
      </c>
      <c r="F3233" s="29">
        <v>7.1210000000000004</v>
      </c>
      <c r="G3233" s="98">
        <v>3.8940000000000001</v>
      </c>
      <c r="H3233" s="108" t="s">
        <v>581</v>
      </c>
    </row>
    <row r="3234" spans="1:8" ht="16.5" thickBot="1">
      <c r="A3234" s="22" t="s">
        <v>30</v>
      </c>
      <c r="B3234" s="35">
        <v>6.2809999999999997</v>
      </c>
      <c r="C3234" s="36">
        <v>3.016</v>
      </c>
      <c r="D3234" s="29">
        <v>8.7360000000000007</v>
      </c>
      <c r="E3234" s="35">
        <v>5.2469999999999999</v>
      </c>
      <c r="F3234" s="29">
        <v>4.7460000000000004</v>
      </c>
      <c r="G3234" s="98">
        <v>2.415</v>
      </c>
      <c r="H3234" s="108" t="s">
        <v>589</v>
      </c>
    </row>
    <row r="3235" spans="1:8" ht="16.5" thickBot="1">
      <c r="A3235" s="22" t="s">
        <v>31</v>
      </c>
      <c r="B3235" s="35">
        <v>108.479</v>
      </c>
      <c r="C3235" s="36">
        <v>180.99334400000001</v>
      </c>
      <c r="D3235" s="29">
        <v>107.63500000000001</v>
      </c>
      <c r="E3235" s="35">
        <v>237.368448</v>
      </c>
      <c r="F3235" s="29">
        <v>195.47800000000001</v>
      </c>
      <c r="G3235" s="98">
        <v>242.543296</v>
      </c>
      <c r="H3235" s="108" t="s">
        <v>582</v>
      </c>
    </row>
    <row r="3236" spans="1:8" ht="16.5" thickBot="1">
      <c r="A3236" s="22" t="s">
        <v>32</v>
      </c>
      <c r="B3236" s="35">
        <v>3.7410000000000001</v>
      </c>
      <c r="C3236" s="36">
        <v>3.2690000000000001</v>
      </c>
      <c r="D3236" s="29">
        <v>4.6210000000000004</v>
      </c>
      <c r="E3236" s="35">
        <v>4.0869999999999997</v>
      </c>
      <c r="F3236" s="29">
        <v>6.0529999999999999</v>
      </c>
      <c r="G3236" s="98">
        <v>5.3079999999999998</v>
      </c>
      <c r="H3236" s="108" t="s">
        <v>584</v>
      </c>
    </row>
    <row r="3237" spans="1:8" ht="16.5" thickBot="1">
      <c r="A3237" s="22" t="s">
        <v>33</v>
      </c>
      <c r="B3237" s="37">
        <v>4.649</v>
      </c>
      <c r="C3237" s="38">
        <v>1.5349999999999999</v>
      </c>
      <c r="D3237" s="29">
        <v>4.6319999999999997</v>
      </c>
      <c r="E3237" s="35">
        <v>1.571</v>
      </c>
      <c r="F3237" s="29">
        <v>1.54</v>
      </c>
      <c r="G3237" s="98">
        <v>0.41399999999999998</v>
      </c>
      <c r="H3237" s="108" t="s">
        <v>583</v>
      </c>
    </row>
    <row r="3238" spans="1:8" ht="16.5" thickBot="1">
      <c r="A3238" s="22" t="s">
        <v>34</v>
      </c>
      <c r="B3238" s="37">
        <v>0.53100000000000003</v>
      </c>
      <c r="C3238" s="38">
        <v>0.51200000000000001</v>
      </c>
      <c r="D3238" s="29">
        <v>0.64100000000000001</v>
      </c>
      <c r="E3238" s="35">
        <v>0.57499999999999996</v>
      </c>
      <c r="F3238" s="29">
        <v>0.75600000000000001</v>
      </c>
      <c r="G3238" s="98">
        <v>0.628</v>
      </c>
      <c r="H3238" s="107" t="s">
        <v>35</v>
      </c>
    </row>
    <row r="3239" spans="1:8" ht="16.5" thickBot="1">
      <c r="A3239" s="90" t="s">
        <v>338</v>
      </c>
      <c r="B3239" s="92">
        <f t="shared" ref="B3239:F3239" si="391">SUM(B3217:B3238)</f>
        <v>668.40999999999985</v>
      </c>
      <c r="C3239" s="92">
        <f t="shared" si="391"/>
        <v>670.61934399999996</v>
      </c>
      <c r="D3239" s="92">
        <f t="shared" si="391"/>
        <v>727.84775999999977</v>
      </c>
      <c r="E3239" s="92">
        <f t="shared" si="391"/>
        <v>781.69778046753243</v>
      </c>
      <c r="F3239" s="92">
        <f t="shared" si="391"/>
        <v>793.13492399999973</v>
      </c>
      <c r="G3239" s="92">
        <f>SUM(G3217:G3238)</f>
        <v>836.40855746999989</v>
      </c>
      <c r="H3239" s="106" t="s">
        <v>586</v>
      </c>
    </row>
    <row r="3240" spans="1:8" ht="16.5" thickBot="1">
      <c r="A3240" s="90" t="s">
        <v>337</v>
      </c>
      <c r="B3240" s="92">
        <v>5138.7879999999996</v>
      </c>
      <c r="C3240" s="92">
        <v>12031.394</v>
      </c>
      <c r="D3240" s="92">
        <v>5554.5110000000004</v>
      </c>
      <c r="E3240" s="92">
        <v>13555.343000000001</v>
      </c>
      <c r="F3240" s="92">
        <f>+D3240/E3240*G3240</f>
        <v>6238.366073297223</v>
      </c>
      <c r="G3240" s="92">
        <v>15224.236999999999</v>
      </c>
      <c r="H3240" s="113" t="s">
        <v>339</v>
      </c>
    </row>
    <row r="3244" spans="1:8" s="198" customFormat="1">
      <c r="A3244" s="201" t="s">
        <v>198</v>
      </c>
      <c r="H3244" s="203" t="s">
        <v>199</v>
      </c>
    </row>
    <row r="3245" spans="1:8">
      <c r="A3245" s="73" t="s">
        <v>748</v>
      </c>
      <c r="H3245" s="46" t="s">
        <v>484</v>
      </c>
    </row>
    <row r="3246" spans="1:8" ht="16.5" customHeight="1" thickBot="1">
      <c r="A3246" s="72" t="s">
        <v>814</v>
      </c>
      <c r="E3246" s="2"/>
      <c r="G3246" s="2" t="s">
        <v>327</v>
      </c>
      <c r="H3246" s="2" t="s">
        <v>1</v>
      </c>
    </row>
    <row r="3247" spans="1:8" ht="16.5" thickBot="1">
      <c r="A3247" s="63" t="s">
        <v>6</v>
      </c>
      <c r="B3247" s="179">
        <v>2018</v>
      </c>
      <c r="C3247" s="180"/>
      <c r="D3247" s="179">
        <v>2019</v>
      </c>
      <c r="E3247" s="180"/>
      <c r="F3247" s="179">
        <v>2020</v>
      </c>
      <c r="G3247" s="180"/>
      <c r="H3247" s="64" t="s">
        <v>2</v>
      </c>
    </row>
    <row r="3248" spans="1:8">
      <c r="A3248" s="65"/>
      <c r="B3248" s="19" t="s">
        <v>247</v>
      </c>
      <c r="C3248" s="105" t="s">
        <v>41</v>
      </c>
      <c r="D3248" s="105" t="s">
        <v>247</v>
      </c>
      <c r="E3248" s="15" t="s">
        <v>41</v>
      </c>
      <c r="F3248" s="105" t="s">
        <v>247</v>
      </c>
      <c r="G3248" s="15" t="s">
        <v>41</v>
      </c>
      <c r="H3248" s="66"/>
    </row>
    <row r="3249" spans="1:8" ht="16.5" thickBot="1">
      <c r="A3249" s="67"/>
      <c r="B3249" s="32" t="s">
        <v>248</v>
      </c>
      <c r="C3249" s="11" t="s">
        <v>43</v>
      </c>
      <c r="D3249" s="108" t="s">
        <v>248</v>
      </c>
      <c r="E3249" s="34" t="s">
        <v>43</v>
      </c>
      <c r="F3249" s="108" t="s">
        <v>248</v>
      </c>
      <c r="G3249" s="34" t="s">
        <v>43</v>
      </c>
      <c r="H3249" s="68"/>
    </row>
    <row r="3250" spans="1:8" ht="17.25" thickTop="1" thickBot="1">
      <c r="A3250" s="22" t="s">
        <v>11</v>
      </c>
      <c r="B3250" s="33">
        <v>67.39</v>
      </c>
      <c r="C3250" s="36">
        <v>54.673000000000002</v>
      </c>
      <c r="D3250" s="33">
        <v>80.25</v>
      </c>
      <c r="E3250" s="36">
        <v>67.23</v>
      </c>
      <c r="F3250" s="29">
        <v>82.177000000000007</v>
      </c>
      <c r="G3250" s="98">
        <v>68.099999999999994</v>
      </c>
      <c r="H3250" s="108" t="s">
        <v>851</v>
      </c>
    </row>
    <row r="3251" spans="1:8" ht="16.5" thickBot="1">
      <c r="A3251" s="22" t="s">
        <v>12</v>
      </c>
      <c r="B3251" s="35">
        <v>1.4650000000000001</v>
      </c>
      <c r="C3251" s="36">
        <v>3.8820000000000001</v>
      </c>
      <c r="D3251" s="35">
        <v>1.6259999999999999</v>
      </c>
      <c r="E3251" s="36">
        <v>6.2480000000000002</v>
      </c>
      <c r="F3251" s="29">
        <v>30.105</v>
      </c>
      <c r="G3251" s="98">
        <v>17.100999999999999</v>
      </c>
      <c r="H3251" s="108" t="s">
        <v>852</v>
      </c>
    </row>
    <row r="3252" spans="1:8" ht="16.5" thickBot="1">
      <c r="A3252" s="22" t="s">
        <v>13</v>
      </c>
      <c r="B3252" s="35">
        <v>1.0189999999999999</v>
      </c>
      <c r="C3252" s="36">
        <v>2.2149999999999999</v>
      </c>
      <c r="D3252" s="35">
        <v>0.76</v>
      </c>
      <c r="E3252" s="36">
        <v>1.423</v>
      </c>
      <c r="F3252" s="29">
        <v>0.38600000000000001</v>
      </c>
      <c r="G3252" s="98">
        <v>2.1960000000000002</v>
      </c>
      <c r="H3252" s="108" t="s">
        <v>853</v>
      </c>
    </row>
    <row r="3253" spans="1:8" ht="16.5" thickBot="1">
      <c r="A3253" s="22" t="s">
        <v>14</v>
      </c>
      <c r="B3253" s="35">
        <v>2.4359999999999999</v>
      </c>
      <c r="C3253" s="36">
        <v>10.247999999999999</v>
      </c>
      <c r="D3253" s="35">
        <v>12.815</v>
      </c>
      <c r="E3253" s="36">
        <v>18.959</v>
      </c>
      <c r="F3253" s="29">
        <v>16.100999999999999</v>
      </c>
      <c r="G3253" s="98">
        <v>12.462</v>
      </c>
      <c r="H3253" s="108" t="s">
        <v>854</v>
      </c>
    </row>
    <row r="3254" spans="1:8" ht="16.5" thickBot="1">
      <c r="A3254" s="22" t="s">
        <v>15</v>
      </c>
      <c r="B3254" s="35">
        <v>47.36</v>
      </c>
      <c r="C3254" s="35">
        <v>137</v>
      </c>
      <c r="D3254" s="35">
        <v>40.97</v>
      </c>
      <c r="E3254" s="35">
        <v>243</v>
      </c>
      <c r="F3254" s="35">
        <v>339.32600000000002</v>
      </c>
      <c r="G3254" s="35">
        <v>88.538515393041294</v>
      </c>
      <c r="H3254" s="108" t="s">
        <v>590</v>
      </c>
    </row>
    <row r="3255" spans="1:8" ht="16.5" thickBot="1">
      <c r="A3255" s="22" t="s">
        <v>16</v>
      </c>
      <c r="B3255" s="35">
        <v>0.115</v>
      </c>
      <c r="C3255" s="36">
        <v>0.155</v>
      </c>
      <c r="D3255" s="35">
        <v>2.4E-2</v>
      </c>
      <c r="E3255" s="36">
        <v>6.2E-2</v>
      </c>
      <c r="F3255" s="29">
        <v>0.13500000000000001</v>
      </c>
      <c r="G3255" s="98">
        <v>0</v>
      </c>
      <c r="H3255" s="108" t="s">
        <v>839</v>
      </c>
    </row>
    <row r="3256" spans="1:8" ht="16.5" thickBot="1">
      <c r="A3256" s="22" t="s">
        <v>17</v>
      </c>
      <c r="B3256" s="35">
        <v>0.69</v>
      </c>
      <c r="C3256" s="36">
        <v>1.284</v>
      </c>
      <c r="D3256" s="35">
        <v>0.23899999999999999</v>
      </c>
      <c r="E3256" s="36">
        <v>0.44800000000000001</v>
      </c>
      <c r="F3256" s="29">
        <v>0.8</v>
      </c>
      <c r="G3256" s="98">
        <v>0</v>
      </c>
      <c r="H3256" s="108" t="s">
        <v>18</v>
      </c>
    </row>
    <row r="3257" spans="1:8" ht="16.5" thickBot="1">
      <c r="A3257" s="22" t="s">
        <v>19</v>
      </c>
      <c r="B3257" s="35">
        <v>0</v>
      </c>
      <c r="C3257" s="36">
        <v>0</v>
      </c>
      <c r="D3257" s="35">
        <v>1.4930000000000001</v>
      </c>
      <c r="E3257" s="36">
        <v>4.4290000000000003</v>
      </c>
      <c r="F3257" s="29">
        <v>202.31800000000001</v>
      </c>
      <c r="G3257" s="98">
        <v>78.253</v>
      </c>
      <c r="H3257" s="108" t="s">
        <v>840</v>
      </c>
    </row>
    <row r="3258" spans="1:8" ht="16.5" thickBot="1">
      <c r="A3258" s="22" t="s">
        <v>20</v>
      </c>
      <c r="B3258" s="35">
        <v>0.79500000000000004</v>
      </c>
      <c r="C3258" s="36">
        <v>5.774</v>
      </c>
      <c r="D3258" s="35">
        <v>0</v>
      </c>
      <c r="E3258" s="36">
        <v>0</v>
      </c>
      <c r="F3258" s="29">
        <v>7</v>
      </c>
      <c r="G3258" s="98">
        <v>1E-3</v>
      </c>
      <c r="H3258" s="108" t="s">
        <v>841</v>
      </c>
    </row>
    <row r="3259" spans="1:8" ht="16.5" thickBot="1">
      <c r="A3259" s="22" t="s">
        <v>21</v>
      </c>
      <c r="B3259" s="35">
        <v>1.4019999999999999</v>
      </c>
      <c r="C3259" s="36">
        <v>4.3959999999999999</v>
      </c>
      <c r="D3259" s="35">
        <v>2.944</v>
      </c>
      <c r="E3259" s="36">
        <v>5.5090000000000003</v>
      </c>
      <c r="F3259" s="29">
        <v>5.2679999999999998</v>
      </c>
      <c r="G3259" s="98">
        <v>2.585</v>
      </c>
      <c r="H3259" s="108" t="s">
        <v>587</v>
      </c>
    </row>
    <row r="3260" spans="1:8" ht="16.5" thickBot="1">
      <c r="A3260" s="22" t="s">
        <v>22</v>
      </c>
      <c r="B3260" s="35">
        <v>7.1520000000000001</v>
      </c>
      <c r="C3260" s="36">
        <v>12.887</v>
      </c>
      <c r="D3260" s="35">
        <v>3.56</v>
      </c>
      <c r="E3260" s="36">
        <v>6.391</v>
      </c>
      <c r="F3260" s="29">
        <v>120</v>
      </c>
      <c r="G3260" s="98">
        <v>7.5279999999999996</v>
      </c>
      <c r="H3260" s="108" t="s">
        <v>571</v>
      </c>
    </row>
    <row r="3261" spans="1:8" ht="16.5" thickBot="1">
      <c r="A3261" s="22" t="s">
        <v>23</v>
      </c>
      <c r="B3261" s="35">
        <v>43.076999999999998</v>
      </c>
      <c r="C3261" s="36">
        <v>91.346000000000004</v>
      </c>
      <c r="D3261" s="35">
        <v>75.718000000000004</v>
      </c>
      <c r="E3261" s="36">
        <v>137.97399999999999</v>
      </c>
      <c r="F3261" s="29">
        <v>298.37814000000003</v>
      </c>
      <c r="G3261" s="98">
        <v>129.02600000000001</v>
      </c>
      <c r="H3261" s="108" t="s">
        <v>24</v>
      </c>
    </row>
    <row r="3262" spans="1:8" ht="16.5" thickBot="1">
      <c r="A3262" s="22" t="s">
        <v>25</v>
      </c>
      <c r="B3262" s="29">
        <v>18.154</v>
      </c>
      <c r="C3262" s="27">
        <v>39.898000000000003</v>
      </c>
      <c r="D3262" s="29">
        <v>27.225000000000001</v>
      </c>
      <c r="E3262" s="27">
        <v>47.57</v>
      </c>
      <c r="F3262" s="29">
        <v>19.945591</v>
      </c>
      <c r="G3262" s="98">
        <v>43.200086299999988</v>
      </c>
      <c r="H3262" s="108" t="s">
        <v>842</v>
      </c>
    </row>
    <row r="3263" spans="1:8" ht="16.5" thickBot="1">
      <c r="A3263" s="22" t="s">
        <v>26</v>
      </c>
      <c r="B3263" s="35">
        <v>96.69727520435967</v>
      </c>
      <c r="C3263" s="36">
        <v>101.39400000000001</v>
      </c>
      <c r="D3263" s="35">
        <v>121.19918256130788</v>
      </c>
      <c r="E3263" s="36">
        <v>127.086</v>
      </c>
      <c r="F3263" s="29">
        <v>12.73</v>
      </c>
      <c r="G3263" s="98">
        <v>162.65600000000001</v>
      </c>
      <c r="H3263" s="108" t="s">
        <v>843</v>
      </c>
    </row>
    <row r="3264" spans="1:8" ht="16.5" thickBot="1">
      <c r="A3264" s="22" t="s">
        <v>27</v>
      </c>
      <c r="B3264" s="35">
        <v>5.2190000000000003</v>
      </c>
      <c r="C3264" s="36">
        <v>31.512</v>
      </c>
      <c r="D3264" s="35">
        <v>2.4900000000000002</v>
      </c>
      <c r="E3264" s="36">
        <v>8.61</v>
      </c>
      <c r="F3264" s="29">
        <v>22.181000000000001</v>
      </c>
      <c r="G3264" s="98">
        <v>23.001000000000001</v>
      </c>
      <c r="H3264" s="108" t="s">
        <v>844</v>
      </c>
    </row>
    <row r="3265" spans="1:9" ht="16.5" thickBot="1">
      <c r="A3265" s="22" t="s">
        <v>28</v>
      </c>
      <c r="B3265" s="35">
        <v>1.048</v>
      </c>
      <c r="C3265" s="36">
        <v>5.67</v>
      </c>
      <c r="D3265" s="35">
        <v>1.47</v>
      </c>
      <c r="E3265" s="36">
        <v>10.191000000000001</v>
      </c>
      <c r="F3265" s="29">
        <v>13.659000000000001</v>
      </c>
      <c r="G3265" s="98">
        <v>8.9730000000000008</v>
      </c>
      <c r="H3265" s="108" t="s">
        <v>845</v>
      </c>
    </row>
    <row r="3266" spans="1:9" ht="16.5" thickBot="1">
      <c r="A3266" s="22" t="s">
        <v>29</v>
      </c>
      <c r="B3266" s="35">
        <v>0.28699999999999998</v>
      </c>
      <c r="C3266" s="36">
        <v>1.1719999999999999</v>
      </c>
      <c r="D3266" s="35">
        <v>0</v>
      </c>
      <c r="E3266" s="36">
        <v>0</v>
      </c>
      <c r="F3266" s="29">
        <v>426.50099999999998</v>
      </c>
      <c r="G3266" s="98">
        <v>283.40699999999998</v>
      </c>
      <c r="H3266" s="108" t="s">
        <v>846</v>
      </c>
    </row>
    <row r="3267" spans="1:9" ht="16.5" thickBot="1">
      <c r="A3267" s="22" t="s">
        <v>30</v>
      </c>
      <c r="B3267" s="35">
        <v>0</v>
      </c>
      <c r="C3267" s="36">
        <v>0</v>
      </c>
      <c r="D3267" s="35">
        <v>38.856000000000002</v>
      </c>
      <c r="E3267" s="36">
        <v>97.433999999999997</v>
      </c>
      <c r="F3267" s="29">
        <v>112.116</v>
      </c>
      <c r="G3267" s="98">
        <v>93.608000000000004</v>
      </c>
      <c r="H3267" s="108" t="s">
        <v>847</v>
      </c>
    </row>
    <row r="3268" spans="1:9" ht="16.5" thickBot="1">
      <c r="A3268" s="22" t="s">
        <v>31</v>
      </c>
      <c r="B3268" s="35">
        <v>276.92</v>
      </c>
      <c r="C3268" s="36">
        <v>208</v>
      </c>
      <c r="D3268" s="35">
        <v>106.21899999999999</v>
      </c>
      <c r="E3268" s="36">
        <v>114.23655000000001</v>
      </c>
      <c r="F3268" s="29">
        <v>201.71700000000001</v>
      </c>
      <c r="G3268" s="98">
        <v>174.586816</v>
      </c>
      <c r="H3268" s="108" t="s">
        <v>848</v>
      </c>
    </row>
    <row r="3269" spans="1:9" ht="16.5" thickBot="1">
      <c r="A3269" s="22" t="s">
        <v>32</v>
      </c>
      <c r="B3269" s="35">
        <v>15.106999999999999</v>
      </c>
      <c r="C3269" s="36">
        <v>61.488999999999997</v>
      </c>
      <c r="D3269" s="35">
        <v>16.341000000000001</v>
      </c>
      <c r="E3269" s="36">
        <v>58.67</v>
      </c>
      <c r="F3269" s="29">
        <v>70.528000000000006</v>
      </c>
      <c r="G3269" s="98">
        <v>50.048999999999999</v>
      </c>
      <c r="H3269" s="108" t="s">
        <v>849</v>
      </c>
    </row>
    <row r="3270" spans="1:9" ht="16.5" thickBot="1">
      <c r="A3270" s="22" t="s">
        <v>33</v>
      </c>
      <c r="B3270" s="37">
        <v>2.5000000000000001E-2</v>
      </c>
      <c r="C3270" s="38">
        <v>5.0000000000000001E-3</v>
      </c>
      <c r="D3270" s="37">
        <v>0</v>
      </c>
      <c r="E3270" s="38">
        <v>1E-3</v>
      </c>
      <c r="F3270" s="29">
        <v>0</v>
      </c>
      <c r="G3270" s="98">
        <v>0</v>
      </c>
      <c r="H3270" s="108" t="s">
        <v>850</v>
      </c>
    </row>
    <row r="3271" spans="1:9" ht="16.5" thickBot="1">
      <c r="A3271" s="22" t="s">
        <v>34</v>
      </c>
      <c r="B3271" s="37">
        <v>4.165</v>
      </c>
      <c r="C3271" s="38">
        <v>7.242</v>
      </c>
      <c r="D3271" s="37">
        <v>4.0039999999999996</v>
      </c>
      <c r="E3271" s="38">
        <v>6.5750000000000002</v>
      </c>
      <c r="F3271" s="29">
        <v>100</v>
      </c>
      <c r="G3271" s="98">
        <v>1.28</v>
      </c>
      <c r="H3271" s="107" t="s">
        <v>35</v>
      </c>
    </row>
    <row r="3272" spans="1:9" ht="16.5" thickBot="1">
      <c r="A3272" s="90" t="s">
        <v>338</v>
      </c>
      <c r="B3272" s="139">
        <f t="shared" ref="B3272" si="392">SUM(B3250:B3271)</f>
        <v>590.52327520435949</v>
      </c>
      <c r="C3272" s="139">
        <f t="shared" ref="C3272" si="393">SUM(C3250:C3271)</f>
        <v>780.24200000000008</v>
      </c>
      <c r="D3272" s="139">
        <f t="shared" ref="D3272:F3272" si="394">SUM(D3250:D3271)</f>
        <v>538.20318256130793</v>
      </c>
      <c r="E3272" s="139">
        <f t="shared" si="394"/>
        <v>962.04655000000002</v>
      </c>
      <c r="F3272" s="139">
        <f t="shared" si="394"/>
        <v>2081.3717310000002</v>
      </c>
      <c r="G3272" s="139">
        <f>SUM(G3250:G3271)</f>
        <v>1246.551417693041</v>
      </c>
      <c r="H3272" s="117" t="s">
        <v>586</v>
      </c>
    </row>
    <row r="3273" spans="1:9" ht="16.5" thickBot="1">
      <c r="A3273" s="90" t="s">
        <v>337</v>
      </c>
      <c r="B3273" s="92">
        <v>10087.125762560972</v>
      </c>
      <c r="C3273" s="92">
        <v>9232.1239999999998</v>
      </c>
      <c r="D3273" s="92">
        <v>9288.0606590633888</v>
      </c>
      <c r="E3273" s="92">
        <v>8500.7890000000007</v>
      </c>
      <c r="F3273" s="139">
        <v>13388.136140000001</v>
      </c>
      <c r="G3273" s="139">
        <v>8443.4889999999996</v>
      </c>
      <c r="H3273" s="113" t="s">
        <v>339</v>
      </c>
    </row>
    <row r="3274" spans="1:9">
      <c r="A3274" s="119" t="s">
        <v>348</v>
      </c>
      <c r="F3274" s="110"/>
      <c r="G3274" s="101"/>
      <c r="H3274" s="70" t="s">
        <v>249</v>
      </c>
    </row>
    <row r="3275" spans="1:9">
      <c r="A3275" s="120"/>
      <c r="H3275" s="39"/>
    </row>
    <row r="3276" spans="1:9">
      <c r="A3276" s="73" t="s">
        <v>328</v>
      </c>
      <c r="F3276" s="57"/>
      <c r="G3276" s="57"/>
      <c r="H3276" s="75" t="s">
        <v>329</v>
      </c>
    </row>
    <row r="3277" spans="1:9" ht="18">
      <c r="A3277" s="73" t="s">
        <v>749</v>
      </c>
      <c r="H3277" s="46" t="s">
        <v>485</v>
      </c>
      <c r="I3277" s="171"/>
    </row>
    <row r="3278" spans="1:9" ht="16.5" customHeight="1" thickBot="1">
      <c r="A3278" s="72" t="s">
        <v>814</v>
      </c>
      <c r="E3278" s="2"/>
      <c r="G3278" s="2" t="s">
        <v>327</v>
      </c>
      <c r="H3278" s="2" t="s">
        <v>1</v>
      </c>
    </row>
    <row r="3279" spans="1:9" ht="16.5" thickBot="1">
      <c r="A3279" s="63" t="s">
        <v>6</v>
      </c>
      <c r="B3279" s="179">
        <v>2018</v>
      </c>
      <c r="C3279" s="180"/>
      <c r="D3279" s="179">
        <v>2019</v>
      </c>
      <c r="E3279" s="180"/>
      <c r="F3279" s="179">
        <v>2020</v>
      </c>
      <c r="G3279" s="180"/>
      <c r="H3279" s="64" t="s">
        <v>2</v>
      </c>
    </row>
    <row r="3280" spans="1:9">
      <c r="A3280" s="65"/>
      <c r="B3280" s="19" t="s">
        <v>247</v>
      </c>
      <c r="C3280" s="105" t="s">
        <v>41</v>
      </c>
      <c r="D3280" s="105" t="s">
        <v>247</v>
      </c>
      <c r="E3280" s="15" t="s">
        <v>41</v>
      </c>
      <c r="F3280" s="105" t="s">
        <v>247</v>
      </c>
      <c r="G3280" s="15" t="s">
        <v>41</v>
      </c>
      <c r="H3280" s="66"/>
    </row>
    <row r="3281" spans="1:8" ht="16.5" thickBot="1">
      <c r="A3281" s="67"/>
      <c r="B3281" s="32" t="s">
        <v>248</v>
      </c>
      <c r="C3281" s="11" t="s">
        <v>43</v>
      </c>
      <c r="D3281" s="108" t="s">
        <v>248</v>
      </c>
      <c r="E3281" s="34" t="s">
        <v>43</v>
      </c>
      <c r="F3281" s="108" t="s">
        <v>248</v>
      </c>
      <c r="G3281" s="34" t="s">
        <v>43</v>
      </c>
      <c r="H3281" s="68"/>
    </row>
    <row r="3282" spans="1:8" ht="17.25" thickTop="1" thickBot="1">
      <c r="A3282" s="22" t="s">
        <v>11</v>
      </c>
      <c r="B3282" s="33">
        <v>0</v>
      </c>
      <c r="C3282" s="36">
        <v>0</v>
      </c>
      <c r="D3282" s="33">
        <v>0</v>
      </c>
      <c r="E3282" s="36">
        <v>0</v>
      </c>
      <c r="F3282" s="29">
        <v>0</v>
      </c>
      <c r="G3282" s="98">
        <v>0</v>
      </c>
      <c r="H3282" s="108" t="s">
        <v>575</v>
      </c>
    </row>
    <row r="3283" spans="1:8" ht="16.5" thickBot="1">
      <c r="A3283" s="22" t="s">
        <v>12</v>
      </c>
      <c r="B3283" s="35">
        <v>0.13400000000000001</v>
      </c>
      <c r="C3283" s="36">
        <v>0.11700000000000001</v>
      </c>
      <c r="D3283" s="35">
        <v>1E-3</v>
      </c>
      <c r="E3283" s="36">
        <v>1.0999999999999999E-2</v>
      </c>
      <c r="F3283" s="29">
        <v>0</v>
      </c>
      <c r="G3283" s="98">
        <v>8.0000000000000002E-3</v>
      </c>
      <c r="H3283" s="108" t="s">
        <v>576</v>
      </c>
    </row>
    <row r="3284" spans="1:8" ht="16.5" thickBot="1">
      <c r="A3284" s="22" t="s">
        <v>13</v>
      </c>
      <c r="B3284" s="35">
        <v>0</v>
      </c>
      <c r="C3284" s="36">
        <v>0</v>
      </c>
      <c r="D3284" s="35">
        <v>2.3E-2</v>
      </c>
      <c r="E3284" s="36">
        <v>4.9000000000000002E-2</v>
      </c>
      <c r="F3284" s="29">
        <v>0</v>
      </c>
      <c r="G3284" s="98">
        <v>0</v>
      </c>
      <c r="H3284" s="108" t="s">
        <v>572</v>
      </c>
    </row>
    <row r="3285" spans="1:8" ht="16.5" thickBot="1">
      <c r="A3285" s="22" t="s">
        <v>14</v>
      </c>
      <c r="B3285" s="35">
        <v>0</v>
      </c>
      <c r="C3285" s="36">
        <v>0</v>
      </c>
      <c r="D3285" s="35">
        <v>0</v>
      </c>
      <c r="E3285" s="36">
        <v>0</v>
      </c>
      <c r="F3285" s="29">
        <v>0</v>
      </c>
      <c r="G3285" s="98">
        <v>0</v>
      </c>
      <c r="H3285" s="108" t="s">
        <v>585</v>
      </c>
    </row>
    <row r="3286" spans="1:8" ht="16.5" thickBot="1">
      <c r="A3286" s="22" t="s">
        <v>15</v>
      </c>
      <c r="B3286" s="35">
        <v>0</v>
      </c>
      <c r="C3286" s="36">
        <v>0</v>
      </c>
      <c r="D3286" s="35">
        <v>0</v>
      </c>
      <c r="E3286" s="36">
        <v>0</v>
      </c>
      <c r="F3286" s="29">
        <f>21891890/1000000</f>
        <v>21.89189</v>
      </c>
      <c r="G3286" s="98">
        <v>100</v>
      </c>
      <c r="H3286" s="108" t="s">
        <v>591</v>
      </c>
    </row>
    <row r="3287" spans="1:8" ht="16.5" thickBot="1">
      <c r="A3287" s="22" t="s">
        <v>16</v>
      </c>
      <c r="B3287" s="35">
        <v>0</v>
      </c>
      <c r="C3287" s="36">
        <v>0</v>
      </c>
      <c r="D3287" s="35">
        <v>0.01</v>
      </c>
      <c r="E3287" s="36">
        <v>1.9E-2</v>
      </c>
      <c r="F3287" s="29">
        <v>1.9E-2</v>
      </c>
      <c r="G3287" s="98">
        <v>1.9E-2</v>
      </c>
      <c r="H3287" s="108" t="s">
        <v>573</v>
      </c>
    </row>
    <row r="3288" spans="1:8" ht="16.5" thickBot="1">
      <c r="A3288" s="22" t="s">
        <v>17</v>
      </c>
      <c r="B3288" s="35">
        <v>0</v>
      </c>
      <c r="C3288" s="36">
        <v>0</v>
      </c>
      <c r="D3288" s="35">
        <v>0</v>
      </c>
      <c r="E3288" s="36">
        <v>0</v>
      </c>
      <c r="F3288" s="29">
        <v>0</v>
      </c>
      <c r="G3288" s="98">
        <v>0</v>
      </c>
      <c r="H3288" s="108" t="s">
        <v>18</v>
      </c>
    </row>
    <row r="3289" spans="1:8" ht="16.5" thickBot="1">
      <c r="A3289" s="22" t="s">
        <v>19</v>
      </c>
      <c r="B3289" s="35">
        <v>0</v>
      </c>
      <c r="C3289" s="36">
        <v>0</v>
      </c>
      <c r="D3289" s="35">
        <v>2.226</v>
      </c>
      <c r="E3289" s="36">
        <v>7.1239999999999997</v>
      </c>
      <c r="F3289" s="29">
        <v>1.7999999999999999E-2</v>
      </c>
      <c r="G3289" s="98">
        <v>2.1000000000000001E-2</v>
      </c>
      <c r="H3289" s="108" t="s">
        <v>574</v>
      </c>
    </row>
    <row r="3290" spans="1:8" ht="16.5" thickBot="1">
      <c r="A3290" s="22" t="s">
        <v>20</v>
      </c>
      <c r="B3290" s="35">
        <v>0</v>
      </c>
      <c r="C3290" s="36">
        <v>0</v>
      </c>
      <c r="D3290" s="35">
        <v>0</v>
      </c>
      <c r="E3290" s="36">
        <v>0</v>
      </c>
      <c r="F3290" s="29">
        <v>0</v>
      </c>
      <c r="G3290" s="98">
        <v>0</v>
      </c>
      <c r="H3290" s="108" t="s">
        <v>577</v>
      </c>
    </row>
    <row r="3291" spans="1:8" ht="16.5" thickBot="1">
      <c r="A3291" s="22" t="s">
        <v>21</v>
      </c>
      <c r="B3291" s="35">
        <v>0</v>
      </c>
      <c r="C3291" s="36">
        <v>0</v>
      </c>
      <c r="D3291" s="35">
        <v>0</v>
      </c>
      <c r="E3291" s="36">
        <v>0</v>
      </c>
      <c r="F3291" s="29">
        <v>0</v>
      </c>
      <c r="G3291" s="98">
        <v>0</v>
      </c>
      <c r="H3291" s="108" t="s">
        <v>587</v>
      </c>
    </row>
    <row r="3292" spans="1:8" ht="16.5" thickBot="1">
      <c r="A3292" s="22" t="s">
        <v>22</v>
      </c>
      <c r="B3292" s="35">
        <v>0</v>
      </c>
      <c r="C3292" s="36">
        <v>0</v>
      </c>
      <c r="D3292" s="35">
        <v>0</v>
      </c>
      <c r="E3292" s="36">
        <v>0</v>
      </c>
      <c r="F3292" s="29">
        <v>0</v>
      </c>
      <c r="G3292" s="98">
        <v>0</v>
      </c>
      <c r="H3292" s="108" t="s">
        <v>571</v>
      </c>
    </row>
    <row r="3293" spans="1:8" ht="16.5" thickBot="1">
      <c r="A3293" s="22" t="s">
        <v>23</v>
      </c>
      <c r="B3293" s="35">
        <v>3.7999999999999999E-2</v>
      </c>
      <c r="C3293" s="36">
        <v>8.3000000000000004E-2</v>
      </c>
      <c r="D3293" s="35">
        <v>0</v>
      </c>
      <c r="E3293" s="36">
        <v>0</v>
      </c>
      <c r="F3293" s="29">
        <v>0</v>
      </c>
      <c r="G3293" s="98">
        <v>0</v>
      </c>
      <c r="H3293" s="108" t="s">
        <v>24</v>
      </c>
    </row>
    <row r="3294" spans="1:8" ht="16.5" thickBot="1">
      <c r="A3294" s="22" t="s">
        <v>25</v>
      </c>
      <c r="B3294" s="29">
        <v>0</v>
      </c>
      <c r="C3294" s="27">
        <v>0</v>
      </c>
      <c r="D3294" s="29">
        <v>0</v>
      </c>
      <c r="E3294" s="27">
        <v>0</v>
      </c>
      <c r="F3294" s="29">
        <v>0</v>
      </c>
      <c r="G3294" s="98">
        <v>8.9999999999999993E-3</v>
      </c>
      <c r="H3294" s="108" t="s">
        <v>578</v>
      </c>
    </row>
    <row r="3295" spans="1:8" ht="16.5" thickBot="1">
      <c r="A3295" s="22" t="s">
        <v>26</v>
      </c>
      <c r="B3295" s="35">
        <v>0</v>
      </c>
      <c r="C3295" s="36">
        <v>0</v>
      </c>
      <c r="D3295" s="35">
        <v>0</v>
      </c>
      <c r="E3295" s="36">
        <v>0</v>
      </c>
      <c r="F3295" s="29">
        <v>0</v>
      </c>
      <c r="G3295" s="98">
        <v>0</v>
      </c>
      <c r="H3295" s="108" t="s">
        <v>588</v>
      </c>
    </row>
    <row r="3296" spans="1:8" ht="16.5" thickBot="1">
      <c r="A3296" s="22" t="s">
        <v>27</v>
      </c>
      <c r="B3296" s="35">
        <v>8.9999999999999993E-3</v>
      </c>
      <c r="C3296" s="36">
        <v>0.05</v>
      </c>
      <c r="D3296" s="35">
        <v>1.7999999999999999E-2</v>
      </c>
      <c r="E3296" s="36">
        <v>7.0000000000000007E-2</v>
      </c>
      <c r="F3296" s="29">
        <v>0</v>
      </c>
      <c r="G3296" s="98">
        <v>4.0000000000000001E-3</v>
      </c>
      <c r="H3296" s="108" t="s">
        <v>579</v>
      </c>
    </row>
    <row r="3297" spans="1:8" ht="16.5" thickBot="1">
      <c r="A3297" s="22" t="s">
        <v>28</v>
      </c>
      <c r="B3297" s="35">
        <v>0</v>
      </c>
      <c r="C3297" s="36">
        <v>0</v>
      </c>
      <c r="D3297" s="35">
        <v>0.23899999999999999</v>
      </c>
      <c r="E3297" s="36">
        <v>0.745</v>
      </c>
      <c r="F3297" s="29">
        <v>0</v>
      </c>
      <c r="G3297" s="98">
        <v>0</v>
      </c>
      <c r="H3297" s="108" t="s">
        <v>580</v>
      </c>
    </row>
    <row r="3298" spans="1:8" ht="16.5" thickBot="1">
      <c r="A3298" s="22" t="s">
        <v>29</v>
      </c>
      <c r="B3298" s="35">
        <v>0</v>
      </c>
      <c r="C3298" s="36">
        <v>0</v>
      </c>
      <c r="D3298" s="35">
        <v>0</v>
      </c>
      <c r="E3298" s="36">
        <v>0</v>
      </c>
      <c r="F3298" s="29">
        <v>0</v>
      </c>
      <c r="G3298" s="98">
        <v>0</v>
      </c>
      <c r="H3298" s="108" t="s">
        <v>581</v>
      </c>
    </row>
    <row r="3299" spans="1:8" ht="16.5" thickBot="1">
      <c r="A3299" s="22" t="s">
        <v>30</v>
      </c>
      <c r="B3299" s="35">
        <v>0</v>
      </c>
      <c r="C3299" s="36">
        <v>0</v>
      </c>
      <c r="D3299" s="35">
        <v>0</v>
      </c>
      <c r="E3299" s="36">
        <v>0.03</v>
      </c>
      <c r="F3299" s="29">
        <v>0</v>
      </c>
      <c r="G3299" s="98">
        <v>0</v>
      </c>
      <c r="H3299" s="108" t="s">
        <v>589</v>
      </c>
    </row>
    <row r="3300" spans="1:8" ht="16.5" thickBot="1">
      <c r="A3300" s="22" t="s">
        <v>31</v>
      </c>
      <c r="B3300" s="35">
        <v>0</v>
      </c>
      <c r="C3300" s="36">
        <v>0</v>
      </c>
      <c r="D3300" s="35">
        <v>0</v>
      </c>
      <c r="E3300" s="36">
        <v>0</v>
      </c>
      <c r="F3300" s="29">
        <v>0</v>
      </c>
      <c r="G3300" s="98">
        <v>0</v>
      </c>
      <c r="H3300" s="108" t="s">
        <v>582</v>
      </c>
    </row>
    <row r="3301" spans="1:8" ht="16.5" thickBot="1">
      <c r="A3301" s="22" t="s">
        <v>32</v>
      </c>
      <c r="B3301" s="35">
        <v>0</v>
      </c>
      <c r="C3301" s="36">
        <v>0</v>
      </c>
      <c r="D3301" s="35">
        <v>0</v>
      </c>
      <c r="E3301" s="36">
        <v>0</v>
      </c>
      <c r="F3301" s="29">
        <v>0</v>
      </c>
      <c r="G3301" s="98">
        <v>0</v>
      </c>
      <c r="H3301" s="108" t="s">
        <v>584</v>
      </c>
    </row>
    <row r="3302" spans="1:8" ht="16.5" thickBot="1">
      <c r="A3302" s="22" t="s">
        <v>33</v>
      </c>
      <c r="B3302" s="37">
        <v>0</v>
      </c>
      <c r="C3302" s="38">
        <v>0</v>
      </c>
      <c r="D3302" s="37">
        <v>0</v>
      </c>
      <c r="E3302" s="38">
        <v>0</v>
      </c>
      <c r="F3302" s="29">
        <v>0</v>
      </c>
      <c r="G3302" s="98">
        <v>0</v>
      </c>
      <c r="H3302" s="108" t="s">
        <v>583</v>
      </c>
    </row>
    <row r="3303" spans="1:8" ht="16.5" thickBot="1">
      <c r="A3303" s="22" t="s">
        <v>34</v>
      </c>
      <c r="B3303" s="37">
        <v>0</v>
      </c>
      <c r="C3303" s="38">
        <v>0</v>
      </c>
      <c r="D3303" s="37">
        <v>0</v>
      </c>
      <c r="E3303" s="38">
        <v>0</v>
      </c>
      <c r="F3303" s="29">
        <v>0</v>
      </c>
      <c r="G3303" s="98">
        <v>0</v>
      </c>
      <c r="H3303" s="107" t="s">
        <v>35</v>
      </c>
    </row>
    <row r="3304" spans="1:8" ht="16.5" thickBot="1">
      <c r="A3304" s="90" t="s">
        <v>338</v>
      </c>
      <c r="B3304" s="92">
        <v>0.18099999999999999</v>
      </c>
      <c r="C3304" s="92">
        <v>0.25</v>
      </c>
      <c r="D3304" s="92">
        <v>2.5169999999999995</v>
      </c>
      <c r="E3304" s="92">
        <v>8.0479999999999983</v>
      </c>
      <c r="F3304" s="139">
        <f>SUM(F3282:F3303)</f>
        <v>21.928889999999999</v>
      </c>
      <c r="G3304" s="139">
        <f>SUM(G3282:G3303)</f>
        <v>100.06100000000001</v>
      </c>
      <c r="H3304" s="106" t="s">
        <v>586</v>
      </c>
    </row>
    <row r="3305" spans="1:8" ht="16.5" thickBot="1">
      <c r="A3305" s="90" t="s">
        <v>337</v>
      </c>
      <c r="B3305" s="92">
        <v>254.41087032577002</v>
      </c>
      <c r="C3305" s="92">
        <v>114.938</v>
      </c>
      <c r="D3305" s="92">
        <v>494.5294179236912</v>
      </c>
      <c r="E3305" s="92">
        <v>223.41900000000001</v>
      </c>
      <c r="F3305" s="139">
        <v>168.27199999999999</v>
      </c>
      <c r="G3305" s="143">
        <v>159.107</v>
      </c>
      <c r="H3305" s="113" t="s">
        <v>339</v>
      </c>
    </row>
    <row r="3306" spans="1:8">
      <c r="G3306" s="101"/>
      <c r="H3306" s="41" t="s">
        <v>249</v>
      </c>
    </row>
    <row r="3308" spans="1:8">
      <c r="A3308" s="73" t="s">
        <v>200</v>
      </c>
      <c r="H3308" s="75" t="s">
        <v>201</v>
      </c>
    </row>
    <row r="3309" spans="1:8" ht="20.25" customHeight="1">
      <c r="A3309" s="71" t="s">
        <v>750</v>
      </c>
      <c r="H3309" s="8" t="s">
        <v>486</v>
      </c>
    </row>
    <row r="3310" spans="1:8" ht="16.5" customHeight="1" thickBot="1">
      <c r="A3310" s="72" t="s">
        <v>814</v>
      </c>
      <c r="E3310" s="2"/>
      <c r="G3310" s="2" t="s">
        <v>327</v>
      </c>
      <c r="H3310" s="2" t="s">
        <v>1</v>
      </c>
    </row>
    <row r="3311" spans="1:8" ht="16.5" thickBot="1">
      <c r="A3311" s="63" t="s">
        <v>6</v>
      </c>
      <c r="B3311" s="179">
        <v>2018</v>
      </c>
      <c r="C3311" s="180"/>
      <c r="D3311" s="179">
        <v>2019</v>
      </c>
      <c r="E3311" s="180"/>
      <c r="F3311" s="179">
        <v>2020</v>
      </c>
      <c r="G3311" s="180"/>
      <c r="H3311" s="128" t="s">
        <v>2</v>
      </c>
    </row>
    <row r="3312" spans="1:8">
      <c r="A3312" s="65"/>
      <c r="B3312" s="19" t="s">
        <v>247</v>
      </c>
      <c r="C3312" s="105" t="s">
        <v>41</v>
      </c>
      <c r="D3312" s="105" t="s">
        <v>247</v>
      </c>
      <c r="E3312" s="15" t="s">
        <v>41</v>
      </c>
      <c r="F3312" s="204" t="s">
        <v>247</v>
      </c>
      <c r="G3312" s="205" t="s">
        <v>41</v>
      </c>
      <c r="H3312" s="129"/>
    </row>
    <row r="3313" spans="1:8" ht="16.5" thickBot="1">
      <c r="A3313" s="67"/>
      <c r="B3313" s="32" t="s">
        <v>248</v>
      </c>
      <c r="C3313" s="11" t="s">
        <v>43</v>
      </c>
      <c r="D3313" s="108" t="s">
        <v>248</v>
      </c>
      <c r="E3313" s="34" t="s">
        <v>43</v>
      </c>
      <c r="F3313" s="162" t="s">
        <v>248</v>
      </c>
      <c r="G3313" s="206" t="s">
        <v>43</v>
      </c>
      <c r="H3313" s="130"/>
    </row>
    <row r="3314" spans="1:8" ht="17.25" thickTop="1" thickBot="1">
      <c r="A3314" s="22" t="s">
        <v>11</v>
      </c>
      <c r="B3314" s="29">
        <f t="shared" ref="B3314:G3335" si="395">B3348+B3380</f>
        <v>583.72699999999998</v>
      </c>
      <c r="C3314" s="29">
        <f t="shared" si="395"/>
        <v>78.704000000000008</v>
      </c>
      <c r="D3314" s="29">
        <f t="shared" si="395"/>
        <v>554.18399999999997</v>
      </c>
      <c r="E3314" s="29">
        <f t="shared" si="395"/>
        <v>81.975999999999999</v>
      </c>
      <c r="F3314" s="29">
        <f t="shared" si="395"/>
        <v>1385.021</v>
      </c>
      <c r="G3314" s="29">
        <f t="shared" si="395"/>
        <v>222.42099999999999</v>
      </c>
      <c r="H3314" s="132" t="s">
        <v>575</v>
      </c>
    </row>
    <row r="3315" spans="1:8" ht="16.5" thickBot="1">
      <c r="A3315" s="22" t="s">
        <v>12</v>
      </c>
      <c r="B3315" s="29">
        <f t="shared" si="395"/>
        <v>1359.6586121630335</v>
      </c>
      <c r="C3315" s="29">
        <f t="shared" si="395"/>
        <v>52.507000000000005</v>
      </c>
      <c r="D3315" s="29">
        <f t="shared" si="395"/>
        <v>1372.56151023137</v>
      </c>
      <c r="E3315" s="29">
        <f t="shared" si="395"/>
        <v>53.882999999999996</v>
      </c>
      <c r="F3315" s="29">
        <f t="shared" ref="F3315:G3315" si="396">F3349+F3381</f>
        <v>1456.5990000000002</v>
      </c>
      <c r="G3315" s="29">
        <f t="shared" si="396"/>
        <v>49.023000000000003</v>
      </c>
      <c r="H3315" s="132" t="s">
        <v>576</v>
      </c>
    </row>
    <row r="3316" spans="1:8" ht="16.5" thickBot="1">
      <c r="A3316" s="22" t="s">
        <v>13</v>
      </c>
      <c r="B3316" s="29">
        <f t="shared" si="395"/>
        <v>169.10516981132076</v>
      </c>
      <c r="C3316" s="29">
        <f t="shared" si="395"/>
        <v>11.661</v>
      </c>
      <c r="D3316" s="29">
        <f t="shared" si="395"/>
        <v>16.458000000000002</v>
      </c>
      <c r="E3316" s="29">
        <f t="shared" si="395"/>
        <v>9.3930000000000007</v>
      </c>
      <c r="F3316" s="29">
        <f t="shared" ref="F3316:G3316" si="397">F3350+F3382</f>
        <v>83.789000000000001</v>
      </c>
      <c r="G3316" s="29">
        <f t="shared" si="397"/>
        <v>12.655000000000001</v>
      </c>
      <c r="H3316" s="132" t="s">
        <v>572</v>
      </c>
    </row>
    <row r="3317" spans="1:8" ht="16.5" thickBot="1">
      <c r="A3317" s="22" t="s">
        <v>14</v>
      </c>
      <c r="B3317" s="29">
        <f t="shared" si="395"/>
        <v>0</v>
      </c>
      <c r="C3317" s="29">
        <f t="shared" si="395"/>
        <v>0</v>
      </c>
      <c r="D3317" s="29">
        <f t="shared" si="395"/>
        <v>0</v>
      </c>
      <c r="E3317" s="29">
        <f t="shared" si="395"/>
        <v>1E-3</v>
      </c>
      <c r="F3317" s="29">
        <f t="shared" ref="F3317:G3317" si="398">F3351+F3383</f>
        <v>0</v>
      </c>
      <c r="G3317" s="29">
        <f t="shared" si="398"/>
        <v>0</v>
      </c>
      <c r="H3317" s="132" t="s">
        <v>585</v>
      </c>
    </row>
    <row r="3318" spans="1:8" ht="16.5" thickBot="1">
      <c r="A3318" s="22" t="s">
        <v>15</v>
      </c>
      <c r="B3318" s="29">
        <f t="shared" si="395"/>
        <v>0</v>
      </c>
      <c r="C3318" s="29">
        <f t="shared" si="395"/>
        <v>0</v>
      </c>
      <c r="D3318" s="29">
        <f t="shared" si="395"/>
        <v>0</v>
      </c>
      <c r="E3318" s="29">
        <f>E3352+E3384</f>
        <v>0</v>
      </c>
      <c r="F3318" s="29">
        <f t="shared" ref="F3318:G3318" si="399">F3352+F3384</f>
        <v>0</v>
      </c>
      <c r="G3318" s="29">
        <f t="shared" si="399"/>
        <v>0</v>
      </c>
      <c r="H3318" s="132" t="s">
        <v>591</v>
      </c>
    </row>
    <row r="3319" spans="1:8" ht="16.5" thickBot="1">
      <c r="A3319" s="22" t="s">
        <v>16</v>
      </c>
      <c r="B3319" s="29">
        <f t="shared" si="395"/>
        <v>2.0979999999999999</v>
      </c>
      <c r="C3319" s="29">
        <f t="shared" si="395"/>
        <v>0.26300000000000001</v>
      </c>
      <c r="D3319" s="29">
        <f t="shared" si="395"/>
        <v>3.536</v>
      </c>
      <c r="E3319" s="29">
        <f t="shared" si="395"/>
        <v>0.32300000000000001</v>
      </c>
      <c r="F3319" s="29">
        <f t="shared" ref="F3319:G3319" si="400">F3353+F3385</f>
        <v>1.3420000000000001</v>
      </c>
      <c r="G3319" s="29">
        <f t="shared" si="400"/>
        <v>5.6999999999999995E-2</v>
      </c>
      <c r="H3319" s="132" t="s">
        <v>573</v>
      </c>
    </row>
    <row r="3320" spans="1:8" ht="16.5" thickBot="1">
      <c r="A3320" s="22" t="s">
        <v>17</v>
      </c>
      <c r="B3320" s="29">
        <f t="shared" si="395"/>
        <v>21.602462783171521</v>
      </c>
      <c r="C3320" s="29">
        <f t="shared" si="395"/>
        <v>1.335</v>
      </c>
      <c r="D3320" s="29">
        <f t="shared" si="395"/>
        <v>2.677</v>
      </c>
      <c r="E3320" s="29">
        <f t="shared" si="395"/>
        <v>0.67399999999999993</v>
      </c>
      <c r="F3320" s="29">
        <f t="shared" ref="F3320:G3320" si="401">F3354+F3386</f>
        <v>1.643</v>
      </c>
      <c r="G3320" s="29">
        <f t="shared" si="401"/>
        <v>1.081</v>
      </c>
      <c r="H3320" s="132" t="s">
        <v>18</v>
      </c>
    </row>
    <row r="3321" spans="1:8" ht="16.5" thickBot="1">
      <c r="A3321" s="22" t="s">
        <v>19</v>
      </c>
      <c r="B3321" s="29">
        <f t="shared" si="395"/>
        <v>5830.617652290508</v>
      </c>
      <c r="C3321" s="29">
        <f t="shared" si="395"/>
        <v>585.45799999999997</v>
      </c>
      <c r="D3321" s="29">
        <f t="shared" si="395"/>
        <v>6273.0638808634531</v>
      </c>
      <c r="E3321" s="29">
        <f t="shared" si="395"/>
        <v>633.73</v>
      </c>
      <c r="F3321" s="29">
        <f t="shared" ref="F3321:G3321" si="402">F3355+F3387</f>
        <v>3852.2219999999998</v>
      </c>
      <c r="G3321" s="29">
        <f t="shared" si="402"/>
        <v>435.858</v>
      </c>
      <c r="H3321" s="132" t="s">
        <v>574</v>
      </c>
    </row>
    <row r="3322" spans="1:8" ht="16.5" thickBot="1">
      <c r="A3322" s="22" t="s">
        <v>20</v>
      </c>
      <c r="B3322" s="29">
        <f t="shared" si="395"/>
        <v>0.10299999999999999</v>
      </c>
      <c r="C3322" s="29">
        <f t="shared" si="395"/>
        <v>5.1999999999999998E-2</v>
      </c>
      <c r="D3322" s="29">
        <f t="shared" si="395"/>
        <v>1.4039999999999999</v>
      </c>
      <c r="E3322" s="29">
        <f t="shared" si="395"/>
        <v>0.21199999999999999</v>
      </c>
      <c r="F3322" s="29">
        <f t="shared" ref="F3322:G3322" si="403">F3356+F3388</f>
        <v>0</v>
      </c>
      <c r="G3322" s="29">
        <f t="shared" si="403"/>
        <v>0</v>
      </c>
      <c r="H3322" s="132" t="s">
        <v>577</v>
      </c>
    </row>
    <row r="3323" spans="1:8" ht="16.5" thickBot="1">
      <c r="A3323" s="22" t="s">
        <v>21</v>
      </c>
      <c r="B3323" s="29">
        <f t="shared" si="395"/>
        <v>8.0000000000000002E-3</v>
      </c>
      <c r="C3323" s="29">
        <f t="shared" si="395"/>
        <v>0</v>
      </c>
      <c r="D3323" s="29">
        <f t="shared" si="395"/>
        <v>0</v>
      </c>
      <c r="E3323" s="29">
        <f t="shared" si="395"/>
        <v>0</v>
      </c>
      <c r="F3323" s="29">
        <f t="shared" ref="F3323:G3323" si="404">F3357+F3389</f>
        <v>3</v>
      </c>
      <c r="G3323" s="29">
        <f t="shared" si="404"/>
        <v>0</v>
      </c>
      <c r="H3323" s="132" t="s">
        <v>587</v>
      </c>
    </row>
    <row r="3324" spans="1:8" ht="16.5" thickBot="1">
      <c r="A3324" s="22" t="s">
        <v>22</v>
      </c>
      <c r="B3324" s="29">
        <f t="shared" si="395"/>
        <v>0</v>
      </c>
      <c r="C3324" s="29">
        <f t="shared" si="395"/>
        <v>0</v>
      </c>
      <c r="D3324" s="29">
        <f t="shared" si="395"/>
        <v>0.318</v>
      </c>
      <c r="E3324" s="29">
        <f t="shared" si="395"/>
        <v>7.3000000000000009E-2</v>
      </c>
      <c r="F3324" s="29">
        <f t="shared" ref="F3324:G3324" si="405">F3358+F3390</f>
        <v>5.8140000000000001</v>
      </c>
      <c r="G3324" s="29">
        <f t="shared" si="405"/>
        <v>0.41399999999999998</v>
      </c>
      <c r="H3324" s="132" t="s">
        <v>571</v>
      </c>
    </row>
    <row r="3325" spans="1:8" ht="16.5" thickBot="1">
      <c r="A3325" s="22" t="s">
        <v>23</v>
      </c>
      <c r="B3325" s="29">
        <f t="shared" si="395"/>
        <v>0.112</v>
      </c>
      <c r="C3325" s="29">
        <f t="shared" si="395"/>
        <v>1.0999999999999999E-2</v>
      </c>
      <c r="D3325" s="29">
        <f t="shared" si="395"/>
        <v>0.79028999999999994</v>
      </c>
      <c r="E3325" s="29">
        <f t="shared" si="395"/>
        <v>0.36899999999999999</v>
      </c>
      <c r="F3325" s="29">
        <f t="shared" ref="F3325:G3325" si="406">F3359+F3391</f>
        <v>14.091749999999999</v>
      </c>
      <c r="G3325" s="29">
        <f t="shared" si="406"/>
        <v>1.2849999999999999</v>
      </c>
      <c r="H3325" s="132" t="s">
        <v>24</v>
      </c>
    </row>
    <row r="3326" spans="1:8" ht="16.5" thickBot="1">
      <c r="A3326" s="22" t="s">
        <v>25</v>
      </c>
      <c r="B3326" s="29">
        <f t="shared" si="395"/>
        <v>791.98095806682113</v>
      </c>
      <c r="C3326" s="29">
        <f t="shared" si="395"/>
        <v>162.90200000000002</v>
      </c>
      <c r="D3326" s="29">
        <f t="shared" si="395"/>
        <v>726.85</v>
      </c>
      <c r="E3326" s="29">
        <f t="shared" si="395"/>
        <v>179.04000000000002</v>
      </c>
      <c r="F3326" s="29">
        <f t="shared" ref="F3326:G3326" si="407">F3360+F3392</f>
        <v>41.991723</v>
      </c>
      <c r="G3326" s="29">
        <f t="shared" si="407"/>
        <v>199.46237500000001</v>
      </c>
      <c r="H3326" s="132" t="s">
        <v>578</v>
      </c>
    </row>
    <row r="3327" spans="1:8" ht="16.5" thickBot="1">
      <c r="A3327" s="22" t="s">
        <v>26</v>
      </c>
      <c r="B3327" s="29">
        <f t="shared" si="395"/>
        <v>525.54098245614045</v>
      </c>
      <c r="C3327" s="29">
        <f t="shared" si="395"/>
        <v>45.908000000000001</v>
      </c>
      <c r="D3327" s="29">
        <f t="shared" si="395"/>
        <v>366.59952668906311</v>
      </c>
      <c r="E3327" s="29">
        <f t="shared" si="395"/>
        <v>32.085999999999999</v>
      </c>
      <c r="F3327" s="29">
        <f t="shared" ref="F3327:G3327" si="408">F3361+F3393</f>
        <v>43.502000000000002</v>
      </c>
      <c r="G3327" s="29">
        <f t="shared" si="408"/>
        <v>20.558</v>
      </c>
      <c r="H3327" s="132" t="s">
        <v>588</v>
      </c>
    </row>
    <row r="3328" spans="1:8" ht="16.5" thickBot="1">
      <c r="A3328" s="22" t="s">
        <v>27</v>
      </c>
      <c r="B3328" s="29">
        <f t="shared" si="395"/>
        <v>1473.905</v>
      </c>
      <c r="C3328" s="29">
        <f t="shared" si="395"/>
        <v>143.68100000000001</v>
      </c>
      <c r="D3328" s="29">
        <f t="shared" si="395"/>
        <v>1328.3180866203234</v>
      </c>
      <c r="E3328" s="29">
        <f t="shared" si="395"/>
        <v>140.363</v>
      </c>
      <c r="F3328" s="29">
        <f t="shared" ref="F3328:G3328" si="409">F3362+F3394</f>
        <v>807.21300000000008</v>
      </c>
      <c r="G3328" s="29">
        <f t="shared" si="409"/>
        <v>132.404</v>
      </c>
      <c r="H3328" s="132" t="s">
        <v>579</v>
      </c>
    </row>
    <row r="3329" spans="1:8" ht="16.5" thickBot="1">
      <c r="A3329" s="22" t="s">
        <v>28</v>
      </c>
      <c r="B3329" s="29">
        <f t="shared" si="395"/>
        <v>729.493377943307</v>
      </c>
      <c r="C3329" s="29">
        <f t="shared" si="395"/>
        <v>112.70099999999999</v>
      </c>
      <c r="D3329" s="29">
        <f t="shared" si="395"/>
        <v>1061.5522540305076</v>
      </c>
      <c r="E3329" s="29">
        <f t="shared" si="395"/>
        <v>166.322</v>
      </c>
      <c r="F3329" s="29">
        <f t="shared" ref="F3329:G3329" si="410">F3363+F3395</f>
        <v>1468.4750000000001</v>
      </c>
      <c r="G3329" s="29">
        <f t="shared" si="410"/>
        <v>197.91399999999999</v>
      </c>
      <c r="H3329" s="132" t="s">
        <v>580</v>
      </c>
    </row>
    <row r="3330" spans="1:8" ht="16.5" thickBot="1">
      <c r="A3330" s="22" t="s">
        <v>29</v>
      </c>
      <c r="B3330" s="29">
        <f t="shared" si="395"/>
        <v>249.07250778129736</v>
      </c>
      <c r="C3330" s="29">
        <f t="shared" si="395"/>
        <v>29.234999999999999</v>
      </c>
      <c r="D3330" s="29">
        <f t="shared" si="395"/>
        <v>15.077999999999999</v>
      </c>
      <c r="E3330" s="29">
        <f t="shared" si="395"/>
        <v>38.065999999999995</v>
      </c>
      <c r="F3330" s="29">
        <f t="shared" ref="F3330:G3330" si="411">F3364+F3396</f>
        <v>448.65700000000004</v>
      </c>
      <c r="G3330" s="29">
        <f t="shared" si="411"/>
        <v>48.106000000000002</v>
      </c>
      <c r="H3330" s="132" t="s">
        <v>581</v>
      </c>
    </row>
    <row r="3331" spans="1:8" ht="16.5" thickBot="1">
      <c r="A3331" s="22" t="s">
        <v>30</v>
      </c>
      <c r="B3331" s="29">
        <f t="shared" si="395"/>
        <v>1766.3227600600205</v>
      </c>
      <c r="C3331" s="29">
        <f t="shared" si="395"/>
        <v>165.17</v>
      </c>
      <c r="D3331" s="29">
        <f t="shared" si="395"/>
        <v>1517.6513262798187</v>
      </c>
      <c r="E3331" s="29">
        <f t="shared" si="395"/>
        <v>141.94300000000001</v>
      </c>
      <c r="F3331" s="29">
        <f t="shared" ref="F3331:G3331" si="412">F3365+F3397</f>
        <v>509.53100000000001</v>
      </c>
      <c r="G3331" s="29">
        <f t="shared" si="412"/>
        <v>78.492999999999995</v>
      </c>
      <c r="H3331" s="132" t="s">
        <v>589</v>
      </c>
    </row>
    <row r="3332" spans="1:8" ht="16.5" thickBot="1">
      <c r="A3332" s="22" t="s">
        <v>31</v>
      </c>
      <c r="B3332" s="29">
        <f t="shared" si="395"/>
        <v>0</v>
      </c>
      <c r="C3332" s="29">
        <f t="shared" si="395"/>
        <v>0</v>
      </c>
      <c r="D3332" s="29">
        <f t="shared" si="395"/>
        <v>0.56599999999999995</v>
      </c>
      <c r="E3332" s="29">
        <f t="shared" si="395"/>
        <v>7.5067999999999996E-2</v>
      </c>
      <c r="F3332" s="29">
        <f t="shared" ref="F3332:G3332" si="413">F3366+F3398</f>
        <v>0</v>
      </c>
      <c r="G3332" s="29">
        <f t="shared" si="413"/>
        <v>0</v>
      </c>
      <c r="H3332" s="132" t="s">
        <v>582</v>
      </c>
    </row>
    <row r="3333" spans="1:8" ht="16.5" thickBot="1">
      <c r="A3333" s="22" t="s">
        <v>32</v>
      </c>
      <c r="B3333" s="29">
        <f t="shared" si="395"/>
        <v>8.8999999999999996E-2</v>
      </c>
      <c r="C3333" s="29">
        <f t="shared" si="395"/>
        <v>1E-3</v>
      </c>
      <c r="D3333" s="29">
        <f t="shared" si="395"/>
        <v>0</v>
      </c>
      <c r="E3333" s="29">
        <f t="shared" si="395"/>
        <v>0</v>
      </c>
      <c r="F3333" s="29">
        <f t="shared" ref="F3333:G3333" si="414">F3367+F3399</f>
        <v>0</v>
      </c>
      <c r="G3333" s="29">
        <f t="shared" si="414"/>
        <v>0</v>
      </c>
      <c r="H3333" s="132" t="s">
        <v>584</v>
      </c>
    </row>
    <row r="3334" spans="1:8" ht="16.5" thickBot="1">
      <c r="A3334" s="22" t="s">
        <v>33</v>
      </c>
      <c r="B3334" s="29">
        <f t="shared" si="395"/>
        <v>0.54494614962062693</v>
      </c>
      <c r="C3334" s="29">
        <f t="shared" si="395"/>
        <v>4.1000000000000002E-2</v>
      </c>
      <c r="D3334" s="29">
        <f t="shared" si="395"/>
        <v>1.9169999999999998</v>
      </c>
      <c r="E3334" s="29">
        <f t="shared" si="395"/>
        <v>1.4E-2</v>
      </c>
      <c r="F3334" s="29">
        <f t="shared" ref="F3334:G3334" si="415">F3368+F3400</f>
        <v>0.41899999999999998</v>
      </c>
      <c r="G3334" s="29">
        <f t="shared" si="415"/>
        <v>3.0000000000000001E-3</v>
      </c>
      <c r="H3334" s="132" t="s">
        <v>583</v>
      </c>
    </row>
    <row r="3335" spans="1:8" ht="16.5" thickBot="1">
      <c r="A3335" s="22" t="s">
        <v>34</v>
      </c>
      <c r="B3335" s="29">
        <f t="shared" si="395"/>
        <v>540.66855973859924</v>
      </c>
      <c r="C3335" s="29">
        <f t="shared" si="395"/>
        <v>12.401</v>
      </c>
      <c r="D3335" s="29">
        <f t="shared" si="395"/>
        <v>359.64800000000002</v>
      </c>
      <c r="E3335" s="29">
        <f t="shared" si="395"/>
        <v>20.012999999999998</v>
      </c>
      <c r="F3335" s="29">
        <f t="shared" ref="F3335:G3335" si="416">F3369+F3401</f>
        <v>700</v>
      </c>
      <c r="G3335" s="29">
        <f t="shared" si="416"/>
        <v>9.4030000000000005</v>
      </c>
      <c r="H3335" s="141" t="s">
        <v>35</v>
      </c>
    </row>
    <row r="3336" spans="1:8" ht="16.5" thickBot="1">
      <c r="A3336" s="90" t="s">
        <v>338</v>
      </c>
      <c r="B3336" s="92">
        <f>SUM(B3314:B3335)</f>
        <v>14044.649989243839</v>
      </c>
      <c r="C3336" s="92">
        <f t="shared" ref="C3336" si="417">SUM(C3314:C3335)</f>
        <v>1402.0309999999999</v>
      </c>
      <c r="D3336" s="92">
        <f t="shared" ref="D3336" si="418">SUM(D3314:D3335)</f>
        <v>13603.172874714535</v>
      </c>
      <c r="E3336" s="92">
        <f t="shared" ref="E3336" si="419">SUM(E3314:E3335)</f>
        <v>1498.5560680000001</v>
      </c>
      <c r="F3336" s="139">
        <f t="shared" ref="F3336:G3336" si="420">F3370+F3402</f>
        <v>10823.310473</v>
      </c>
      <c r="G3336" s="139">
        <f t="shared" si="420"/>
        <v>1409.137375</v>
      </c>
      <c r="H3336" s="134" t="s">
        <v>586</v>
      </c>
    </row>
    <row r="3337" spans="1:8" ht="16.5" thickBot="1">
      <c r="A3337" s="90" t="s">
        <v>337</v>
      </c>
      <c r="B3337" s="92">
        <f>B3371+B3403</f>
        <v>20175.254009151409</v>
      </c>
      <c r="C3337" s="92">
        <f>C3371+C3403</f>
        <v>1928.4649999999999</v>
      </c>
      <c r="D3337" s="92">
        <f>D3371+D3403</f>
        <v>19096.111211912059</v>
      </c>
      <c r="E3337" s="92">
        <f>E3371+E3403</f>
        <v>1751.6130000000001</v>
      </c>
      <c r="F3337" s="139">
        <f t="shared" ref="F3337:G3337" si="421">F3371+F3403</f>
        <v>16571.91375</v>
      </c>
      <c r="G3337" s="139">
        <f t="shared" si="421"/>
        <v>1604.1599999999999</v>
      </c>
      <c r="H3337" s="135" t="s">
        <v>339</v>
      </c>
    </row>
    <row r="3338" spans="1:8" ht="17.25" thickTop="1" thickBot="1">
      <c r="F3338" s="29"/>
      <c r="G3338" s="29"/>
      <c r="H3338" s="89" t="s">
        <v>249</v>
      </c>
    </row>
    <row r="3342" spans="1:8">
      <c r="A3342" s="73" t="s">
        <v>202</v>
      </c>
      <c r="H3342" s="75" t="s">
        <v>203</v>
      </c>
    </row>
    <row r="3343" spans="1:8">
      <c r="A3343" s="73" t="s">
        <v>751</v>
      </c>
      <c r="H3343" s="8" t="s">
        <v>487</v>
      </c>
    </row>
    <row r="3344" spans="1:8" ht="16.5" customHeight="1" thickBot="1">
      <c r="A3344" s="72" t="s">
        <v>814</v>
      </c>
      <c r="E3344" s="2"/>
      <c r="G3344" s="2" t="s">
        <v>327</v>
      </c>
      <c r="H3344" s="2" t="s">
        <v>1</v>
      </c>
    </row>
    <row r="3345" spans="1:8" ht="16.5" thickBot="1">
      <c r="A3345" s="63" t="s">
        <v>6</v>
      </c>
      <c r="B3345" s="179">
        <v>2018</v>
      </c>
      <c r="C3345" s="180"/>
      <c r="D3345" s="179">
        <v>2019</v>
      </c>
      <c r="E3345" s="180"/>
      <c r="F3345" s="179">
        <v>2020</v>
      </c>
      <c r="G3345" s="180"/>
      <c r="H3345" s="64" t="s">
        <v>2</v>
      </c>
    </row>
    <row r="3346" spans="1:8">
      <c r="A3346" s="65"/>
      <c r="B3346" s="19" t="s">
        <v>247</v>
      </c>
      <c r="C3346" s="105" t="s">
        <v>41</v>
      </c>
      <c r="D3346" s="105" t="s">
        <v>247</v>
      </c>
      <c r="E3346" s="15" t="s">
        <v>41</v>
      </c>
      <c r="F3346" s="105" t="s">
        <v>247</v>
      </c>
      <c r="G3346" s="15" t="s">
        <v>41</v>
      </c>
      <c r="H3346" s="66"/>
    </row>
    <row r="3347" spans="1:8" ht="16.5" thickBot="1">
      <c r="A3347" s="67"/>
      <c r="B3347" s="32" t="s">
        <v>248</v>
      </c>
      <c r="C3347" s="11" t="s">
        <v>43</v>
      </c>
      <c r="D3347" s="108" t="s">
        <v>248</v>
      </c>
      <c r="E3347" s="34" t="s">
        <v>43</v>
      </c>
      <c r="F3347" s="108" t="s">
        <v>248</v>
      </c>
      <c r="G3347" s="34" t="s">
        <v>43</v>
      </c>
      <c r="H3347" s="68"/>
    </row>
    <row r="3348" spans="1:8" ht="17.25" thickTop="1" thickBot="1">
      <c r="A3348" s="22" t="s">
        <v>11</v>
      </c>
      <c r="B3348" s="33">
        <v>364</v>
      </c>
      <c r="C3348" s="36">
        <v>50.829000000000001</v>
      </c>
      <c r="D3348" s="33">
        <v>342.15</v>
      </c>
      <c r="E3348" s="36">
        <v>47.362000000000002</v>
      </c>
      <c r="F3348" s="29">
        <v>1146.174</v>
      </c>
      <c r="G3348" s="98">
        <v>187</v>
      </c>
      <c r="H3348" s="108" t="s">
        <v>851</v>
      </c>
    </row>
    <row r="3349" spans="1:8" ht="16.5" thickBot="1">
      <c r="A3349" s="22" t="s">
        <v>12</v>
      </c>
      <c r="B3349" s="35">
        <v>352.06261216303341</v>
      </c>
      <c r="C3349" s="36">
        <v>27.67</v>
      </c>
      <c r="D3349" s="35">
        <v>364.77351023136987</v>
      </c>
      <c r="E3349" s="36">
        <v>28.669</v>
      </c>
      <c r="F3349" s="29">
        <v>345.69600000000003</v>
      </c>
      <c r="G3349" s="98">
        <v>28.513000000000002</v>
      </c>
      <c r="H3349" s="108" t="s">
        <v>852</v>
      </c>
    </row>
    <row r="3350" spans="1:8" ht="16.5" thickBot="1">
      <c r="A3350" s="22" t="s">
        <v>13</v>
      </c>
      <c r="B3350" s="35">
        <v>98.262169811320746</v>
      </c>
      <c r="C3350" s="36">
        <v>9.702</v>
      </c>
      <c r="D3350" s="35">
        <v>2.4590000000000001</v>
      </c>
      <c r="E3350" s="36">
        <v>7.8029999999999999</v>
      </c>
      <c r="F3350" s="29">
        <v>73.766999999999996</v>
      </c>
      <c r="G3350" s="98">
        <v>9.4920000000000009</v>
      </c>
      <c r="H3350" s="108" t="s">
        <v>853</v>
      </c>
    </row>
    <row r="3351" spans="1:8" ht="16.5" thickBot="1">
      <c r="A3351" s="22" t="s">
        <v>14</v>
      </c>
      <c r="B3351" s="35">
        <v>0</v>
      </c>
      <c r="C3351" s="36">
        <v>0</v>
      </c>
      <c r="D3351" s="35">
        <v>0</v>
      </c>
      <c r="E3351" s="36">
        <v>1E-3</v>
      </c>
      <c r="F3351" s="29">
        <v>0</v>
      </c>
      <c r="G3351" s="98">
        <v>0</v>
      </c>
      <c r="H3351" s="108" t="s">
        <v>854</v>
      </c>
    </row>
    <row r="3352" spans="1:8" ht="16.5" thickBot="1">
      <c r="A3352" s="22" t="s">
        <v>15</v>
      </c>
      <c r="B3352" s="35">
        <v>0</v>
      </c>
      <c r="C3352" s="36">
        <v>0</v>
      </c>
      <c r="D3352" s="35">
        <v>0</v>
      </c>
      <c r="E3352" s="36">
        <v>0</v>
      </c>
      <c r="F3352" s="29">
        <v>0</v>
      </c>
      <c r="G3352" s="98">
        <v>0</v>
      </c>
      <c r="H3352" s="108" t="s">
        <v>590</v>
      </c>
    </row>
    <row r="3353" spans="1:8" ht="16.5" thickBot="1">
      <c r="A3353" s="22" t="s">
        <v>16</v>
      </c>
      <c r="B3353" s="35">
        <v>0</v>
      </c>
      <c r="C3353" s="36">
        <v>0.155</v>
      </c>
      <c r="D3353" s="35">
        <v>0.12</v>
      </c>
      <c r="E3353" s="36">
        <v>0.156</v>
      </c>
      <c r="F3353" s="29">
        <v>0.318</v>
      </c>
      <c r="G3353" s="98">
        <v>1.4E-2</v>
      </c>
      <c r="H3353" s="108" t="s">
        <v>839</v>
      </c>
    </row>
    <row r="3354" spans="1:8" ht="16.5" thickBot="1">
      <c r="A3354" s="22" t="s">
        <v>17</v>
      </c>
      <c r="B3354" s="35">
        <v>20.459462783171521</v>
      </c>
      <c r="C3354" s="36">
        <v>1.252</v>
      </c>
      <c r="D3354" s="35">
        <v>0.27700000000000002</v>
      </c>
      <c r="E3354" s="36">
        <v>0.61499999999999999</v>
      </c>
      <c r="F3354" s="29">
        <v>0.14299999999999999</v>
      </c>
      <c r="G3354" s="98">
        <v>1.081</v>
      </c>
      <c r="H3354" s="108" t="s">
        <v>18</v>
      </c>
    </row>
    <row r="3355" spans="1:8" ht="16.5" thickBot="1">
      <c r="A3355" s="22" t="s">
        <v>19</v>
      </c>
      <c r="B3355" s="35">
        <v>4917.0576522905076</v>
      </c>
      <c r="C3355" s="36">
        <v>518.101</v>
      </c>
      <c r="D3355" s="35">
        <v>5370.2308808634534</v>
      </c>
      <c r="E3355" s="36">
        <v>565.851</v>
      </c>
      <c r="F3355" s="29">
        <v>3572.4319999999998</v>
      </c>
      <c r="G3355" s="98">
        <v>420.36</v>
      </c>
      <c r="H3355" s="108" t="s">
        <v>840</v>
      </c>
    </row>
    <row r="3356" spans="1:8" ht="16.5" thickBot="1">
      <c r="A3356" s="22" t="s">
        <v>20</v>
      </c>
      <c r="B3356" s="35">
        <v>0</v>
      </c>
      <c r="C3356" s="36">
        <v>0</v>
      </c>
      <c r="D3356" s="35">
        <v>0</v>
      </c>
      <c r="E3356" s="36">
        <v>0</v>
      </c>
      <c r="F3356" s="29">
        <v>0</v>
      </c>
      <c r="G3356" s="98">
        <v>0</v>
      </c>
      <c r="H3356" s="108" t="s">
        <v>841</v>
      </c>
    </row>
    <row r="3357" spans="1:8" ht="16.5" thickBot="1">
      <c r="A3357" s="22" t="s">
        <v>21</v>
      </c>
      <c r="B3357" s="35">
        <v>0</v>
      </c>
      <c r="C3357" s="36">
        <v>0</v>
      </c>
      <c r="D3357" s="35">
        <v>0</v>
      </c>
      <c r="E3357" s="36">
        <v>0</v>
      </c>
      <c r="F3357" s="29">
        <v>3</v>
      </c>
      <c r="G3357" s="98">
        <v>0</v>
      </c>
      <c r="H3357" s="108" t="s">
        <v>587</v>
      </c>
    </row>
    <row r="3358" spans="1:8" ht="16.5" thickBot="1">
      <c r="A3358" s="22" t="s">
        <v>22</v>
      </c>
      <c r="B3358" s="35">
        <v>0</v>
      </c>
      <c r="C3358" s="36">
        <v>0</v>
      </c>
      <c r="D3358" s="35">
        <v>7.0000000000000001E-3</v>
      </c>
      <c r="E3358" s="36">
        <v>1.6E-2</v>
      </c>
      <c r="F3358" s="29">
        <v>1.3819999999999999</v>
      </c>
      <c r="G3358" s="98">
        <v>0.23499999999999999</v>
      </c>
      <c r="H3358" s="108" t="s">
        <v>571</v>
      </c>
    </row>
    <row r="3359" spans="1:8" ht="16.5" thickBot="1">
      <c r="A3359" s="22" t="s">
        <v>23</v>
      </c>
      <c r="B3359" s="35">
        <v>0</v>
      </c>
      <c r="C3359" s="36">
        <v>0</v>
      </c>
      <c r="D3359" s="35">
        <v>0.123</v>
      </c>
      <c r="E3359" s="36">
        <v>0.27700000000000002</v>
      </c>
      <c r="F3359" s="29">
        <v>13.948469999999999</v>
      </c>
      <c r="G3359" s="98">
        <v>1.27</v>
      </c>
      <c r="H3359" s="108" t="s">
        <v>24</v>
      </c>
    </row>
    <row r="3360" spans="1:8" ht="16.5" thickBot="1">
      <c r="A3360" s="22" t="s">
        <v>25</v>
      </c>
      <c r="B3360" s="29">
        <v>13.409958066821137</v>
      </c>
      <c r="C3360" s="27">
        <v>52.984000000000002</v>
      </c>
      <c r="D3360" s="29">
        <v>6.85</v>
      </c>
      <c r="E3360" s="27">
        <v>35.96</v>
      </c>
      <c r="F3360" s="29">
        <v>6.6591610000000001</v>
      </c>
      <c r="G3360" s="98">
        <v>20.90415677</v>
      </c>
      <c r="H3360" s="108" t="s">
        <v>842</v>
      </c>
    </row>
    <row r="3361" spans="1:8" ht="16.5" thickBot="1">
      <c r="A3361" s="22" t="s">
        <v>26</v>
      </c>
      <c r="B3361" s="35">
        <v>525.22498245614042</v>
      </c>
      <c r="C3361" s="36">
        <v>45.872</v>
      </c>
      <c r="D3361" s="35">
        <v>366.59952668906311</v>
      </c>
      <c r="E3361" s="36">
        <v>32.018000000000001</v>
      </c>
      <c r="F3361" s="29">
        <v>43.502000000000002</v>
      </c>
      <c r="G3361" s="98">
        <v>19.184999999999999</v>
      </c>
      <c r="H3361" s="108" t="s">
        <v>843</v>
      </c>
    </row>
    <row r="3362" spans="1:8" ht="16.5" thickBot="1">
      <c r="A3362" s="22" t="s">
        <v>27</v>
      </c>
      <c r="B3362" s="35">
        <v>1458.171</v>
      </c>
      <c r="C3362" s="36">
        <v>140.833</v>
      </c>
      <c r="D3362" s="35">
        <v>1235.2100866203234</v>
      </c>
      <c r="E3362" s="36">
        <v>119.29900000000001</v>
      </c>
      <c r="F3362" s="29">
        <v>797.81600000000003</v>
      </c>
      <c r="G3362" s="98">
        <v>130.75</v>
      </c>
      <c r="H3362" s="108" t="s">
        <v>844</v>
      </c>
    </row>
    <row r="3363" spans="1:8" ht="16.5" thickBot="1">
      <c r="A3363" s="22" t="s">
        <v>28</v>
      </c>
      <c r="B3363" s="35">
        <v>727.59337794330702</v>
      </c>
      <c r="C3363" s="36">
        <v>112.503</v>
      </c>
      <c r="D3363" s="35">
        <v>1058.1512540305075</v>
      </c>
      <c r="E3363" s="36">
        <v>163.61500000000001</v>
      </c>
      <c r="F3363" s="29">
        <v>1376.0450000000001</v>
      </c>
      <c r="G3363" s="98">
        <v>191.03399999999999</v>
      </c>
      <c r="H3363" s="108" t="s">
        <v>845</v>
      </c>
    </row>
    <row r="3364" spans="1:8" ht="16.5" thickBot="1">
      <c r="A3364" s="22" t="s">
        <v>29</v>
      </c>
      <c r="B3364" s="35">
        <v>248.97350778129737</v>
      </c>
      <c r="C3364" s="36">
        <v>29.224</v>
      </c>
      <c r="D3364" s="35">
        <v>14.57</v>
      </c>
      <c r="E3364" s="36">
        <v>37.881999999999998</v>
      </c>
      <c r="F3364" s="29">
        <v>446.48500000000001</v>
      </c>
      <c r="G3364" s="98">
        <v>46.078000000000003</v>
      </c>
      <c r="H3364" s="108" t="s">
        <v>846</v>
      </c>
    </row>
    <row r="3365" spans="1:8" ht="16.5" thickBot="1">
      <c r="A3365" s="22" t="s">
        <v>30</v>
      </c>
      <c r="B3365" s="35">
        <v>1766.1957600600206</v>
      </c>
      <c r="C3365" s="36">
        <v>165.17</v>
      </c>
      <c r="D3365" s="35">
        <v>1517.4933262798188</v>
      </c>
      <c r="E3365" s="36">
        <v>141.91200000000001</v>
      </c>
      <c r="F3365" s="29">
        <v>509.51100000000002</v>
      </c>
      <c r="G3365" s="98">
        <v>78.486999999999995</v>
      </c>
      <c r="H3365" s="108" t="s">
        <v>847</v>
      </c>
    </row>
    <row r="3366" spans="1:8" ht="16.5" thickBot="1">
      <c r="A3366" s="22" t="s">
        <v>31</v>
      </c>
      <c r="B3366" s="35">
        <v>0</v>
      </c>
      <c r="C3366" s="36">
        <v>0</v>
      </c>
      <c r="D3366" s="35">
        <v>0.28299999999999997</v>
      </c>
      <c r="E3366" s="36">
        <v>3.8067999999999998E-2</v>
      </c>
      <c r="F3366" s="29">
        <v>0</v>
      </c>
      <c r="G3366" s="98">
        <v>0</v>
      </c>
      <c r="H3366" s="108" t="s">
        <v>848</v>
      </c>
    </row>
    <row r="3367" spans="1:8" ht="16.5" thickBot="1">
      <c r="A3367" s="22" t="s">
        <v>32</v>
      </c>
      <c r="B3367" s="35">
        <v>0</v>
      </c>
      <c r="C3367" s="36">
        <v>0</v>
      </c>
      <c r="D3367" s="35">
        <v>0</v>
      </c>
      <c r="E3367" s="36">
        <v>0</v>
      </c>
      <c r="F3367" s="29">
        <v>0</v>
      </c>
      <c r="G3367" s="98">
        <v>0</v>
      </c>
      <c r="H3367" s="108" t="s">
        <v>849</v>
      </c>
    </row>
    <row r="3368" spans="1:8" ht="16.5" thickBot="1">
      <c r="A3368" s="22" t="s">
        <v>33</v>
      </c>
      <c r="B3368" s="37">
        <v>0.14694614962062688</v>
      </c>
      <c r="C3368" s="38">
        <v>1.2999999999999999E-2</v>
      </c>
      <c r="D3368" s="37">
        <v>3.1E-2</v>
      </c>
      <c r="E3368" s="38">
        <v>0.01</v>
      </c>
      <c r="F3368" s="29">
        <v>0.36499999999999999</v>
      </c>
      <c r="G3368" s="98">
        <v>2E-3</v>
      </c>
      <c r="H3368" s="108" t="s">
        <v>850</v>
      </c>
    </row>
    <row r="3369" spans="1:8" ht="16.5" thickBot="1">
      <c r="A3369" s="22" t="s">
        <v>34</v>
      </c>
      <c r="B3369" s="37">
        <v>190.66055973859923</v>
      </c>
      <c r="C3369" s="38">
        <v>12.064</v>
      </c>
      <c r="D3369" s="37">
        <v>8.8859999999999992</v>
      </c>
      <c r="E3369" s="38">
        <v>19.597999999999999</v>
      </c>
      <c r="F3369" s="29">
        <v>400</v>
      </c>
      <c r="G3369" s="98">
        <v>9.3930000000000007</v>
      </c>
      <c r="H3369" s="107" t="s">
        <v>35</v>
      </c>
    </row>
    <row r="3370" spans="1:8" ht="16.5" thickBot="1">
      <c r="A3370" s="90" t="s">
        <v>338</v>
      </c>
      <c r="B3370" s="92">
        <f t="shared" ref="B3370:F3370" si="422">SUM(B3348:B3369)</f>
        <v>10682.217989243836</v>
      </c>
      <c r="C3370" s="92">
        <f t="shared" si="422"/>
        <v>1166.3720000000001</v>
      </c>
      <c r="D3370" s="92">
        <f t="shared" si="422"/>
        <v>10288.214584714537</v>
      </c>
      <c r="E3370" s="92">
        <f t="shared" si="422"/>
        <v>1201.0820680000002</v>
      </c>
      <c r="F3370" s="92">
        <f t="shared" si="422"/>
        <v>8737.2436309999994</v>
      </c>
      <c r="G3370" s="92">
        <f>SUM(G3348:G3369)</f>
        <v>1143.7981567700001</v>
      </c>
      <c r="H3370" s="106" t="s">
        <v>586</v>
      </c>
    </row>
    <row r="3371" spans="1:8" ht="16.5" thickBot="1">
      <c r="A3371" s="90" t="s">
        <v>337</v>
      </c>
      <c r="B3371" s="92">
        <v>15423.701009151411</v>
      </c>
      <c r="C3371" s="92">
        <v>1625.1659999999999</v>
      </c>
      <c r="D3371" s="92">
        <v>14750.204921912058</v>
      </c>
      <c r="E3371" s="92">
        <v>1554.201</v>
      </c>
      <c r="F3371" s="92">
        <v>12626.608470000001</v>
      </c>
      <c r="G3371" s="92">
        <v>1479.6859999999999</v>
      </c>
      <c r="H3371" s="113" t="s">
        <v>339</v>
      </c>
    </row>
    <row r="3372" spans="1:8" ht="16.5" thickTop="1">
      <c r="F3372" s="40"/>
      <c r="G3372" s="142"/>
      <c r="H3372" s="89" t="s">
        <v>249</v>
      </c>
    </row>
    <row r="3374" spans="1:8">
      <c r="A3374" s="73" t="s">
        <v>204</v>
      </c>
      <c r="H3374" s="75" t="s">
        <v>205</v>
      </c>
    </row>
    <row r="3375" spans="1:8">
      <c r="A3375" s="73" t="s">
        <v>752</v>
      </c>
      <c r="H3375" s="8" t="s">
        <v>488</v>
      </c>
    </row>
    <row r="3376" spans="1:8" ht="16.5" customHeight="1" thickBot="1">
      <c r="A3376" s="72" t="s">
        <v>814</v>
      </c>
      <c r="E3376" s="2"/>
      <c r="G3376" s="2" t="s">
        <v>327</v>
      </c>
      <c r="H3376" s="2" t="s">
        <v>1</v>
      </c>
    </row>
    <row r="3377" spans="1:8" ht="16.5" thickBot="1">
      <c r="A3377" s="63" t="s">
        <v>6</v>
      </c>
      <c r="B3377" s="179">
        <v>2018</v>
      </c>
      <c r="C3377" s="180"/>
      <c r="D3377" s="179">
        <v>2019</v>
      </c>
      <c r="E3377" s="180"/>
      <c r="F3377" s="179">
        <v>2020</v>
      </c>
      <c r="G3377" s="180"/>
      <c r="H3377" s="64" t="s">
        <v>2</v>
      </c>
    </row>
    <row r="3378" spans="1:8">
      <c r="A3378" s="65"/>
      <c r="B3378" s="19" t="s">
        <v>247</v>
      </c>
      <c r="C3378" s="105" t="s">
        <v>41</v>
      </c>
      <c r="D3378" s="105" t="s">
        <v>247</v>
      </c>
      <c r="E3378" s="15" t="s">
        <v>41</v>
      </c>
      <c r="F3378" s="105" t="s">
        <v>247</v>
      </c>
      <c r="G3378" s="15" t="s">
        <v>41</v>
      </c>
      <c r="H3378" s="66"/>
    </row>
    <row r="3379" spans="1:8" ht="16.5" thickBot="1">
      <c r="A3379" s="67"/>
      <c r="B3379" s="32" t="s">
        <v>248</v>
      </c>
      <c r="C3379" s="11" t="s">
        <v>43</v>
      </c>
      <c r="D3379" s="108" t="s">
        <v>248</v>
      </c>
      <c r="E3379" s="34" t="s">
        <v>43</v>
      </c>
      <c r="F3379" s="108" t="s">
        <v>248</v>
      </c>
      <c r="G3379" s="34" t="s">
        <v>43</v>
      </c>
      <c r="H3379" s="68"/>
    </row>
    <row r="3380" spans="1:8" ht="17.25" thickTop="1" thickBot="1">
      <c r="A3380" s="22" t="s">
        <v>11</v>
      </c>
      <c r="B3380" s="98">
        <v>219.727</v>
      </c>
      <c r="C3380" s="98">
        <v>27.875</v>
      </c>
      <c r="D3380" s="98">
        <v>212.03399999999999</v>
      </c>
      <c r="E3380" s="98">
        <v>34.613999999999997</v>
      </c>
      <c r="F3380" s="98">
        <v>238.84700000000001</v>
      </c>
      <c r="G3380" s="98">
        <v>35.420999999999999</v>
      </c>
      <c r="H3380" s="108" t="s">
        <v>851</v>
      </c>
    </row>
    <row r="3381" spans="1:8" ht="16.5" thickBot="1">
      <c r="A3381" s="22" t="s">
        <v>12</v>
      </c>
      <c r="B3381" s="98">
        <v>1007.596</v>
      </c>
      <c r="C3381" s="98">
        <v>24.837</v>
      </c>
      <c r="D3381" s="98">
        <v>1007.788</v>
      </c>
      <c r="E3381" s="98">
        <v>25.213999999999999</v>
      </c>
      <c r="F3381" s="98">
        <v>1110.903</v>
      </c>
      <c r="G3381" s="98">
        <v>20.51</v>
      </c>
      <c r="H3381" s="108" t="s">
        <v>852</v>
      </c>
    </row>
    <row r="3382" spans="1:8" ht="16.5" thickBot="1">
      <c r="A3382" s="22" t="s">
        <v>13</v>
      </c>
      <c r="B3382" s="98">
        <v>70.843000000000004</v>
      </c>
      <c r="C3382" s="98">
        <v>1.9590000000000001</v>
      </c>
      <c r="D3382" s="98">
        <v>13.999000000000001</v>
      </c>
      <c r="E3382" s="98">
        <v>1.59</v>
      </c>
      <c r="F3382" s="98">
        <v>10.022</v>
      </c>
      <c r="G3382" s="98">
        <v>3.1629999999999998</v>
      </c>
      <c r="H3382" s="108" t="s">
        <v>853</v>
      </c>
    </row>
    <row r="3383" spans="1:8" ht="16.5" thickBot="1">
      <c r="A3383" s="22" t="s">
        <v>14</v>
      </c>
      <c r="B3383" s="98">
        <v>0</v>
      </c>
      <c r="C3383" s="98">
        <v>0</v>
      </c>
      <c r="D3383" s="98">
        <v>0</v>
      </c>
      <c r="E3383" s="98">
        <v>0</v>
      </c>
      <c r="F3383" s="98">
        <v>0</v>
      </c>
      <c r="G3383" s="98">
        <v>0</v>
      </c>
      <c r="H3383" s="108" t="s">
        <v>854</v>
      </c>
    </row>
    <row r="3384" spans="1:8" ht="16.5" thickBot="1">
      <c r="A3384" s="22" t="s">
        <v>15</v>
      </c>
      <c r="B3384" s="98">
        <v>0</v>
      </c>
      <c r="C3384" s="98">
        <v>0</v>
      </c>
      <c r="D3384" s="98">
        <v>0</v>
      </c>
      <c r="E3384" s="98">
        <v>0</v>
      </c>
      <c r="F3384" s="98">
        <v>0</v>
      </c>
      <c r="G3384" s="98">
        <v>0</v>
      </c>
      <c r="H3384" s="108" t="s">
        <v>590</v>
      </c>
    </row>
    <row r="3385" spans="1:8" ht="16.5" thickBot="1">
      <c r="A3385" s="22" t="s">
        <v>16</v>
      </c>
      <c r="B3385" s="98">
        <v>2.0979999999999999</v>
      </c>
      <c r="C3385" s="98">
        <v>0.108</v>
      </c>
      <c r="D3385" s="98">
        <v>3.4159999999999999</v>
      </c>
      <c r="E3385" s="98">
        <v>0.16700000000000001</v>
      </c>
      <c r="F3385" s="98">
        <v>1.024</v>
      </c>
      <c r="G3385" s="98">
        <v>4.2999999999999997E-2</v>
      </c>
      <c r="H3385" s="108" t="s">
        <v>839</v>
      </c>
    </row>
    <row r="3386" spans="1:8" ht="16.5" thickBot="1">
      <c r="A3386" s="22" t="s">
        <v>17</v>
      </c>
      <c r="B3386" s="98">
        <v>1.143</v>
      </c>
      <c r="C3386" s="98">
        <v>8.3000000000000004E-2</v>
      </c>
      <c r="D3386" s="98">
        <v>2.4</v>
      </c>
      <c r="E3386" s="98">
        <v>5.8999999999999997E-2</v>
      </c>
      <c r="F3386" s="98">
        <v>1.5</v>
      </c>
      <c r="G3386" s="98">
        <v>0</v>
      </c>
      <c r="H3386" s="108" t="s">
        <v>18</v>
      </c>
    </row>
    <row r="3387" spans="1:8" ht="16.5" thickBot="1">
      <c r="A3387" s="22" t="s">
        <v>19</v>
      </c>
      <c r="B3387" s="98">
        <v>913.56</v>
      </c>
      <c r="C3387" s="98">
        <v>67.356999999999999</v>
      </c>
      <c r="D3387" s="98">
        <v>902.83299999999997</v>
      </c>
      <c r="E3387" s="98">
        <v>67.879000000000005</v>
      </c>
      <c r="F3387" s="98">
        <v>279.79000000000002</v>
      </c>
      <c r="G3387" s="98">
        <v>15.497999999999999</v>
      </c>
      <c r="H3387" s="108" t="s">
        <v>840</v>
      </c>
    </row>
    <row r="3388" spans="1:8" ht="16.5" thickBot="1">
      <c r="A3388" s="22" t="s">
        <v>20</v>
      </c>
      <c r="B3388" s="98">
        <v>0.10299999999999999</v>
      </c>
      <c r="C3388" s="98">
        <v>5.1999999999999998E-2</v>
      </c>
      <c r="D3388" s="98">
        <v>1.4039999999999999</v>
      </c>
      <c r="E3388" s="98">
        <v>0.21199999999999999</v>
      </c>
      <c r="F3388" s="98">
        <v>0</v>
      </c>
      <c r="G3388" s="98">
        <v>0</v>
      </c>
      <c r="H3388" s="108" t="s">
        <v>841</v>
      </c>
    </row>
    <row r="3389" spans="1:8" ht="16.5" thickBot="1">
      <c r="A3389" s="22" t="s">
        <v>21</v>
      </c>
      <c r="B3389" s="98">
        <v>8.0000000000000002E-3</v>
      </c>
      <c r="C3389" s="98">
        <v>0</v>
      </c>
      <c r="D3389" s="98">
        <v>0</v>
      </c>
      <c r="E3389" s="98">
        <v>0</v>
      </c>
      <c r="F3389" s="98">
        <v>0</v>
      </c>
      <c r="G3389" s="98">
        <v>0</v>
      </c>
      <c r="H3389" s="108" t="s">
        <v>587</v>
      </c>
    </row>
    <row r="3390" spans="1:8" ht="16.5" thickBot="1">
      <c r="A3390" s="22" t="s">
        <v>22</v>
      </c>
      <c r="B3390" s="98">
        <v>0</v>
      </c>
      <c r="C3390" s="98">
        <v>0</v>
      </c>
      <c r="D3390" s="98">
        <v>0.311</v>
      </c>
      <c r="E3390" s="98">
        <v>5.7000000000000002E-2</v>
      </c>
      <c r="F3390" s="98">
        <v>4.4320000000000004</v>
      </c>
      <c r="G3390" s="98">
        <v>0.17899999999999999</v>
      </c>
      <c r="H3390" s="108" t="s">
        <v>571</v>
      </c>
    </row>
    <row r="3391" spans="1:8" ht="16.5" thickBot="1">
      <c r="A3391" s="22" t="s">
        <v>23</v>
      </c>
      <c r="B3391" s="98">
        <v>0.112</v>
      </c>
      <c r="C3391" s="98">
        <v>1.0999999999999999E-2</v>
      </c>
      <c r="D3391" s="98">
        <v>0.66728999999999994</v>
      </c>
      <c r="E3391" s="98">
        <v>9.1999999999999998E-2</v>
      </c>
      <c r="F3391" s="98">
        <v>0.14327999999999999</v>
      </c>
      <c r="G3391" s="98">
        <v>1.4999999999999999E-2</v>
      </c>
      <c r="H3391" s="108" t="s">
        <v>24</v>
      </c>
    </row>
    <row r="3392" spans="1:8" ht="16.5" thickBot="1">
      <c r="A3392" s="22" t="s">
        <v>25</v>
      </c>
      <c r="B3392" s="98">
        <v>778.57100000000003</v>
      </c>
      <c r="C3392" s="98">
        <v>109.91800000000001</v>
      </c>
      <c r="D3392" s="98">
        <v>720</v>
      </c>
      <c r="E3392" s="98">
        <v>143.08000000000001</v>
      </c>
      <c r="F3392" s="98">
        <v>35.332562000000003</v>
      </c>
      <c r="G3392" s="98">
        <v>178.55821822999999</v>
      </c>
      <c r="H3392" s="108" t="s">
        <v>842</v>
      </c>
    </row>
    <row r="3393" spans="1:8" ht="16.5" thickBot="1">
      <c r="A3393" s="22" t="s">
        <v>26</v>
      </c>
      <c r="B3393" s="98">
        <v>0.316</v>
      </c>
      <c r="C3393" s="98">
        <v>3.5999999999999997E-2</v>
      </c>
      <c r="D3393" s="98">
        <v>0</v>
      </c>
      <c r="E3393" s="98">
        <v>6.8000000000000005E-2</v>
      </c>
      <c r="F3393" s="98">
        <v>0</v>
      </c>
      <c r="G3393" s="98">
        <v>1.373</v>
      </c>
      <c r="H3393" s="108" t="s">
        <v>843</v>
      </c>
    </row>
    <row r="3394" spans="1:8" ht="16.5" thickBot="1">
      <c r="A3394" s="22" t="s">
        <v>27</v>
      </c>
      <c r="B3394" s="98">
        <v>15.734</v>
      </c>
      <c r="C3394" s="98">
        <v>2.8479999999999999</v>
      </c>
      <c r="D3394" s="98">
        <v>93.108000000000004</v>
      </c>
      <c r="E3394" s="98">
        <v>21.064</v>
      </c>
      <c r="F3394" s="98">
        <v>9.3970000000000002</v>
      </c>
      <c r="G3394" s="98">
        <v>1.6539999999999999</v>
      </c>
      <c r="H3394" s="108" t="s">
        <v>844</v>
      </c>
    </row>
    <row r="3395" spans="1:8" ht="16.5" thickBot="1">
      <c r="A3395" s="22" t="s">
        <v>28</v>
      </c>
      <c r="B3395" s="98">
        <v>1.9</v>
      </c>
      <c r="C3395" s="98">
        <v>0.19800000000000001</v>
      </c>
      <c r="D3395" s="98">
        <v>3.4009999999999998</v>
      </c>
      <c r="E3395" s="98">
        <v>2.7069999999999999</v>
      </c>
      <c r="F3395" s="98">
        <v>92.43</v>
      </c>
      <c r="G3395" s="98">
        <v>6.88</v>
      </c>
      <c r="H3395" s="108" t="s">
        <v>845</v>
      </c>
    </row>
    <row r="3396" spans="1:8" ht="16.5" thickBot="1">
      <c r="A3396" s="22" t="s">
        <v>29</v>
      </c>
      <c r="B3396" s="98">
        <v>9.9000000000000005E-2</v>
      </c>
      <c r="C3396" s="98">
        <v>1.0999999999999999E-2</v>
      </c>
      <c r="D3396" s="98">
        <v>0.50800000000000001</v>
      </c>
      <c r="E3396" s="98">
        <v>0.184</v>
      </c>
      <c r="F3396" s="98">
        <v>2.1720000000000002</v>
      </c>
      <c r="G3396" s="98">
        <v>2.028</v>
      </c>
      <c r="H3396" s="108" t="s">
        <v>846</v>
      </c>
    </row>
    <row r="3397" spans="1:8" ht="16.5" thickBot="1">
      <c r="A3397" s="22" t="s">
        <v>30</v>
      </c>
      <c r="B3397" s="98">
        <v>0.127</v>
      </c>
      <c r="C3397" s="98">
        <v>0</v>
      </c>
      <c r="D3397" s="98">
        <v>0.158</v>
      </c>
      <c r="E3397" s="98">
        <v>3.1E-2</v>
      </c>
      <c r="F3397" s="98">
        <v>0.02</v>
      </c>
      <c r="G3397" s="98">
        <v>6.0000000000000001E-3</v>
      </c>
      <c r="H3397" s="108" t="s">
        <v>847</v>
      </c>
    </row>
    <row r="3398" spans="1:8" ht="16.5" thickBot="1">
      <c r="A3398" s="22" t="s">
        <v>31</v>
      </c>
      <c r="B3398" s="98">
        <v>0</v>
      </c>
      <c r="C3398" s="98">
        <v>0</v>
      </c>
      <c r="D3398" s="98">
        <v>0.28299999999999997</v>
      </c>
      <c r="E3398" s="98">
        <v>3.6999999999999998E-2</v>
      </c>
      <c r="F3398" s="98">
        <v>0</v>
      </c>
      <c r="G3398" s="98">
        <v>0</v>
      </c>
      <c r="H3398" s="108" t="s">
        <v>848</v>
      </c>
    </row>
    <row r="3399" spans="1:8" ht="16.5" thickBot="1">
      <c r="A3399" s="22" t="s">
        <v>32</v>
      </c>
      <c r="B3399" s="98">
        <v>8.8999999999999996E-2</v>
      </c>
      <c r="C3399" s="98">
        <v>1E-3</v>
      </c>
      <c r="D3399" s="98">
        <v>0</v>
      </c>
      <c r="E3399" s="98">
        <v>0</v>
      </c>
      <c r="F3399" s="98">
        <v>0</v>
      </c>
      <c r="G3399" s="98">
        <v>0</v>
      </c>
      <c r="H3399" s="108" t="s">
        <v>849</v>
      </c>
    </row>
    <row r="3400" spans="1:8" ht="16.5" thickBot="1">
      <c r="A3400" s="22" t="s">
        <v>33</v>
      </c>
      <c r="B3400" s="98">
        <v>0.39800000000000002</v>
      </c>
      <c r="C3400" s="98">
        <v>2.8000000000000001E-2</v>
      </c>
      <c r="D3400" s="98">
        <v>1.8859999999999999</v>
      </c>
      <c r="E3400" s="98">
        <v>4.0000000000000001E-3</v>
      </c>
      <c r="F3400" s="98">
        <v>5.3999999999999999E-2</v>
      </c>
      <c r="G3400" s="98">
        <v>1E-3</v>
      </c>
      <c r="H3400" s="108" t="s">
        <v>850</v>
      </c>
    </row>
    <row r="3401" spans="1:8" ht="16.5" thickBot="1">
      <c r="A3401" s="22" t="s">
        <v>34</v>
      </c>
      <c r="B3401" s="98">
        <v>350.00799999999998</v>
      </c>
      <c r="C3401" s="98">
        <v>0.33700000000000002</v>
      </c>
      <c r="D3401" s="98">
        <v>350.762</v>
      </c>
      <c r="E3401" s="98">
        <v>0.41499999999999998</v>
      </c>
      <c r="F3401" s="98">
        <v>300</v>
      </c>
      <c r="G3401" s="98">
        <v>0.01</v>
      </c>
      <c r="H3401" s="107" t="s">
        <v>35</v>
      </c>
    </row>
    <row r="3402" spans="1:8" ht="16.5" thickBot="1">
      <c r="A3402" s="90" t="s">
        <v>338</v>
      </c>
      <c r="B3402" s="139">
        <f t="shared" ref="B3402:F3402" si="423">SUM(B3380:B3401)</f>
        <v>3362.4319999999998</v>
      </c>
      <c r="C3402" s="139">
        <f t="shared" si="423"/>
        <v>235.65899999999999</v>
      </c>
      <c r="D3402" s="139">
        <f t="shared" si="423"/>
        <v>3314.95829</v>
      </c>
      <c r="E3402" s="139">
        <f t="shared" si="423"/>
        <v>297.47400000000005</v>
      </c>
      <c r="F3402" s="139">
        <f t="shared" si="423"/>
        <v>2086.0668420000002</v>
      </c>
      <c r="G3402" s="139">
        <f>SUM(G3380:G3401)</f>
        <v>265.33921822999991</v>
      </c>
      <c r="H3402" s="106" t="s">
        <v>586</v>
      </c>
    </row>
    <row r="3403" spans="1:8" ht="16.5" thickBot="1">
      <c r="A3403" s="90" t="s">
        <v>337</v>
      </c>
      <c r="B3403" s="139">
        <v>4751.5529999999999</v>
      </c>
      <c r="C3403" s="139">
        <v>303.29899999999998</v>
      </c>
      <c r="D3403" s="139">
        <v>4345.9062899999999</v>
      </c>
      <c r="E3403" s="139">
        <v>197.41200000000001</v>
      </c>
      <c r="F3403" s="139">
        <v>3945.3052799999996</v>
      </c>
      <c r="G3403" s="139">
        <v>124.474</v>
      </c>
      <c r="H3403" s="113" t="s">
        <v>339</v>
      </c>
    </row>
    <row r="3404" spans="1:8" ht="16.5" thickTop="1">
      <c r="H3404" s="89" t="s">
        <v>249</v>
      </c>
    </row>
    <row r="3406" spans="1:8">
      <c r="A3406" s="73" t="s">
        <v>206</v>
      </c>
      <c r="H3406" s="75" t="s">
        <v>207</v>
      </c>
    </row>
    <row r="3407" spans="1:8">
      <c r="A3407" s="73" t="s">
        <v>753</v>
      </c>
      <c r="H3407" s="7" t="s">
        <v>489</v>
      </c>
    </row>
    <row r="3408" spans="1:8" ht="16.5" customHeight="1" thickBot="1">
      <c r="A3408" s="72" t="s">
        <v>814</v>
      </c>
      <c r="E3408" s="2"/>
      <c r="G3408" s="2" t="s">
        <v>327</v>
      </c>
      <c r="H3408" s="2" t="s">
        <v>1</v>
      </c>
    </row>
    <row r="3409" spans="1:8" ht="16.5" thickBot="1">
      <c r="A3409" s="63" t="s">
        <v>6</v>
      </c>
      <c r="B3409" s="179">
        <v>2018</v>
      </c>
      <c r="C3409" s="180"/>
      <c r="D3409" s="179">
        <v>2019</v>
      </c>
      <c r="E3409" s="180"/>
      <c r="F3409" s="179">
        <v>2020</v>
      </c>
      <c r="G3409" s="180"/>
      <c r="H3409" s="64" t="s">
        <v>2</v>
      </c>
    </row>
    <row r="3410" spans="1:8">
      <c r="A3410" s="65"/>
      <c r="B3410" s="19" t="s">
        <v>247</v>
      </c>
      <c r="C3410" s="105" t="s">
        <v>41</v>
      </c>
      <c r="D3410" s="105" t="s">
        <v>247</v>
      </c>
      <c r="E3410" s="15" t="s">
        <v>41</v>
      </c>
      <c r="F3410" s="105" t="s">
        <v>247</v>
      </c>
      <c r="G3410" s="15" t="s">
        <v>41</v>
      </c>
      <c r="H3410" s="66"/>
    </row>
    <row r="3411" spans="1:8" ht="16.5" thickBot="1">
      <c r="A3411" s="67"/>
      <c r="B3411" s="32" t="s">
        <v>248</v>
      </c>
      <c r="C3411" s="11" t="s">
        <v>43</v>
      </c>
      <c r="D3411" s="108" t="s">
        <v>248</v>
      </c>
      <c r="E3411" s="34" t="s">
        <v>43</v>
      </c>
      <c r="F3411" s="108" t="s">
        <v>248</v>
      </c>
      <c r="G3411" s="34" t="s">
        <v>43</v>
      </c>
      <c r="H3411" s="68"/>
    </row>
    <row r="3412" spans="1:8" ht="17.25" thickTop="1" thickBot="1">
      <c r="A3412" s="22" t="s">
        <v>11</v>
      </c>
      <c r="B3412" s="33">
        <v>1.7000000000000001E-2</v>
      </c>
      <c r="C3412" s="36">
        <v>0.104</v>
      </c>
      <c r="D3412" s="33">
        <v>3.0000000000000001E-3</v>
      </c>
      <c r="E3412" s="36">
        <v>2.8000000000000001E-2</v>
      </c>
      <c r="F3412" s="29">
        <v>0</v>
      </c>
      <c r="G3412" s="29">
        <v>0</v>
      </c>
      <c r="H3412" s="108" t="s">
        <v>851</v>
      </c>
    </row>
    <row r="3413" spans="1:8" ht="16.5" thickBot="1">
      <c r="A3413" s="22" t="s">
        <v>12</v>
      </c>
      <c r="B3413" s="35">
        <v>18.359000000000002</v>
      </c>
      <c r="C3413" s="36">
        <v>29.72</v>
      </c>
      <c r="D3413" s="35">
        <v>17.588999999999999</v>
      </c>
      <c r="E3413" s="36">
        <v>24.016999999999999</v>
      </c>
      <c r="F3413" s="29">
        <v>63.646999999999998</v>
      </c>
      <c r="G3413" s="29">
        <v>18.021999999999998</v>
      </c>
      <c r="H3413" s="108" t="s">
        <v>852</v>
      </c>
    </row>
    <row r="3414" spans="1:8" ht="16.5" thickBot="1">
      <c r="A3414" s="22" t="s">
        <v>13</v>
      </c>
      <c r="B3414" s="35">
        <v>0</v>
      </c>
      <c r="C3414" s="36">
        <v>1E-3</v>
      </c>
      <c r="D3414" s="35">
        <v>5.8000000000000003E-2</v>
      </c>
      <c r="E3414" s="36">
        <v>0.26900000000000002</v>
      </c>
      <c r="F3414" s="29">
        <v>4.3999999999999997E-2</v>
      </c>
      <c r="G3414" s="29">
        <v>1.2999999999999999E-2</v>
      </c>
      <c r="H3414" s="108" t="s">
        <v>853</v>
      </c>
    </row>
    <row r="3415" spans="1:8" ht="16.5" thickBot="1">
      <c r="A3415" s="22" t="s">
        <v>14</v>
      </c>
      <c r="B3415" s="35">
        <v>0</v>
      </c>
      <c r="C3415" s="36">
        <v>0</v>
      </c>
      <c r="D3415" s="35">
        <v>0</v>
      </c>
      <c r="E3415" s="36">
        <v>3.0000000000000001E-3</v>
      </c>
      <c r="F3415" s="29">
        <v>0</v>
      </c>
      <c r="G3415" s="29">
        <v>0</v>
      </c>
      <c r="H3415" s="108" t="s">
        <v>854</v>
      </c>
    </row>
    <row r="3416" spans="1:8" ht="16.5" thickBot="1">
      <c r="A3416" s="22" t="s">
        <v>15</v>
      </c>
      <c r="B3416" s="35">
        <v>0</v>
      </c>
      <c r="C3416" s="36">
        <v>0</v>
      </c>
      <c r="D3416" s="35">
        <v>0</v>
      </c>
      <c r="E3416" s="36">
        <v>0</v>
      </c>
      <c r="F3416" s="29">
        <v>0</v>
      </c>
      <c r="G3416" s="29">
        <v>0</v>
      </c>
      <c r="H3416" s="108" t="s">
        <v>590</v>
      </c>
    </row>
    <row r="3417" spans="1:8" ht="16.5" thickBot="1">
      <c r="A3417" s="22" t="s">
        <v>16</v>
      </c>
      <c r="B3417" s="35">
        <v>0</v>
      </c>
      <c r="C3417" s="36">
        <v>0</v>
      </c>
      <c r="D3417" s="35">
        <v>0</v>
      </c>
      <c r="E3417" s="36">
        <v>0</v>
      </c>
      <c r="F3417" s="29">
        <v>0</v>
      </c>
      <c r="G3417" s="29">
        <v>0</v>
      </c>
      <c r="H3417" s="108" t="s">
        <v>839</v>
      </c>
    </row>
    <row r="3418" spans="1:8" ht="16.5" thickBot="1">
      <c r="A3418" s="22" t="s">
        <v>17</v>
      </c>
      <c r="B3418" s="35">
        <v>0.14000000000000001</v>
      </c>
      <c r="C3418" s="36">
        <v>0.21199999999999999</v>
      </c>
      <c r="D3418" s="35">
        <v>6</v>
      </c>
      <c r="E3418" s="36">
        <v>2.9</v>
      </c>
      <c r="F3418" s="29">
        <v>6</v>
      </c>
      <c r="G3418" s="29">
        <v>2.9</v>
      </c>
      <c r="H3418" s="108" t="s">
        <v>18</v>
      </c>
    </row>
    <row r="3419" spans="1:8" ht="16.5" thickBot="1">
      <c r="A3419" s="22" t="s">
        <v>19</v>
      </c>
      <c r="B3419" s="35">
        <v>21.026</v>
      </c>
      <c r="C3419" s="36">
        <v>35.865000000000002</v>
      </c>
      <c r="D3419" s="35">
        <v>34.348999999999997</v>
      </c>
      <c r="E3419" s="36">
        <v>46.343000000000004</v>
      </c>
      <c r="F3419" s="29">
        <v>112.60299999999999</v>
      </c>
      <c r="G3419" s="29">
        <v>36.1</v>
      </c>
      <c r="H3419" s="108" t="s">
        <v>840</v>
      </c>
    </row>
    <row r="3420" spans="1:8" ht="16.5" thickBot="1">
      <c r="A3420" s="22" t="s">
        <v>20</v>
      </c>
      <c r="B3420" s="35">
        <v>0</v>
      </c>
      <c r="C3420" s="36">
        <v>0</v>
      </c>
      <c r="D3420" s="35">
        <v>3.5999999999999997E-2</v>
      </c>
      <c r="E3420" s="36">
        <v>7.1999999999999995E-2</v>
      </c>
      <c r="F3420" s="29">
        <v>1.2</v>
      </c>
      <c r="G3420" s="29">
        <v>1.4019999999999999</v>
      </c>
      <c r="H3420" s="108" t="s">
        <v>841</v>
      </c>
    </row>
    <row r="3421" spans="1:8" ht="16.5" thickBot="1">
      <c r="A3421" s="22" t="s">
        <v>21</v>
      </c>
      <c r="B3421" s="35">
        <v>0</v>
      </c>
      <c r="C3421" s="36">
        <v>0</v>
      </c>
      <c r="D3421" s="35">
        <v>0</v>
      </c>
      <c r="E3421" s="36">
        <v>0</v>
      </c>
      <c r="F3421" s="29">
        <v>0</v>
      </c>
      <c r="G3421" s="29">
        <v>0</v>
      </c>
      <c r="H3421" s="108" t="s">
        <v>587</v>
      </c>
    </row>
    <row r="3422" spans="1:8" ht="16.5" thickBot="1">
      <c r="A3422" s="22" t="s">
        <v>22</v>
      </c>
      <c r="B3422" s="35">
        <v>5.3999999999999999E-2</v>
      </c>
      <c r="C3422" s="36">
        <v>9.4E-2</v>
      </c>
      <c r="D3422" s="35">
        <v>5.8999999999999997E-2</v>
      </c>
      <c r="E3422" s="36">
        <v>0.115</v>
      </c>
      <c r="F3422" s="29">
        <v>0</v>
      </c>
      <c r="G3422" s="29">
        <v>0</v>
      </c>
      <c r="H3422" s="108" t="s">
        <v>571</v>
      </c>
    </row>
    <row r="3423" spans="1:8" ht="16.5" thickBot="1">
      <c r="A3423" s="22" t="s">
        <v>23</v>
      </c>
      <c r="B3423" s="35">
        <v>0</v>
      </c>
      <c r="C3423" s="36">
        <v>0</v>
      </c>
      <c r="D3423" s="35">
        <v>0</v>
      </c>
      <c r="E3423" s="36">
        <v>6.0000000000000001E-3</v>
      </c>
      <c r="F3423" s="29">
        <v>8.5599999999999999E-3</v>
      </c>
      <c r="G3423" s="29">
        <v>7.0000000000000001E-3</v>
      </c>
      <c r="H3423" s="108" t="s">
        <v>24</v>
      </c>
    </row>
    <row r="3424" spans="1:8" ht="16.5" thickBot="1">
      <c r="A3424" s="22" t="s">
        <v>25</v>
      </c>
      <c r="B3424" s="29">
        <v>0</v>
      </c>
      <c r="C3424" s="27">
        <v>0</v>
      </c>
      <c r="D3424" s="29">
        <v>8.4000000000000005E-2</v>
      </c>
      <c r="E3424" s="27">
        <v>9.4E-2</v>
      </c>
      <c r="F3424" s="29">
        <v>10.418801</v>
      </c>
      <c r="G3424" s="29">
        <v>15.220505369999998</v>
      </c>
      <c r="H3424" s="108" t="s">
        <v>842</v>
      </c>
    </row>
    <row r="3425" spans="1:8" ht="16.5" thickBot="1">
      <c r="A3425" s="22" t="s">
        <v>26</v>
      </c>
      <c r="B3425" s="35">
        <v>0</v>
      </c>
      <c r="C3425" s="36">
        <v>0</v>
      </c>
      <c r="D3425" s="35">
        <v>0</v>
      </c>
      <c r="E3425" s="36">
        <v>0</v>
      </c>
      <c r="F3425" s="29">
        <v>0</v>
      </c>
      <c r="G3425" s="29">
        <v>0</v>
      </c>
      <c r="H3425" s="108" t="s">
        <v>843</v>
      </c>
    </row>
    <row r="3426" spans="1:8" ht="16.5" thickBot="1">
      <c r="A3426" s="22" t="s">
        <v>27</v>
      </c>
      <c r="B3426" s="35">
        <v>2.637</v>
      </c>
      <c r="C3426" s="36">
        <v>24.501000000000001</v>
      </c>
      <c r="D3426" s="35">
        <v>4.08</v>
      </c>
      <c r="E3426" s="36">
        <v>15.836</v>
      </c>
      <c r="F3426" s="29">
        <v>2.726</v>
      </c>
      <c r="G3426" s="29">
        <v>3.43</v>
      </c>
      <c r="H3426" s="108" t="s">
        <v>844</v>
      </c>
    </row>
    <row r="3427" spans="1:8" ht="16.5" thickBot="1">
      <c r="A3427" s="22" t="s">
        <v>28</v>
      </c>
      <c r="B3427" s="35">
        <v>7.3380000000000001</v>
      </c>
      <c r="C3427" s="36">
        <v>76.441999999999993</v>
      </c>
      <c r="D3427" s="35">
        <v>4.03</v>
      </c>
      <c r="E3427" s="36">
        <v>19.416</v>
      </c>
      <c r="F3427" s="29">
        <v>11.832000000000001</v>
      </c>
      <c r="G3427" s="29">
        <v>9.09</v>
      </c>
      <c r="H3427" s="108" t="s">
        <v>845</v>
      </c>
    </row>
    <row r="3428" spans="1:8" ht="16.5" thickBot="1">
      <c r="A3428" s="22" t="s">
        <v>29</v>
      </c>
      <c r="B3428" s="35">
        <v>0</v>
      </c>
      <c r="C3428" s="36">
        <v>2E-3</v>
      </c>
      <c r="D3428" s="35">
        <v>0</v>
      </c>
      <c r="E3428" s="36">
        <v>2E-3</v>
      </c>
      <c r="F3428" s="29">
        <v>0</v>
      </c>
      <c r="G3428" s="29">
        <v>0</v>
      </c>
      <c r="H3428" s="108" t="s">
        <v>846</v>
      </c>
    </row>
    <row r="3429" spans="1:8" ht="16.5" thickBot="1">
      <c r="A3429" s="22" t="s">
        <v>30</v>
      </c>
      <c r="B3429" s="35">
        <v>0</v>
      </c>
      <c r="C3429" s="36">
        <v>0</v>
      </c>
      <c r="D3429" s="35">
        <v>2.8000000000000001E-2</v>
      </c>
      <c r="E3429" s="36">
        <v>0.38500000000000001</v>
      </c>
      <c r="F3429" s="29">
        <v>0.255</v>
      </c>
      <c r="G3429" s="29">
        <v>6.5000000000000002E-2</v>
      </c>
      <c r="H3429" s="108" t="s">
        <v>847</v>
      </c>
    </row>
    <row r="3430" spans="1:8" ht="16.5" thickBot="1">
      <c r="A3430" s="22" t="s">
        <v>31</v>
      </c>
      <c r="B3430" s="35">
        <v>110.56399999999999</v>
      </c>
      <c r="C3430" s="36">
        <v>6.984</v>
      </c>
      <c r="D3430" s="35">
        <v>12.907</v>
      </c>
      <c r="E3430" s="36">
        <v>6.9059999999999997</v>
      </c>
      <c r="F3430" s="29">
        <v>19.824000000000002</v>
      </c>
      <c r="G3430" s="29">
        <v>15.122999999999999</v>
      </c>
      <c r="H3430" s="108" t="s">
        <v>848</v>
      </c>
    </row>
    <row r="3431" spans="1:8" ht="16.5" thickBot="1">
      <c r="A3431" s="22" t="s">
        <v>32</v>
      </c>
      <c r="B3431" s="35">
        <v>0</v>
      </c>
      <c r="C3431" s="36">
        <v>0</v>
      </c>
      <c r="D3431" s="35">
        <v>0</v>
      </c>
      <c r="E3431" s="36">
        <v>0</v>
      </c>
      <c r="F3431" s="29">
        <v>6.0000000000000001E-3</v>
      </c>
      <c r="G3431" s="29">
        <v>2.5000000000000001E-2</v>
      </c>
      <c r="H3431" s="108" t="s">
        <v>849</v>
      </c>
    </row>
    <row r="3432" spans="1:8" ht="16.5" thickBot="1">
      <c r="A3432" s="22" t="s">
        <v>33</v>
      </c>
      <c r="B3432" s="37">
        <v>0</v>
      </c>
      <c r="C3432" s="38">
        <v>0</v>
      </c>
      <c r="D3432" s="37">
        <v>0</v>
      </c>
      <c r="E3432" s="38">
        <v>0</v>
      </c>
      <c r="F3432" s="29">
        <v>0</v>
      </c>
      <c r="G3432" s="29">
        <v>0</v>
      </c>
      <c r="H3432" s="108" t="s">
        <v>850</v>
      </c>
    </row>
    <row r="3433" spans="1:8" ht="16.5" thickBot="1">
      <c r="A3433" s="22" t="s">
        <v>34</v>
      </c>
      <c r="B3433" s="37">
        <v>5.7000000000000002E-2</v>
      </c>
      <c r="C3433" s="38">
        <v>0.25600000000000001</v>
      </c>
      <c r="D3433" s="37">
        <v>3.2000000000000001E-2</v>
      </c>
      <c r="E3433" s="38">
        <v>0.05</v>
      </c>
      <c r="F3433" s="29">
        <v>0</v>
      </c>
      <c r="G3433" s="29">
        <v>0</v>
      </c>
      <c r="H3433" s="107" t="s">
        <v>35</v>
      </c>
    </row>
    <row r="3434" spans="1:8" ht="16.5" thickBot="1">
      <c r="A3434" s="90" t="s">
        <v>338</v>
      </c>
      <c r="B3434" s="92">
        <f t="shared" ref="B3434:F3434" si="424">SUM(B3412:B3433)</f>
        <v>160.19199999999998</v>
      </c>
      <c r="C3434" s="92">
        <f t="shared" si="424"/>
        <v>174.18100000000001</v>
      </c>
      <c r="D3434" s="92">
        <f t="shared" si="424"/>
        <v>79.254999999999995</v>
      </c>
      <c r="E3434" s="92">
        <f t="shared" si="424"/>
        <v>116.44199999999999</v>
      </c>
      <c r="F3434" s="92">
        <f t="shared" si="424"/>
        <v>228.56436099999996</v>
      </c>
      <c r="G3434" s="92">
        <f>SUM(G3412:G3433)</f>
        <v>101.39750537000002</v>
      </c>
      <c r="H3434" s="106" t="s">
        <v>586</v>
      </c>
    </row>
    <row r="3435" spans="1:8" ht="16.5" thickBot="1">
      <c r="A3435" s="90" t="s">
        <v>337</v>
      </c>
      <c r="B3435" s="92">
        <v>297.70448221290798</v>
      </c>
      <c r="C3435" s="92">
        <v>183.44800000000001</v>
      </c>
      <c r="D3435" s="92">
        <v>191.23887585264333</v>
      </c>
      <c r="E3435" s="92">
        <v>117.843</v>
      </c>
      <c r="F3435" s="92">
        <v>221.63955999999999</v>
      </c>
      <c r="G3435" s="92">
        <v>91.763999999999996</v>
      </c>
      <c r="H3435" s="113" t="s">
        <v>339</v>
      </c>
    </row>
    <row r="3436" spans="1:8" ht="16.5" thickTop="1">
      <c r="B3436" s="30"/>
      <c r="C3436" s="30"/>
      <c r="E3436" s="60"/>
      <c r="G3436" s="60"/>
      <c r="H3436" s="89" t="s">
        <v>249</v>
      </c>
    </row>
    <row r="3437" spans="1:8">
      <c r="B3437" s="30"/>
      <c r="C3437" s="30"/>
      <c r="E3437" s="60"/>
      <c r="G3437" s="60"/>
      <c r="H3437" s="59"/>
    </row>
    <row r="3438" spans="1:8">
      <c r="B3438" s="30"/>
      <c r="C3438" s="30"/>
      <c r="E3438" s="60"/>
      <c r="G3438" s="60"/>
      <c r="H3438" s="59"/>
    </row>
    <row r="3439" spans="1:8">
      <c r="B3439" s="30"/>
      <c r="C3439" s="30"/>
      <c r="E3439" s="60"/>
      <c r="G3439" s="60"/>
      <c r="H3439" s="59"/>
    </row>
    <row r="3440" spans="1:8">
      <c r="A3440" s="73" t="s">
        <v>647</v>
      </c>
      <c r="H3440" s="75" t="s">
        <v>208</v>
      </c>
    </row>
    <row r="3441" spans="1:8">
      <c r="A3441" s="73" t="s">
        <v>754</v>
      </c>
      <c r="H3441" s="7" t="s">
        <v>809</v>
      </c>
    </row>
    <row r="3442" spans="1:8" ht="16.5" customHeight="1" thickBot="1">
      <c r="A3442" s="72" t="s">
        <v>814</v>
      </c>
      <c r="E3442" s="2"/>
      <c r="G3442" s="2" t="s">
        <v>327</v>
      </c>
      <c r="H3442" s="2" t="s">
        <v>1</v>
      </c>
    </row>
    <row r="3443" spans="1:8" ht="16.5" thickBot="1">
      <c r="A3443" s="63" t="s">
        <v>6</v>
      </c>
      <c r="B3443" s="179">
        <v>2018</v>
      </c>
      <c r="C3443" s="180"/>
      <c r="D3443" s="179">
        <v>2019</v>
      </c>
      <c r="E3443" s="180"/>
      <c r="F3443" s="179">
        <v>2020</v>
      </c>
      <c r="G3443" s="180"/>
      <c r="H3443" s="64" t="s">
        <v>2</v>
      </c>
    </row>
    <row r="3444" spans="1:8">
      <c r="A3444" s="65"/>
      <c r="B3444" s="19" t="s">
        <v>247</v>
      </c>
      <c r="C3444" s="105" t="s">
        <v>41</v>
      </c>
      <c r="D3444" s="105" t="s">
        <v>247</v>
      </c>
      <c r="E3444" s="15" t="s">
        <v>41</v>
      </c>
      <c r="F3444" s="105" t="s">
        <v>247</v>
      </c>
      <c r="G3444" s="15" t="s">
        <v>41</v>
      </c>
      <c r="H3444" s="66"/>
    </row>
    <row r="3445" spans="1:8" ht="16.5" thickBot="1">
      <c r="A3445" s="67"/>
      <c r="B3445" s="32" t="s">
        <v>248</v>
      </c>
      <c r="C3445" s="11" t="s">
        <v>43</v>
      </c>
      <c r="D3445" s="108" t="s">
        <v>248</v>
      </c>
      <c r="E3445" s="34" t="s">
        <v>43</v>
      </c>
      <c r="F3445" s="108" t="s">
        <v>248</v>
      </c>
      <c r="G3445" s="34" t="s">
        <v>43</v>
      </c>
      <c r="H3445" s="68"/>
    </row>
    <row r="3446" spans="1:8" ht="17.25" thickTop="1" thickBot="1">
      <c r="A3446" s="22" t="s">
        <v>11</v>
      </c>
      <c r="B3446" s="33">
        <v>2.5986632390745497</v>
      </c>
      <c r="C3446" s="36">
        <v>0.57599999999999996</v>
      </c>
      <c r="D3446" s="35">
        <v>0.70099999999999996</v>
      </c>
      <c r="E3446" s="35">
        <v>0.52500000000000002</v>
      </c>
      <c r="F3446" s="35">
        <v>0.78500000000000003</v>
      </c>
      <c r="G3446" s="35">
        <v>0.46400000000000002</v>
      </c>
      <c r="H3446" s="108" t="s">
        <v>851</v>
      </c>
    </row>
    <row r="3447" spans="1:8" ht="16.5" thickBot="1">
      <c r="A3447" s="22" t="s">
        <v>12</v>
      </c>
      <c r="B3447" s="35">
        <v>1.3057823347745521</v>
      </c>
      <c r="C3447" s="36">
        <v>9.8420000000000005</v>
      </c>
      <c r="D3447" s="35">
        <v>4.8310000000000004</v>
      </c>
      <c r="E3447" s="35">
        <v>9.3480000000000008</v>
      </c>
      <c r="F3447" s="35">
        <v>3.3119999999999998</v>
      </c>
      <c r="G3447" s="35">
        <v>4.55</v>
      </c>
      <c r="H3447" s="108" t="s">
        <v>852</v>
      </c>
    </row>
    <row r="3448" spans="1:8" ht="16.5" thickBot="1">
      <c r="A3448" s="22" t="s">
        <v>13</v>
      </c>
      <c r="B3448" s="35">
        <v>0.26957402912621359</v>
      </c>
      <c r="C3448" s="36">
        <v>2.5979999999999999</v>
      </c>
      <c r="D3448" s="35">
        <v>0.50800000000000001</v>
      </c>
      <c r="E3448" s="35">
        <v>1.4530000000000001</v>
      </c>
      <c r="F3448" s="35">
        <v>0.54900000000000004</v>
      </c>
      <c r="G3448" s="35">
        <v>5.1539999999999999</v>
      </c>
      <c r="H3448" s="108" t="s">
        <v>853</v>
      </c>
    </row>
    <row r="3449" spans="1:8" ht="16.5" thickBot="1">
      <c r="A3449" s="22" t="s">
        <v>14</v>
      </c>
      <c r="B3449" s="35">
        <v>0.10896907216494847</v>
      </c>
      <c r="C3449" s="36">
        <v>0.30199999999999999</v>
      </c>
      <c r="D3449" s="35">
        <v>0.49199999999999999</v>
      </c>
      <c r="E3449" s="35">
        <v>0.23799999999999999</v>
      </c>
      <c r="F3449" s="35">
        <v>0.108</v>
      </c>
      <c r="G3449" s="35">
        <v>0.108</v>
      </c>
      <c r="H3449" s="108" t="s">
        <v>854</v>
      </c>
    </row>
    <row r="3450" spans="1:8" ht="16.5" thickBot="1">
      <c r="A3450" s="22" t="s">
        <v>15</v>
      </c>
      <c r="B3450" s="35">
        <v>0.23923546798029557</v>
      </c>
      <c r="C3450" s="36">
        <v>0.95599999999999996</v>
      </c>
      <c r="D3450" s="35">
        <v>0.22</v>
      </c>
      <c r="E3450" s="35">
        <v>0.626</v>
      </c>
      <c r="F3450" s="35">
        <v>8.7999999999999995E-2</v>
      </c>
      <c r="G3450" s="35">
        <v>0.252</v>
      </c>
      <c r="H3450" s="108" t="s">
        <v>590</v>
      </c>
    </row>
    <row r="3451" spans="1:8" ht="16.5" thickBot="1">
      <c r="A3451" s="22" t="s">
        <v>16</v>
      </c>
      <c r="B3451" s="35">
        <v>0</v>
      </c>
      <c r="C3451" s="36">
        <v>0</v>
      </c>
      <c r="D3451" s="35">
        <v>0</v>
      </c>
      <c r="E3451" s="35">
        <v>0</v>
      </c>
      <c r="F3451" s="35">
        <v>0</v>
      </c>
      <c r="G3451" s="35">
        <v>0</v>
      </c>
      <c r="H3451" s="108" t="s">
        <v>839</v>
      </c>
    </row>
    <row r="3452" spans="1:8" ht="16.5" thickBot="1">
      <c r="A3452" s="22" t="s">
        <v>17</v>
      </c>
      <c r="B3452" s="35">
        <v>0</v>
      </c>
      <c r="C3452" s="36">
        <v>0</v>
      </c>
      <c r="D3452" s="35">
        <v>0</v>
      </c>
      <c r="E3452" s="35">
        <v>0</v>
      </c>
      <c r="F3452" s="35">
        <v>4.0000000000000001E-3</v>
      </c>
      <c r="G3452" s="35">
        <v>7.0000000000000001E-3</v>
      </c>
      <c r="H3452" s="108" t="s">
        <v>18</v>
      </c>
    </row>
    <row r="3453" spans="1:8" ht="16.5" thickBot="1">
      <c r="A3453" s="22" t="s">
        <v>19</v>
      </c>
      <c r="B3453" s="35">
        <v>0.12350355385456532</v>
      </c>
      <c r="C3453" s="36">
        <v>0.83199999999999996</v>
      </c>
      <c r="D3453" s="35">
        <v>1.1990000000000001</v>
      </c>
      <c r="E3453" s="35">
        <v>0.61299999999999999</v>
      </c>
      <c r="F3453" s="35">
        <v>1.1439999999999999</v>
      </c>
      <c r="G3453" s="35">
        <v>0.35499999999999998</v>
      </c>
      <c r="H3453" s="108" t="s">
        <v>840</v>
      </c>
    </row>
    <row r="3454" spans="1:8" ht="16.5" thickBot="1">
      <c r="A3454" s="22" t="s">
        <v>20</v>
      </c>
      <c r="B3454" s="35">
        <v>1.1875341716785128E-3</v>
      </c>
      <c r="C3454" s="36">
        <v>8.0000000000000002E-3</v>
      </c>
      <c r="D3454" s="35">
        <v>2.1999999999999999E-2</v>
      </c>
      <c r="E3454" s="35">
        <v>1.7000000000000001E-2</v>
      </c>
      <c r="F3454" s="35">
        <v>5.0999999999999997E-2</v>
      </c>
      <c r="G3454" s="35">
        <v>0.219</v>
      </c>
      <c r="H3454" s="108" t="s">
        <v>841</v>
      </c>
    </row>
    <row r="3455" spans="1:8" ht="16.5" thickBot="1">
      <c r="A3455" s="22" t="s">
        <v>21</v>
      </c>
      <c r="B3455" s="35">
        <v>5.3439037725533075E-3</v>
      </c>
      <c r="C3455" s="36">
        <v>3.5999999999999997E-2</v>
      </c>
      <c r="D3455" s="35">
        <v>1.2E-2</v>
      </c>
      <c r="E3455" s="35">
        <v>1.0999999999999999E-2</v>
      </c>
      <c r="F3455" s="35">
        <v>0.372</v>
      </c>
      <c r="G3455" s="35">
        <v>0.11600000000000001</v>
      </c>
      <c r="H3455" s="108" t="s">
        <v>587</v>
      </c>
    </row>
    <row r="3456" spans="1:8" ht="16.5" thickBot="1">
      <c r="A3456" s="22" t="s">
        <v>22</v>
      </c>
      <c r="B3456" s="35">
        <v>0</v>
      </c>
      <c r="C3456" s="36">
        <v>0</v>
      </c>
      <c r="D3456" s="35">
        <v>4.5999999999999999E-2</v>
      </c>
      <c r="E3456" s="35">
        <v>1.2E-2</v>
      </c>
      <c r="F3456" s="35">
        <v>6.0000000000000001E-3</v>
      </c>
      <c r="G3456" s="35">
        <v>8.0000000000000002E-3</v>
      </c>
      <c r="H3456" s="108" t="s">
        <v>571</v>
      </c>
    </row>
    <row r="3457" spans="1:8" ht="16.5" thickBot="1">
      <c r="A3457" s="22" t="s">
        <v>23</v>
      </c>
      <c r="B3457" s="35">
        <v>2.1114138817480721</v>
      </c>
      <c r="C3457" s="36">
        <v>0.46800000000000003</v>
      </c>
      <c r="D3457" s="35">
        <v>2.1573800000000003</v>
      </c>
      <c r="E3457" s="35">
        <v>2.4140000000000001</v>
      </c>
      <c r="F3457" s="35">
        <v>2.0204</v>
      </c>
      <c r="G3457" s="35">
        <v>3.1019999999999999</v>
      </c>
      <c r="H3457" s="108" t="s">
        <v>24</v>
      </c>
    </row>
    <row r="3458" spans="1:8" ht="16.5" thickBot="1">
      <c r="A3458" s="22" t="s">
        <v>25</v>
      </c>
      <c r="B3458" s="29">
        <v>0</v>
      </c>
      <c r="C3458" s="27">
        <v>0.65200000000000002</v>
      </c>
      <c r="D3458" s="35">
        <v>0.84699999999999998</v>
      </c>
      <c r="E3458" s="35">
        <v>0.95699999999999996</v>
      </c>
      <c r="F3458" s="35">
        <v>0.14699999999999999</v>
      </c>
      <c r="G3458" s="35">
        <v>0.55700000000000005</v>
      </c>
      <c r="H3458" s="108" t="s">
        <v>842</v>
      </c>
    </row>
    <row r="3459" spans="1:8" ht="16.5" thickBot="1">
      <c r="A3459" s="22" t="s">
        <v>26</v>
      </c>
      <c r="B3459" s="35">
        <v>0</v>
      </c>
      <c r="C3459" s="36">
        <v>0.95199999999999996</v>
      </c>
      <c r="D3459" s="35">
        <v>0</v>
      </c>
      <c r="E3459" s="35">
        <v>0.40600000000000003</v>
      </c>
      <c r="F3459" s="35">
        <v>0</v>
      </c>
      <c r="G3459" s="35">
        <v>0</v>
      </c>
      <c r="H3459" s="108" t="s">
        <v>843</v>
      </c>
    </row>
    <row r="3460" spans="1:8" ht="16.5" thickBot="1">
      <c r="A3460" s="22" t="s">
        <v>27</v>
      </c>
      <c r="B3460" s="35">
        <v>0.79</v>
      </c>
      <c r="C3460" s="36">
        <v>71.807000000000002</v>
      </c>
      <c r="D3460" s="35">
        <v>0.998</v>
      </c>
      <c r="E3460" s="35">
        <v>15.704000000000001</v>
      </c>
      <c r="F3460" s="35">
        <v>1.002</v>
      </c>
      <c r="G3460" s="35">
        <v>14.760999999999999</v>
      </c>
      <c r="H3460" s="108" t="s">
        <v>844</v>
      </c>
    </row>
    <row r="3461" spans="1:8" ht="16.5" thickBot="1">
      <c r="A3461" s="22" t="s">
        <v>28</v>
      </c>
      <c r="B3461" s="35">
        <v>0.71471747992588008</v>
      </c>
      <c r="C3461" s="36">
        <v>5.3869999999999996</v>
      </c>
      <c r="D3461" s="35">
        <v>0.99199999999999999</v>
      </c>
      <c r="E3461" s="35">
        <v>5.9180000000000001</v>
      </c>
      <c r="F3461" s="35">
        <v>1.325</v>
      </c>
      <c r="G3461" s="35">
        <v>5.7869999999999999</v>
      </c>
      <c r="H3461" s="108" t="s">
        <v>845</v>
      </c>
    </row>
    <row r="3462" spans="1:8" ht="16.5" thickBot="1">
      <c r="A3462" s="22" t="s">
        <v>29</v>
      </c>
      <c r="B3462" s="35">
        <v>3.8608276714020999E-2</v>
      </c>
      <c r="C3462" s="36">
        <v>0.29099999999999998</v>
      </c>
      <c r="D3462" s="35">
        <v>7.1999999999999995E-2</v>
      </c>
      <c r="E3462" s="35">
        <v>9.5000000000000001E-2</v>
      </c>
      <c r="F3462" s="35">
        <v>3.5999999999999997E-2</v>
      </c>
      <c r="G3462" s="35">
        <v>8.2000000000000003E-2</v>
      </c>
      <c r="H3462" s="108" t="s">
        <v>846</v>
      </c>
    </row>
    <row r="3463" spans="1:8" ht="16.5" thickBot="1">
      <c r="A3463" s="22" t="s">
        <v>30</v>
      </c>
      <c r="B3463" s="35">
        <v>0.12099913526868437</v>
      </c>
      <c r="C3463" s="36">
        <v>0.91200000000000003</v>
      </c>
      <c r="D3463" s="35">
        <v>1.099</v>
      </c>
      <c r="E3463" s="35">
        <v>1.34</v>
      </c>
      <c r="F3463" s="35">
        <v>0.19900000000000001</v>
      </c>
      <c r="G3463" s="35">
        <v>0.30299999999999999</v>
      </c>
      <c r="H3463" s="108" t="s">
        <v>847</v>
      </c>
    </row>
    <row r="3464" spans="1:8" ht="16.5" thickBot="1">
      <c r="A3464" s="22" t="s">
        <v>31</v>
      </c>
      <c r="B3464" s="35">
        <v>0</v>
      </c>
      <c r="C3464" s="36">
        <v>2.2290000000000001</v>
      </c>
      <c r="D3464" s="35">
        <v>0.86699999999999999</v>
      </c>
      <c r="E3464" s="35">
        <v>0.44600000000000001</v>
      </c>
      <c r="F3464" s="35">
        <v>0.69099999999999995</v>
      </c>
      <c r="G3464" s="35">
        <v>1.8919999999999999</v>
      </c>
      <c r="H3464" s="108" t="s">
        <v>848</v>
      </c>
    </row>
    <row r="3465" spans="1:8" ht="16.5" thickBot="1">
      <c r="A3465" s="22" t="s">
        <v>32</v>
      </c>
      <c r="B3465" s="35">
        <v>0.92407782581840636</v>
      </c>
      <c r="C3465" s="36">
        <v>6.9649999999999999</v>
      </c>
      <c r="D3465" s="35">
        <v>0.76600000000000001</v>
      </c>
      <c r="E3465" s="35">
        <v>3.14</v>
      </c>
      <c r="F3465" s="35">
        <v>0.44400000000000001</v>
      </c>
      <c r="G3465" s="35">
        <v>6.4729999999999999</v>
      </c>
      <c r="H3465" s="108" t="s">
        <v>849</v>
      </c>
    </row>
    <row r="3466" spans="1:8" ht="16.5" thickBot="1">
      <c r="A3466" s="22" t="s">
        <v>33</v>
      </c>
      <c r="B3466" s="37">
        <v>6.6337245213094506E-4</v>
      </c>
      <c r="C3466" s="38">
        <v>5.0000000000000001E-3</v>
      </c>
      <c r="D3466" s="35">
        <v>6.0000000000000001E-3</v>
      </c>
      <c r="E3466" s="35">
        <v>8.9999999999999993E-3</v>
      </c>
      <c r="F3466" s="35">
        <v>0</v>
      </c>
      <c r="G3466" s="35">
        <v>0</v>
      </c>
      <c r="H3466" s="108" t="s">
        <v>850</v>
      </c>
    </row>
    <row r="3467" spans="1:8" ht="16.5" thickBot="1">
      <c r="A3467" s="22" t="s">
        <v>34</v>
      </c>
      <c r="B3467" s="37">
        <v>6.6337245213094506E-4</v>
      </c>
      <c r="C3467" s="38">
        <v>5.0000000000000001E-3</v>
      </c>
      <c r="D3467" s="35">
        <v>0</v>
      </c>
      <c r="E3467" s="35">
        <v>0</v>
      </c>
      <c r="F3467" s="35">
        <v>0</v>
      </c>
      <c r="G3467" s="35">
        <v>0</v>
      </c>
      <c r="H3467" s="107" t="s">
        <v>35</v>
      </c>
    </row>
    <row r="3468" spans="1:8" ht="16.5" thickBot="1">
      <c r="A3468" s="90" t="s">
        <v>338</v>
      </c>
      <c r="B3468" s="92">
        <v>9.3534024792986816</v>
      </c>
      <c r="C3468" s="92">
        <v>104.82299999999999</v>
      </c>
      <c r="D3468" s="92">
        <v>15.835379999999999</v>
      </c>
      <c r="E3468" s="92">
        <v>43.271999999999998</v>
      </c>
      <c r="F3468" s="92">
        <v>12.2834</v>
      </c>
      <c r="G3468" s="92">
        <v>44.19</v>
      </c>
      <c r="H3468" s="106" t="s">
        <v>586</v>
      </c>
    </row>
    <row r="3469" spans="1:8" ht="16.5" thickBot="1">
      <c r="A3469" s="90" t="s">
        <v>337</v>
      </c>
      <c r="B3469" s="92">
        <v>781.71511365581148</v>
      </c>
      <c r="C3469" s="92">
        <v>2934.3159999999998</v>
      </c>
      <c r="D3469" s="92">
        <v>326.19137999999998</v>
      </c>
      <c r="E3469" s="92">
        <v>3222.3</v>
      </c>
      <c r="F3469" s="92">
        <v>370.25640000000004</v>
      </c>
      <c r="G3469" s="92">
        <v>3194.8519999999999</v>
      </c>
      <c r="H3469" s="113" t="s">
        <v>339</v>
      </c>
    </row>
    <row r="3470" spans="1:8">
      <c r="B3470" s="30"/>
      <c r="C3470" s="30"/>
      <c r="E3470" s="60"/>
      <c r="G3470" s="60"/>
    </row>
    <row r="3471" spans="1:8">
      <c r="B3471" s="30"/>
      <c r="C3471" s="30"/>
      <c r="E3471" s="60"/>
      <c r="G3471" s="60"/>
    </row>
    <row r="3472" spans="1:8">
      <c r="A3472" s="73" t="s">
        <v>209</v>
      </c>
      <c r="H3472" s="75" t="s">
        <v>210</v>
      </c>
    </row>
    <row r="3473" spans="1:8">
      <c r="A3473" s="73" t="s">
        <v>755</v>
      </c>
      <c r="H3473" s="7" t="s">
        <v>490</v>
      </c>
    </row>
    <row r="3474" spans="1:8" ht="16.5" customHeight="1" thickBot="1">
      <c r="A3474" s="72" t="s">
        <v>814</v>
      </c>
      <c r="E3474" s="2"/>
      <c r="G3474" s="2" t="s">
        <v>327</v>
      </c>
      <c r="H3474" s="2" t="s">
        <v>1</v>
      </c>
    </row>
    <row r="3475" spans="1:8" ht="16.5" thickBot="1">
      <c r="A3475" s="63" t="s">
        <v>6</v>
      </c>
      <c r="B3475" s="179">
        <v>2018</v>
      </c>
      <c r="C3475" s="180"/>
      <c r="D3475" s="179">
        <v>2019</v>
      </c>
      <c r="E3475" s="180"/>
      <c r="F3475" s="179">
        <v>2020</v>
      </c>
      <c r="G3475" s="180"/>
      <c r="H3475" s="64" t="s">
        <v>2</v>
      </c>
    </row>
    <row r="3476" spans="1:8">
      <c r="A3476" s="65"/>
      <c r="B3476" s="19" t="s">
        <v>247</v>
      </c>
      <c r="C3476" s="105" t="s">
        <v>41</v>
      </c>
      <c r="D3476" s="105" t="s">
        <v>247</v>
      </c>
      <c r="E3476" s="15" t="s">
        <v>41</v>
      </c>
      <c r="F3476" s="105" t="s">
        <v>247</v>
      </c>
      <c r="G3476" s="15" t="s">
        <v>41</v>
      </c>
      <c r="H3476" s="66"/>
    </row>
    <row r="3477" spans="1:8" ht="16.5" thickBot="1">
      <c r="A3477" s="67"/>
      <c r="B3477" s="32" t="s">
        <v>248</v>
      </c>
      <c r="C3477" s="11" t="s">
        <v>43</v>
      </c>
      <c r="D3477" s="108" t="s">
        <v>248</v>
      </c>
      <c r="E3477" s="34" t="s">
        <v>43</v>
      </c>
      <c r="F3477" s="108" t="s">
        <v>248</v>
      </c>
      <c r="G3477" s="34" t="s">
        <v>43</v>
      </c>
      <c r="H3477" s="68"/>
    </row>
    <row r="3478" spans="1:8" ht="17.25" thickTop="1" thickBot="1">
      <c r="A3478" s="22" t="s">
        <v>11</v>
      </c>
      <c r="B3478" s="33">
        <v>0</v>
      </c>
      <c r="C3478" s="36">
        <v>0</v>
      </c>
      <c r="D3478" s="33">
        <v>0</v>
      </c>
      <c r="E3478" s="36">
        <v>0</v>
      </c>
      <c r="F3478" s="98">
        <v>0</v>
      </c>
      <c r="G3478" s="98">
        <v>0</v>
      </c>
      <c r="H3478" s="108" t="s">
        <v>851</v>
      </c>
    </row>
    <row r="3479" spans="1:8" ht="16.5" thickBot="1">
      <c r="A3479" s="22" t="s">
        <v>12</v>
      </c>
      <c r="B3479" s="35">
        <v>5.2999999999999999E-2</v>
      </c>
      <c r="C3479" s="36">
        <v>0.313</v>
      </c>
      <c r="D3479" s="35">
        <v>1.7000000000000001E-2</v>
      </c>
      <c r="E3479" s="36">
        <v>9.8000000000000004E-2</v>
      </c>
      <c r="F3479" s="98">
        <v>0</v>
      </c>
      <c r="G3479" s="98">
        <v>0</v>
      </c>
      <c r="H3479" s="108" t="s">
        <v>852</v>
      </c>
    </row>
    <row r="3480" spans="1:8" ht="16.5" thickBot="1">
      <c r="A3480" s="22" t="s">
        <v>13</v>
      </c>
      <c r="B3480" s="35">
        <v>0</v>
      </c>
      <c r="C3480" s="36">
        <v>0</v>
      </c>
      <c r="D3480" s="35">
        <v>0</v>
      </c>
      <c r="E3480" s="36">
        <v>6.0000000000000001E-3</v>
      </c>
      <c r="F3480" s="98">
        <v>0</v>
      </c>
      <c r="G3480" s="98">
        <v>0</v>
      </c>
      <c r="H3480" s="108" t="s">
        <v>853</v>
      </c>
    </row>
    <row r="3481" spans="1:8" ht="16.5" thickBot="1">
      <c r="A3481" s="22" t="s">
        <v>14</v>
      </c>
      <c r="B3481" s="35">
        <v>0</v>
      </c>
      <c r="C3481" s="36">
        <v>0</v>
      </c>
      <c r="D3481" s="35">
        <v>0</v>
      </c>
      <c r="E3481" s="36">
        <v>0</v>
      </c>
      <c r="F3481" s="98">
        <v>4.7E-2</v>
      </c>
      <c r="G3481" s="98">
        <v>6.0000000000000001E-3</v>
      </c>
      <c r="H3481" s="108" t="s">
        <v>854</v>
      </c>
    </row>
    <row r="3482" spans="1:8" ht="16.5" thickBot="1">
      <c r="A3482" s="22" t="s">
        <v>15</v>
      </c>
      <c r="B3482" s="35">
        <v>0</v>
      </c>
      <c r="C3482" s="36">
        <v>0</v>
      </c>
      <c r="D3482" s="35">
        <v>0</v>
      </c>
      <c r="E3482" s="36">
        <v>0</v>
      </c>
      <c r="F3482" s="98">
        <v>0</v>
      </c>
      <c r="G3482" s="98">
        <v>0</v>
      </c>
      <c r="H3482" s="108" t="s">
        <v>590</v>
      </c>
    </row>
    <row r="3483" spans="1:8" ht="16.5" thickBot="1">
      <c r="A3483" s="22" t="s">
        <v>16</v>
      </c>
      <c r="B3483" s="35">
        <v>0</v>
      </c>
      <c r="C3483" s="36">
        <v>0</v>
      </c>
      <c r="D3483" s="35">
        <v>0</v>
      </c>
      <c r="E3483" s="36">
        <v>0</v>
      </c>
      <c r="F3483" s="98">
        <v>0</v>
      </c>
      <c r="G3483" s="98">
        <v>0</v>
      </c>
      <c r="H3483" s="108" t="s">
        <v>839</v>
      </c>
    </row>
    <row r="3484" spans="1:8" ht="16.5" thickBot="1">
      <c r="A3484" s="22" t="s">
        <v>17</v>
      </c>
      <c r="B3484" s="35">
        <v>0</v>
      </c>
      <c r="C3484" s="36">
        <v>0</v>
      </c>
      <c r="D3484" s="35">
        <v>0</v>
      </c>
      <c r="E3484" s="36">
        <v>0</v>
      </c>
      <c r="F3484" s="98">
        <v>0</v>
      </c>
      <c r="G3484" s="98">
        <v>0</v>
      </c>
      <c r="H3484" s="108" t="s">
        <v>18</v>
      </c>
    </row>
    <row r="3485" spans="1:8" ht="16.5" thickBot="1">
      <c r="A3485" s="22" t="s">
        <v>19</v>
      </c>
      <c r="B3485" s="35">
        <v>0</v>
      </c>
      <c r="C3485" s="36">
        <v>0</v>
      </c>
      <c r="D3485" s="35">
        <v>0</v>
      </c>
      <c r="E3485" s="36">
        <v>0</v>
      </c>
      <c r="F3485" s="98">
        <v>0</v>
      </c>
      <c r="G3485" s="98">
        <v>0</v>
      </c>
      <c r="H3485" s="108" t="s">
        <v>840</v>
      </c>
    </row>
    <row r="3486" spans="1:8" ht="16.5" thickBot="1">
      <c r="A3486" s="22" t="s">
        <v>20</v>
      </c>
      <c r="B3486" s="35">
        <v>0</v>
      </c>
      <c r="C3486" s="36">
        <v>0</v>
      </c>
      <c r="D3486" s="35">
        <v>0</v>
      </c>
      <c r="E3486" s="36">
        <v>0</v>
      </c>
      <c r="F3486" s="98">
        <v>0</v>
      </c>
      <c r="G3486" s="98">
        <v>0</v>
      </c>
      <c r="H3486" s="108" t="s">
        <v>841</v>
      </c>
    </row>
    <row r="3487" spans="1:8" ht="16.5" thickBot="1">
      <c r="A3487" s="22" t="s">
        <v>21</v>
      </c>
      <c r="B3487" s="35">
        <v>0</v>
      </c>
      <c r="C3487" s="36">
        <v>0</v>
      </c>
      <c r="D3487" s="35">
        <v>0</v>
      </c>
      <c r="E3487" s="36">
        <v>0</v>
      </c>
      <c r="F3487" s="98">
        <v>0</v>
      </c>
      <c r="G3487" s="98">
        <v>0</v>
      </c>
      <c r="H3487" s="108" t="s">
        <v>587</v>
      </c>
    </row>
    <row r="3488" spans="1:8" ht="16.5" thickBot="1">
      <c r="A3488" s="22" t="s">
        <v>22</v>
      </c>
      <c r="B3488" s="35">
        <v>0</v>
      </c>
      <c r="C3488" s="36">
        <v>0</v>
      </c>
      <c r="D3488" s="35">
        <v>0</v>
      </c>
      <c r="E3488" s="36">
        <v>0</v>
      </c>
      <c r="F3488" s="98">
        <v>0</v>
      </c>
      <c r="G3488" s="98">
        <v>0</v>
      </c>
      <c r="H3488" s="108" t="s">
        <v>571</v>
      </c>
    </row>
    <row r="3489" spans="1:8" ht="16.5" thickBot="1">
      <c r="A3489" s="22" t="s">
        <v>23</v>
      </c>
      <c r="B3489" s="35">
        <v>0</v>
      </c>
      <c r="C3489" s="36">
        <v>1.4999999999999999E-2</v>
      </c>
      <c r="D3489" s="35">
        <v>6.0000000000000001E-3</v>
      </c>
      <c r="E3489" s="36">
        <v>8.0000000000000002E-3</v>
      </c>
      <c r="F3489" s="98">
        <v>0</v>
      </c>
      <c r="G3489" s="98">
        <v>0</v>
      </c>
      <c r="H3489" s="108" t="s">
        <v>24</v>
      </c>
    </row>
    <row r="3490" spans="1:8" ht="16.5" thickBot="1">
      <c r="A3490" s="22" t="s">
        <v>25</v>
      </c>
      <c r="B3490" s="29">
        <v>0</v>
      </c>
      <c r="C3490" s="27">
        <v>0</v>
      </c>
      <c r="D3490" s="29">
        <v>1.7000000000000001E-2</v>
      </c>
      <c r="E3490" s="27">
        <v>2.5000000000000001E-2</v>
      </c>
      <c r="F3490" s="98">
        <v>0</v>
      </c>
      <c r="G3490" s="98">
        <v>0</v>
      </c>
      <c r="H3490" s="108" t="s">
        <v>842</v>
      </c>
    </row>
    <row r="3491" spans="1:8" ht="16.5" thickBot="1">
      <c r="A3491" s="22" t="s">
        <v>26</v>
      </c>
      <c r="B3491" s="35">
        <v>0</v>
      </c>
      <c r="C3491" s="36">
        <v>2.3E-2</v>
      </c>
      <c r="D3491" s="35">
        <v>0</v>
      </c>
      <c r="E3491" s="36">
        <v>2.5999999999999999E-2</v>
      </c>
      <c r="F3491" s="98">
        <v>0</v>
      </c>
      <c r="G3491" s="98">
        <v>0</v>
      </c>
      <c r="H3491" s="108" t="s">
        <v>843</v>
      </c>
    </row>
    <row r="3492" spans="1:8" ht="16.5" thickBot="1">
      <c r="A3492" s="22" t="s">
        <v>27</v>
      </c>
      <c r="B3492" s="35">
        <v>0</v>
      </c>
      <c r="C3492" s="36">
        <v>0</v>
      </c>
      <c r="D3492" s="35">
        <v>0</v>
      </c>
      <c r="E3492" s="36">
        <v>0</v>
      </c>
      <c r="F3492" s="98">
        <v>0</v>
      </c>
      <c r="G3492" s="98">
        <v>0</v>
      </c>
      <c r="H3492" s="108" t="s">
        <v>844</v>
      </c>
    </row>
    <row r="3493" spans="1:8" ht="16.5" thickBot="1">
      <c r="A3493" s="22" t="s">
        <v>28</v>
      </c>
      <c r="B3493" s="35">
        <v>4.0000000000000001E-3</v>
      </c>
      <c r="C3493" s="36">
        <v>7.1999999999999995E-2</v>
      </c>
      <c r="D3493" s="35">
        <v>0</v>
      </c>
      <c r="E3493" s="36">
        <v>7.0000000000000001E-3</v>
      </c>
      <c r="F3493" s="98">
        <v>0</v>
      </c>
      <c r="G3493" s="98">
        <v>0</v>
      </c>
      <c r="H3493" s="108" t="s">
        <v>845</v>
      </c>
    </row>
    <row r="3494" spans="1:8" ht="16.5" thickBot="1">
      <c r="A3494" s="22" t="s">
        <v>29</v>
      </c>
      <c r="B3494" s="35">
        <v>1.2999999999999999E-2</v>
      </c>
      <c r="C3494" s="36">
        <v>9.0999999999999998E-2</v>
      </c>
      <c r="D3494" s="35">
        <v>8.9999999999999993E-3</v>
      </c>
      <c r="E3494" s="36">
        <v>4.2999999999999997E-2</v>
      </c>
      <c r="F3494" s="98">
        <v>0</v>
      </c>
      <c r="G3494" s="98">
        <v>0</v>
      </c>
      <c r="H3494" s="108" t="s">
        <v>846</v>
      </c>
    </row>
    <row r="3495" spans="1:8" ht="16.5" thickBot="1">
      <c r="A3495" s="22" t="s">
        <v>30</v>
      </c>
      <c r="B3495" s="35">
        <v>2.5999999999999999E-2</v>
      </c>
      <c r="C3495" s="36">
        <v>0.79500000000000004</v>
      </c>
      <c r="D3495" s="35">
        <v>0</v>
      </c>
      <c r="E3495" s="36">
        <v>5.0000000000000001E-3</v>
      </c>
      <c r="F3495" s="98">
        <v>0</v>
      </c>
      <c r="G3495" s="98">
        <v>0</v>
      </c>
      <c r="H3495" s="108" t="s">
        <v>847</v>
      </c>
    </row>
    <row r="3496" spans="1:8" ht="16.5" thickBot="1">
      <c r="A3496" s="22" t="s">
        <v>31</v>
      </c>
      <c r="B3496" s="35">
        <v>1E-3</v>
      </c>
      <c r="C3496" s="36">
        <v>1.0999999999999999E-2</v>
      </c>
      <c r="D3496" s="35">
        <v>0</v>
      </c>
      <c r="E3496" s="36">
        <v>0</v>
      </c>
      <c r="F3496" s="98">
        <v>0</v>
      </c>
      <c r="G3496" s="98">
        <v>8.5999999999999993E-2</v>
      </c>
      <c r="H3496" s="108" t="s">
        <v>848</v>
      </c>
    </row>
    <row r="3497" spans="1:8" ht="16.5" thickBot="1">
      <c r="A3497" s="22" t="s">
        <v>32</v>
      </c>
      <c r="B3497" s="35">
        <v>6.0000000000000001E-3</v>
      </c>
      <c r="C3497" s="36">
        <v>0.255</v>
      </c>
      <c r="D3497" s="35">
        <v>7.0000000000000001E-3</v>
      </c>
      <c r="E3497" s="36">
        <v>0.26100000000000001</v>
      </c>
      <c r="F3497" s="98">
        <v>0.01</v>
      </c>
      <c r="G3497" s="98">
        <v>6.0000000000000001E-3</v>
      </c>
      <c r="H3497" s="108" t="s">
        <v>849</v>
      </c>
    </row>
    <row r="3498" spans="1:8" ht="16.5" thickBot="1">
      <c r="A3498" s="22" t="s">
        <v>33</v>
      </c>
      <c r="B3498" s="37">
        <v>0</v>
      </c>
      <c r="C3498" s="38">
        <v>0</v>
      </c>
      <c r="D3498" s="37">
        <v>0</v>
      </c>
      <c r="E3498" s="38">
        <v>0</v>
      </c>
      <c r="F3498" s="98">
        <v>0</v>
      </c>
      <c r="G3498" s="98">
        <v>0</v>
      </c>
      <c r="H3498" s="108" t="s">
        <v>850</v>
      </c>
    </row>
    <row r="3499" spans="1:8" ht="16.5" thickBot="1">
      <c r="A3499" s="22" t="s">
        <v>34</v>
      </c>
      <c r="B3499" s="37">
        <v>0</v>
      </c>
      <c r="C3499" s="38">
        <v>0</v>
      </c>
      <c r="D3499" s="37">
        <v>3.0000000000000001E-3</v>
      </c>
      <c r="E3499" s="38">
        <v>3.0000000000000001E-3</v>
      </c>
      <c r="F3499" s="98">
        <v>0</v>
      </c>
      <c r="G3499" s="98">
        <v>0</v>
      </c>
      <c r="H3499" s="107" t="s">
        <v>35</v>
      </c>
    </row>
    <row r="3500" spans="1:8" ht="16.5" thickBot="1">
      <c r="A3500" s="90" t="s">
        <v>338</v>
      </c>
      <c r="B3500" s="92">
        <v>0.10299999999999999</v>
      </c>
      <c r="C3500" s="92">
        <v>1.5750000000000002</v>
      </c>
      <c r="D3500" s="92">
        <v>5.9000000000000004E-2</v>
      </c>
      <c r="E3500" s="92">
        <v>0.48200000000000004</v>
      </c>
      <c r="F3500" s="92">
        <f>SUM(F3478:F3499)</f>
        <v>5.7000000000000002E-2</v>
      </c>
      <c r="G3500" s="92">
        <f>SUM(G3478:G3499)</f>
        <v>9.8000000000000004E-2</v>
      </c>
      <c r="H3500" s="117" t="s">
        <v>586</v>
      </c>
    </row>
    <row r="3501" spans="1:8" ht="16.5" thickBot="1">
      <c r="A3501" s="90" t="s">
        <v>337</v>
      </c>
      <c r="B3501" s="92">
        <v>316.94499999999999</v>
      </c>
      <c r="C3501" s="92">
        <v>20.515999999999998</v>
      </c>
      <c r="D3501" s="92">
        <v>51.048550000000006</v>
      </c>
      <c r="E3501" s="92">
        <v>20.010999999999999</v>
      </c>
      <c r="F3501" s="92">
        <v>115.681</v>
      </c>
      <c r="G3501" s="92">
        <v>12.618</v>
      </c>
      <c r="H3501" s="113" t="s">
        <v>339</v>
      </c>
    </row>
    <row r="3502" spans="1:8">
      <c r="B3502" s="30"/>
      <c r="C3502" s="30"/>
      <c r="E3502" s="60"/>
      <c r="G3502" s="60"/>
    </row>
    <row r="3503" spans="1:8">
      <c r="B3503" s="30"/>
      <c r="C3503" s="30"/>
      <c r="E3503" s="60"/>
      <c r="G3503" s="60"/>
    </row>
    <row r="3504" spans="1:8">
      <c r="A3504" s="73" t="s">
        <v>211</v>
      </c>
      <c r="H3504" s="75" t="s">
        <v>212</v>
      </c>
    </row>
    <row r="3505" spans="1:8">
      <c r="A3505" s="73" t="s">
        <v>756</v>
      </c>
      <c r="H3505" s="8" t="s">
        <v>491</v>
      </c>
    </row>
    <row r="3506" spans="1:8" ht="16.5" customHeight="1" thickBot="1">
      <c r="A3506" s="72" t="s">
        <v>813</v>
      </c>
      <c r="E3506" s="2"/>
      <c r="G3506" s="2" t="s">
        <v>327</v>
      </c>
      <c r="H3506" s="2" t="s">
        <v>1</v>
      </c>
    </row>
    <row r="3507" spans="1:8" ht="16.5" thickBot="1">
      <c r="A3507" s="63" t="s">
        <v>6</v>
      </c>
      <c r="B3507" s="179">
        <v>2018</v>
      </c>
      <c r="C3507" s="180"/>
      <c r="D3507" s="179">
        <v>2019</v>
      </c>
      <c r="E3507" s="180"/>
      <c r="F3507" s="179">
        <v>2020</v>
      </c>
      <c r="G3507" s="180"/>
      <c r="H3507" s="64" t="s">
        <v>2</v>
      </c>
    </row>
    <row r="3508" spans="1:8">
      <c r="A3508" s="65"/>
      <c r="B3508" s="19" t="s">
        <v>247</v>
      </c>
      <c r="C3508" s="105" t="s">
        <v>41</v>
      </c>
      <c r="D3508" s="105" t="s">
        <v>247</v>
      </c>
      <c r="E3508" s="15" t="s">
        <v>41</v>
      </c>
      <c r="F3508" s="105" t="s">
        <v>247</v>
      </c>
      <c r="G3508" s="15" t="s">
        <v>41</v>
      </c>
      <c r="H3508" s="66"/>
    </row>
    <row r="3509" spans="1:8" ht="16.5" thickBot="1">
      <c r="A3509" s="67"/>
      <c r="B3509" s="11" t="s">
        <v>42</v>
      </c>
      <c r="C3509" s="32" t="s">
        <v>43</v>
      </c>
      <c r="D3509" s="11" t="s">
        <v>42</v>
      </c>
      <c r="E3509" s="32" t="s">
        <v>43</v>
      </c>
      <c r="F3509" s="108" t="s">
        <v>248</v>
      </c>
      <c r="G3509" s="34" t="s">
        <v>43</v>
      </c>
      <c r="H3509" s="68"/>
    </row>
    <row r="3510" spans="1:8" ht="17.25" thickTop="1" thickBot="1">
      <c r="A3510" s="22" t="s">
        <v>11</v>
      </c>
      <c r="B3510" s="33">
        <v>0</v>
      </c>
      <c r="C3510" s="36">
        <v>0</v>
      </c>
      <c r="D3510" s="33">
        <v>5.0000000000000001E-3</v>
      </c>
      <c r="E3510" s="36">
        <v>0.111</v>
      </c>
      <c r="F3510" s="29">
        <v>6.5765765765765762E-3</v>
      </c>
      <c r="G3510" s="98">
        <v>0.14599999999999999</v>
      </c>
      <c r="H3510" s="108" t="s">
        <v>575</v>
      </c>
    </row>
    <row r="3511" spans="1:8" ht="16.5" thickBot="1">
      <c r="A3511" s="22" t="s">
        <v>12</v>
      </c>
      <c r="B3511" s="35">
        <v>1.262</v>
      </c>
      <c r="C3511" s="36">
        <v>2.5139999999999998</v>
      </c>
      <c r="D3511" s="35">
        <v>0.753</v>
      </c>
      <c r="E3511" s="36">
        <v>3.1680000000000001</v>
      </c>
      <c r="F3511" s="29">
        <v>0.22176420454545454</v>
      </c>
      <c r="G3511" s="98">
        <v>0.93300000000000005</v>
      </c>
      <c r="H3511" s="108" t="s">
        <v>576</v>
      </c>
    </row>
    <row r="3512" spans="1:8" ht="16.5" thickBot="1">
      <c r="A3512" s="22" t="s">
        <v>13</v>
      </c>
      <c r="B3512" s="35">
        <v>1.7000000000000001E-2</v>
      </c>
      <c r="C3512" s="36">
        <v>5.5E-2</v>
      </c>
      <c r="D3512" s="35">
        <v>0.13100000000000001</v>
      </c>
      <c r="E3512" s="36">
        <v>0.47</v>
      </c>
      <c r="F3512" s="29">
        <v>4.7104255319148941E-2</v>
      </c>
      <c r="G3512" s="98">
        <v>0.16900000000000001</v>
      </c>
      <c r="H3512" s="108" t="s">
        <v>572</v>
      </c>
    </row>
    <row r="3513" spans="1:8" ht="16.5" thickBot="1">
      <c r="A3513" s="22" t="s">
        <v>14</v>
      </c>
      <c r="B3513" s="35">
        <v>0</v>
      </c>
      <c r="C3513" s="36">
        <v>4.0000000000000001E-3</v>
      </c>
      <c r="D3513" s="35">
        <v>1E-3</v>
      </c>
      <c r="E3513" s="36">
        <v>1.9E-2</v>
      </c>
      <c r="F3513" s="29">
        <v>8.4210526315789478E-4</v>
      </c>
      <c r="G3513" s="98">
        <v>1.6E-2</v>
      </c>
      <c r="H3513" s="108" t="s">
        <v>585</v>
      </c>
    </row>
    <row r="3514" spans="1:8" ht="16.5" thickBot="1">
      <c r="A3514" s="22" t="s">
        <v>15</v>
      </c>
      <c r="B3514" s="35">
        <v>0</v>
      </c>
      <c r="C3514" s="36">
        <v>0</v>
      </c>
      <c r="D3514" s="35">
        <v>0.64100000000000001</v>
      </c>
      <c r="E3514" s="36">
        <v>1.76</v>
      </c>
      <c r="F3514" s="29">
        <v>1.1093670454545455</v>
      </c>
      <c r="G3514" s="98">
        <v>3.0459999999999998</v>
      </c>
      <c r="H3514" s="108" t="s">
        <v>591</v>
      </c>
    </row>
    <row r="3515" spans="1:8" ht="16.5" thickBot="1">
      <c r="A3515" s="22" t="s">
        <v>16</v>
      </c>
      <c r="B3515" s="35">
        <v>2.7E-2</v>
      </c>
      <c r="C3515" s="36">
        <v>4.3999999999999997E-2</v>
      </c>
      <c r="D3515" s="35">
        <v>2.1000000000000001E-2</v>
      </c>
      <c r="E3515" s="36">
        <v>0.03</v>
      </c>
      <c r="F3515" s="29">
        <v>2.5900000000000003E-2</v>
      </c>
      <c r="G3515" s="98">
        <v>3.6999999999999998E-2</v>
      </c>
      <c r="H3515" s="108" t="s">
        <v>573</v>
      </c>
    </row>
    <row r="3516" spans="1:8" ht="16.5" thickBot="1">
      <c r="A3516" s="22" t="s">
        <v>17</v>
      </c>
      <c r="B3516" s="35">
        <v>0</v>
      </c>
      <c r="C3516" s="36">
        <v>0</v>
      </c>
      <c r="D3516" s="35">
        <v>0.19700000000000001</v>
      </c>
      <c r="E3516" s="36">
        <v>0.36199999999999999</v>
      </c>
      <c r="F3516" s="29">
        <v>0.402707182320442</v>
      </c>
      <c r="G3516" s="98">
        <v>0.74</v>
      </c>
      <c r="H3516" s="108" t="s">
        <v>18</v>
      </c>
    </row>
    <row r="3517" spans="1:8" ht="16.5" thickBot="1">
      <c r="A3517" s="22" t="s">
        <v>19</v>
      </c>
      <c r="B3517" s="35">
        <v>0</v>
      </c>
      <c r="C3517" s="36">
        <v>0</v>
      </c>
      <c r="D3517" s="35">
        <v>1E-3</v>
      </c>
      <c r="E3517" s="36">
        <v>3.0000000000000001E-3</v>
      </c>
      <c r="F3517" s="29">
        <v>0</v>
      </c>
      <c r="G3517" s="98">
        <v>0</v>
      </c>
      <c r="H3517" s="108" t="s">
        <v>574</v>
      </c>
    </row>
    <row r="3518" spans="1:8" ht="16.5" thickBot="1">
      <c r="A3518" s="22" t="s">
        <v>20</v>
      </c>
      <c r="B3518" s="35">
        <v>0</v>
      </c>
      <c r="C3518" s="36">
        <v>0</v>
      </c>
      <c r="D3518" s="35">
        <v>3.0000000000000001E-3</v>
      </c>
      <c r="E3518" s="36">
        <v>3.1E-2</v>
      </c>
      <c r="F3518" s="29">
        <v>0</v>
      </c>
      <c r="G3518" s="98">
        <v>0</v>
      </c>
      <c r="H3518" s="108" t="s">
        <v>577</v>
      </c>
    </row>
    <row r="3519" spans="1:8" ht="16.5" thickBot="1">
      <c r="A3519" s="22" t="s">
        <v>21</v>
      </c>
      <c r="B3519" s="35">
        <v>2E-3</v>
      </c>
      <c r="C3519" s="36">
        <v>4.0000000000000001E-3</v>
      </c>
      <c r="D3519" s="35">
        <v>0.56100000000000005</v>
      </c>
      <c r="E3519" s="36">
        <v>1.1220000000000001</v>
      </c>
      <c r="F3519" s="29">
        <v>0</v>
      </c>
      <c r="G3519" s="98">
        <v>0</v>
      </c>
      <c r="H3519" s="108" t="s">
        <v>587</v>
      </c>
    </row>
    <row r="3520" spans="1:8" ht="16.5" thickBot="1">
      <c r="A3520" s="22" t="s">
        <v>22</v>
      </c>
      <c r="B3520" s="35">
        <v>0</v>
      </c>
      <c r="C3520" s="36">
        <v>0</v>
      </c>
      <c r="D3520" s="35">
        <v>0.72899999999999998</v>
      </c>
      <c r="E3520" s="36">
        <v>1.278</v>
      </c>
      <c r="F3520" s="29">
        <v>1.1089014084507043</v>
      </c>
      <c r="G3520" s="98">
        <v>1.944</v>
      </c>
      <c r="H3520" s="108" t="s">
        <v>571</v>
      </c>
    </row>
    <row r="3521" spans="1:8" ht="16.5" thickBot="1">
      <c r="A3521" s="22" t="s">
        <v>23</v>
      </c>
      <c r="B3521" s="35">
        <v>6.0659999999999998</v>
      </c>
      <c r="C3521" s="36">
        <v>13.201000000000001</v>
      </c>
      <c r="D3521" s="35">
        <v>8.0060000000000002</v>
      </c>
      <c r="E3521" s="36">
        <v>14.928000000000001</v>
      </c>
      <c r="F3521" s="29">
        <v>3.1105841371918543E-2</v>
      </c>
      <c r="G3521" s="98">
        <v>5.8000000000000003E-2</v>
      </c>
      <c r="H3521" s="108" t="s">
        <v>24</v>
      </c>
    </row>
    <row r="3522" spans="1:8" ht="16.5" thickBot="1">
      <c r="A3522" s="22" t="s">
        <v>25</v>
      </c>
      <c r="B3522" s="29">
        <v>0</v>
      </c>
      <c r="C3522" s="27">
        <v>5.0000000000000001E-3</v>
      </c>
      <c r="D3522" s="29">
        <v>0</v>
      </c>
      <c r="E3522" s="27">
        <v>0.16900000000000001</v>
      </c>
      <c r="F3522" s="29">
        <v>0</v>
      </c>
      <c r="G3522" s="98">
        <v>0.13200000000000001</v>
      </c>
      <c r="H3522" s="108" t="s">
        <v>578</v>
      </c>
    </row>
    <row r="3523" spans="1:8" ht="16.5" thickBot="1">
      <c r="A3523" s="22" t="s">
        <v>26</v>
      </c>
      <c r="B3523" s="35">
        <v>0</v>
      </c>
      <c r="C3523" s="36">
        <v>0</v>
      </c>
      <c r="D3523" s="35">
        <v>0</v>
      </c>
      <c r="E3523" s="36">
        <v>0</v>
      </c>
      <c r="F3523" s="29">
        <v>0</v>
      </c>
      <c r="G3523" s="98">
        <v>0</v>
      </c>
      <c r="H3523" s="108" t="s">
        <v>588</v>
      </c>
    </row>
    <row r="3524" spans="1:8" ht="16.5" thickBot="1">
      <c r="A3524" s="22" t="s">
        <v>27</v>
      </c>
      <c r="B3524" s="35">
        <v>0.71899999999999997</v>
      </c>
      <c r="C3524" s="36">
        <v>0.76500000000000001</v>
      </c>
      <c r="D3524" s="35">
        <v>2E-3</v>
      </c>
      <c r="E3524" s="36">
        <v>0.02</v>
      </c>
      <c r="F3524" s="29">
        <v>0</v>
      </c>
      <c r="G3524" s="98">
        <v>0</v>
      </c>
      <c r="H3524" s="108" t="s">
        <v>579</v>
      </c>
    </row>
    <row r="3525" spans="1:8" ht="16.5" thickBot="1">
      <c r="A3525" s="22" t="s">
        <v>28</v>
      </c>
      <c r="B3525" s="35">
        <v>9.9000000000000005E-2</v>
      </c>
      <c r="C3525" s="36">
        <v>0.60499999999999998</v>
      </c>
      <c r="D3525" s="35">
        <v>0.16200000000000001</v>
      </c>
      <c r="E3525" s="36">
        <v>0.63200000000000001</v>
      </c>
      <c r="F3525" s="29">
        <v>0.91483860759493663</v>
      </c>
      <c r="G3525" s="98">
        <v>3.569</v>
      </c>
      <c r="H3525" s="108" t="s">
        <v>580</v>
      </c>
    </row>
    <row r="3526" spans="1:8" ht="16.5" thickBot="1">
      <c r="A3526" s="22" t="s">
        <v>29</v>
      </c>
      <c r="B3526" s="35">
        <v>143.727</v>
      </c>
      <c r="C3526" s="36">
        <v>381.42099999999999</v>
      </c>
      <c r="D3526" s="35">
        <v>111.23699999999999</v>
      </c>
      <c r="E3526" s="36">
        <v>272.90699999999998</v>
      </c>
      <c r="F3526" s="29">
        <v>115.24371184689291</v>
      </c>
      <c r="G3526" s="98">
        <v>282.73700000000002</v>
      </c>
      <c r="H3526" s="108" t="s">
        <v>581</v>
      </c>
    </row>
    <row r="3527" spans="1:8" ht="16.5" thickBot="1">
      <c r="A3527" s="22" t="s">
        <v>30</v>
      </c>
      <c r="B3527" s="35">
        <v>43.393999999999998</v>
      </c>
      <c r="C3527" s="36">
        <v>148.45500000000001</v>
      </c>
      <c r="D3527" s="35">
        <v>4.4119999999999999</v>
      </c>
      <c r="E3527" s="36">
        <v>9.9600000000000009</v>
      </c>
      <c r="F3527" s="29">
        <v>1.661144578313253</v>
      </c>
      <c r="G3527" s="98">
        <v>3.75</v>
      </c>
      <c r="H3527" s="108" t="s">
        <v>589</v>
      </c>
    </row>
    <row r="3528" spans="1:8" ht="16.5" thickBot="1">
      <c r="A3528" s="22" t="s">
        <v>31</v>
      </c>
      <c r="B3528" s="35">
        <v>44.875999999999998</v>
      </c>
      <c r="C3528" s="36">
        <v>153.67099999999999</v>
      </c>
      <c r="D3528" s="35">
        <v>33.655999999999999</v>
      </c>
      <c r="E3528" s="36">
        <v>110.41800000000001</v>
      </c>
      <c r="F3528" s="29">
        <v>38.916635983263596</v>
      </c>
      <c r="G3528" s="98">
        <v>127.67700000000001</v>
      </c>
      <c r="H3528" s="108" t="s">
        <v>582</v>
      </c>
    </row>
    <row r="3529" spans="1:8" ht="16.5" thickBot="1">
      <c r="A3529" s="22" t="s">
        <v>32</v>
      </c>
      <c r="B3529" s="35">
        <v>5.0000000000000001E-3</v>
      </c>
      <c r="C3529" s="36">
        <v>0.23100000000000001</v>
      </c>
      <c r="D3529" s="35">
        <v>0</v>
      </c>
      <c r="E3529" s="36">
        <v>0</v>
      </c>
      <c r="F3529" s="29">
        <v>8.2251082251082251E-4</v>
      </c>
      <c r="G3529" s="98">
        <v>3.7999999999999999E-2</v>
      </c>
      <c r="H3529" s="108" t="s">
        <v>584</v>
      </c>
    </row>
    <row r="3530" spans="1:8" ht="16.5" thickBot="1">
      <c r="A3530" s="22" t="s">
        <v>33</v>
      </c>
      <c r="B3530" s="37">
        <v>0</v>
      </c>
      <c r="C3530" s="38">
        <v>0</v>
      </c>
      <c r="D3530" s="37">
        <v>0</v>
      </c>
      <c r="E3530" s="38">
        <v>0</v>
      </c>
      <c r="F3530" s="29">
        <v>0</v>
      </c>
      <c r="G3530" s="98">
        <v>0</v>
      </c>
      <c r="H3530" s="108" t="s">
        <v>583</v>
      </c>
    </row>
    <row r="3531" spans="1:8" ht="16.5" thickBot="1">
      <c r="A3531" s="22" t="s">
        <v>34</v>
      </c>
      <c r="B3531" s="37">
        <v>0</v>
      </c>
      <c r="C3531" s="38">
        <v>0</v>
      </c>
      <c r="D3531" s="37">
        <v>2.8889999999999998</v>
      </c>
      <c r="E3531" s="38">
        <v>4.8150000000000004</v>
      </c>
      <c r="F3531" s="29">
        <v>5.5211999999999986</v>
      </c>
      <c r="G3531" s="98">
        <v>9.202</v>
      </c>
      <c r="H3531" s="107" t="s">
        <v>35</v>
      </c>
    </row>
    <row r="3532" spans="1:8" ht="16.5" thickBot="1">
      <c r="A3532" s="90" t="s">
        <v>338</v>
      </c>
      <c r="B3532" s="92">
        <v>240.19399999999999</v>
      </c>
      <c r="C3532" s="92">
        <v>700.97500000000002</v>
      </c>
      <c r="D3532" s="92">
        <v>163.40700000000001</v>
      </c>
      <c r="E3532" s="92">
        <v>422.20299999999997</v>
      </c>
      <c r="F3532" s="92">
        <v>165.21262214618915</v>
      </c>
      <c r="G3532" s="92">
        <v>434.19400000000007</v>
      </c>
      <c r="H3532" s="106" t="s">
        <v>586</v>
      </c>
    </row>
    <row r="3533" spans="1:8" ht="16.5" thickBot="1">
      <c r="A3533" s="90" t="s">
        <v>337</v>
      </c>
      <c r="B3533" s="92">
        <v>1638.6117533302636</v>
      </c>
      <c r="C3533" s="92">
        <v>1212.8520000000001</v>
      </c>
      <c r="D3533" s="92">
        <v>1271.1545010995555</v>
      </c>
      <c r="E3533" s="92">
        <v>940.87099999999998</v>
      </c>
      <c r="F3533" s="92">
        <v>1447.2477237823837</v>
      </c>
      <c r="G3533" s="92">
        <v>1071.21</v>
      </c>
      <c r="H3533" s="113" t="s">
        <v>339</v>
      </c>
    </row>
    <row r="3534" spans="1:8">
      <c r="B3534" s="30"/>
      <c r="C3534" s="30"/>
      <c r="E3534" s="60"/>
      <c r="G3534" s="60"/>
    </row>
    <row r="3535" spans="1:8">
      <c r="B3535" s="30"/>
      <c r="C3535" s="30"/>
      <c r="E3535" s="60"/>
      <c r="G3535" s="60"/>
    </row>
    <row r="3536" spans="1:8">
      <c r="A3536" s="73" t="s">
        <v>213</v>
      </c>
      <c r="H3536" s="75" t="s">
        <v>214</v>
      </c>
    </row>
    <row r="3537" spans="1:8" ht="20.25" customHeight="1">
      <c r="A3537" s="71" t="s">
        <v>757</v>
      </c>
      <c r="H3537" s="114" t="s">
        <v>492</v>
      </c>
    </row>
    <row r="3538" spans="1:8" ht="16.5" customHeight="1" thickBot="1">
      <c r="A3538" s="72" t="s">
        <v>813</v>
      </c>
      <c r="E3538" s="2"/>
      <c r="G3538" s="2" t="s">
        <v>37</v>
      </c>
      <c r="H3538" s="2" t="s">
        <v>1</v>
      </c>
    </row>
    <row r="3539" spans="1:8" ht="16.5" thickBot="1">
      <c r="A3539" s="63" t="s">
        <v>6</v>
      </c>
      <c r="B3539" s="179">
        <v>2018</v>
      </c>
      <c r="C3539" s="180"/>
      <c r="D3539" s="179">
        <v>2019</v>
      </c>
      <c r="E3539" s="180"/>
      <c r="F3539" s="179">
        <v>2020</v>
      </c>
      <c r="G3539" s="180"/>
      <c r="H3539" s="144" t="s">
        <v>2</v>
      </c>
    </row>
    <row r="3540" spans="1:8">
      <c r="A3540" s="65"/>
      <c r="B3540" s="19" t="s">
        <v>40</v>
      </c>
      <c r="C3540" s="105" t="s">
        <v>41</v>
      </c>
      <c r="D3540" s="105" t="s">
        <v>40</v>
      </c>
      <c r="E3540" s="15" t="s">
        <v>41</v>
      </c>
      <c r="F3540" s="156" t="s">
        <v>40</v>
      </c>
      <c r="G3540" s="157" t="s">
        <v>41</v>
      </c>
      <c r="H3540" s="147"/>
    </row>
    <row r="3541" spans="1:8" ht="16.5" thickBot="1">
      <c r="A3541" s="67"/>
      <c r="B3541" s="32" t="s">
        <v>42</v>
      </c>
      <c r="C3541" s="11" t="s">
        <v>43</v>
      </c>
      <c r="D3541" s="108" t="s">
        <v>42</v>
      </c>
      <c r="E3541" s="34" t="s">
        <v>43</v>
      </c>
      <c r="F3541" s="159" t="s">
        <v>42</v>
      </c>
      <c r="G3541" s="159" t="s">
        <v>43</v>
      </c>
      <c r="H3541" s="149"/>
    </row>
    <row r="3542" spans="1:8" ht="17.25" thickTop="1" thickBot="1">
      <c r="A3542" s="22" t="s">
        <v>11</v>
      </c>
      <c r="B3542" s="29">
        <f t="shared" ref="B3542:F3563" si="425">B3576+B3610+B3642+B3675+B3711+B3743</f>
        <v>58.550928483353879</v>
      </c>
      <c r="C3542" s="29">
        <f t="shared" si="425"/>
        <v>284.69900000000007</v>
      </c>
      <c r="D3542" s="29">
        <f t="shared" si="425"/>
        <v>58.302000000000007</v>
      </c>
      <c r="E3542" s="29">
        <f>E3576+E3610+E3642+E3675+E3711+E3743</f>
        <v>281.52800000000002</v>
      </c>
      <c r="F3542" s="29">
        <f>F3576+F3610+F3642+F3675+F3711+F3743</f>
        <v>41.319300000000005</v>
      </c>
      <c r="G3542" s="29">
        <f>G3576+G3610+G3642+G3675+G3711+G3743</f>
        <v>190.83199999999999</v>
      </c>
      <c r="H3542" s="150" t="s">
        <v>575</v>
      </c>
    </row>
    <row r="3543" spans="1:8" ht="16.5" thickBot="1">
      <c r="A3543" s="22" t="s">
        <v>12</v>
      </c>
      <c r="B3543" s="29">
        <f t="shared" si="425"/>
        <v>205.56215892318014</v>
      </c>
      <c r="C3543" s="29">
        <f t="shared" si="425"/>
        <v>1027.3820000000001</v>
      </c>
      <c r="D3543" s="29">
        <f t="shared" si="425"/>
        <v>298.86599999999999</v>
      </c>
      <c r="E3543" s="35">
        <f t="shared" si="425"/>
        <v>1367.3409999999999</v>
      </c>
      <c r="F3543" s="29">
        <f>F3577+F3611+F3643+F3676+F3712+F3744</f>
        <v>203.50892425848292</v>
      </c>
      <c r="G3543" s="29">
        <f t="shared" ref="G3543:G3565" si="426">G3577+G3611+G3643+G3676+G3712+G3744</f>
        <v>983.327</v>
      </c>
      <c r="H3543" s="150" t="s">
        <v>576</v>
      </c>
    </row>
    <row r="3544" spans="1:8" ht="16.5" thickBot="1">
      <c r="A3544" s="22" t="s">
        <v>13</v>
      </c>
      <c r="B3544" s="29">
        <f t="shared" si="425"/>
        <v>22.810558917197451</v>
      </c>
      <c r="C3544" s="29">
        <f t="shared" si="425"/>
        <v>122.208</v>
      </c>
      <c r="D3544" s="29">
        <f t="shared" si="425"/>
        <v>23.302000000000003</v>
      </c>
      <c r="E3544" s="35">
        <f t="shared" si="425"/>
        <v>116.06000000000002</v>
      </c>
      <c r="F3544" s="29">
        <f>F3578+F3612+F3644+F3677+F3713+F3745</f>
        <v>23.340000000000003</v>
      </c>
      <c r="G3544" s="29">
        <f>G3578+G3612+G3644+G3677+G3713+G3745</f>
        <v>109.11399999999999</v>
      </c>
      <c r="H3544" s="150" t="s">
        <v>572</v>
      </c>
    </row>
    <row r="3545" spans="1:8" ht="16.5" thickBot="1">
      <c r="A3545" s="22" t="s">
        <v>14</v>
      </c>
      <c r="B3545" s="29">
        <f t="shared" si="425"/>
        <v>5.1653217115689385</v>
      </c>
      <c r="C3545" s="29">
        <f t="shared" si="425"/>
        <v>19.660999999999998</v>
      </c>
      <c r="D3545" s="29">
        <f t="shared" si="425"/>
        <v>6.7030060000000002</v>
      </c>
      <c r="E3545" s="35">
        <f t="shared" si="425"/>
        <v>22.966977854999996</v>
      </c>
      <c r="F3545" s="29">
        <f>F3579+F3613+F3645+F3678+F3714+F3746</f>
        <v>2.4169999999999998</v>
      </c>
      <c r="G3545" s="29">
        <f t="shared" si="426"/>
        <v>7.8419999999999996</v>
      </c>
      <c r="H3545" s="150" t="s">
        <v>585</v>
      </c>
    </row>
    <row r="3546" spans="1:8" ht="16.5" thickBot="1">
      <c r="A3546" s="22" t="s">
        <v>15</v>
      </c>
      <c r="B3546" s="29">
        <f t="shared" si="425"/>
        <v>51.739662308129624</v>
      </c>
      <c r="C3546" s="29">
        <f t="shared" si="425"/>
        <v>187.00700000000001</v>
      </c>
      <c r="D3546" s="29">
        <f t="shared" si="425"/>
        <v>56.939</v>
      </c>
      <c r="E3546" s="35">
        <f t="shared" si="425"/>
        <v>201.66500000000002</v>
      </c>
      <c r="F3546" s="29">
        <f t="shared" si="425"/>
        <v>33.766000000000005</v>
      </c>
      <c r="G3546" s="29">
        <f t="shared" si="426"/>
        <v>121.02499999999999</v>
      </c>
      <c r="H3546" s="150" t="s">
        <v>591</v>
      </c>
    </row>
    <row r="3547" spans="1:8" ht="16.5" thickBot="1">
      <c r="A3547" s="22" t="s">
        <v>16</v>
      </c>
      <c r="B3547" s="29">
        <f t="shared" si="425"/>
        <v>2.8153651818181817</v>
      </c>
      <c r="C3547" s="29">
        <f t="shared" si="425"/>
        <v>3.6179999999999999</v>
      </c>
      <c r="D3547" s="29">
        <f t="shared" si="425"/>
        <v>2.2469999999999999</v>
      </c>
      <c r="E3547" s="35">
        <f t="shared" si="425"/>
        <v>3.419</v>
      </c>
      <c r="F3547" s="29">
        <f>F3581+F3615+F3647+F3680+F3716+F3748</f>
        <v>2.9390000000000001</v>
      </c>
      <c r="G3547" s="29">
        <f t="shared" si="426"/>
        <v>5.2460000000000004</v>
      </c>
      <c r="H3547" s="150" t="s">
        <v>573</v>
      </c>
    </row>
    <row r="3548" spans="1:8" ht="16.5" thickBot="1">
      <c r="A3548" s="22" t="s">
        <v>17</v>
      </c>
      <c r="B3548" s="29">
        <f t="shared" si="425"/>
        <v>0.38700000000000001</v>
      </c>
      <c r="C3548" s="29">
        <f t="shared" si="425"/>
        <v>0.64100000000000001</v>
      </c>
      <c r="D3548" s="29">
        <f t="shared" si="425"/>
        <v>0.121</v>
      </c>
      <c r="E3548" s="35">
        <f t="shared" si="425"/>
        <v>0.79400000000000004</v>
      </c>
      <c r="F3548" s="29">
        <f t="shared" si="425"/>
        <v>8.8999999999999996E-2</v>
      </c>
      <c r="G3548" s="29">
        <f t="shared" si="426"/>
        <v>0.63200000000000001</v>
      </c>
      <c r="H3548" s="150" t="s">
        <v>18</v>
      </c>
    </row>
    <row r="3549" spans="1:8" ht="16.5" thickBot="1">
      <c r="A3549" s="22" t="s">
        <v>19</v>
      </c>
      <c r="B3549" s="29">
        <f t="shared" si="425"/>
        <v>143.71948182778655</v>
      </c>
      <c r="C3549" s="29">
        <f t="shared" si="425"/>
        <v>625.54000000000008</v>
      </c>
      <c r="D3549" s="29">
        <f t="shared" si="425"/>
        <v>143.47900000000001</v>
      </c>
      <c r="E3549" s="35">
        <f t="shared" si="425"/>
        <v>636.81600000000003</v>
      </c>
      <c r="F3549" s="29">
        <f t="shared" si="425"/>
        <v>142.559</v>
      </c>
      <c r="G3549" s="29">
        <f t="shared" si="426"/>
        <v>670.46299999999997</v>
      </c>
      <c r="H3549" s="150" t="s">
        <v>574</v>
      </c>
    </row>
    <row r="3550" spans="1:8" ht="16.5" thickBot="1">
      <c r="A3550" s="22" t="s">
        <v>20</v>
      </c>
      <c r="B3550" s="29">
        <f t="shared" si="425"/>
        <v>0.65300000000000002</v>
      </c>
      <c r="C3550" s="29">
        <f t="shared" si="425"/>
        <v>2.4770000000000003</v>
      </c>
      <c r="D3550" s="29">
        <f t="shared" si="425"/>
        <v>1.099</v>
      </c>
      <c r="E3550" s="35">
        <f t="shared" si="425"/>
        <v>2.9489999999999998</v>
      </c>
      <c r="F3550" s="29">
        <f t="shared" si="425"/>
        <v>0.49399999999999999</v>
      </c>
      <c r="G3550" s="29">
        <f t="shared" si="426"/>
        <v>2.1390000000000002</v>
      </c>
      <c r="H3550" s="150" t="s">
        <v>577</v>
      </c>
    </row>
    <row r="3551" spans="1:8" ht="16.5" thickBot="1">
      <c r="A3551" s="22" t="s">
        <v>21</v>
      </c>
      <c r="B3551" s="29">
        <f t="shared" si="425"/>
        <v>6.0999999999999999E-2</v>
      </c>
      <c r="C3551" s="29">
        <f t="shared" si="425"/>
        <v>0.26100000000000001</v>
      </c>
      <c r="D3551" s="29">
        <f t="shared" si="425"/>
        <v>5.7999999999999996E-2</v>
      </c>
      <c r="E3551" s="35">
        <f t="shared" si="425"/>
        <v>4.8000000000000001E-2</v>
      </c>
      <c r="F3551" s="29">
        <f t="shared" si="425"/>
        <v>0.30200000000000005</v>
      </c>
      <c r="G3551" s="29">
        <f t="shared" si="426"/>
        <v>0.48399999999999999</v>
      </c>
      <c r="H3551" s="150" t="s">
        <v>587</v>
      </c>
    </row>
    <row r="3552" spans="1:8" ht="16.5" thickBot="1">
      <c r="A3552" s="22" t="s">
        <v>22</v>
      </c>
      <c r="B3552" s="29">
        <f t="shared" si="425"/>
        <v>1.2066666666666668</v>
      </c>
      <c r="C3552" s="29">
        <f t="shared" si="425"/>
        <v>5.657</v>
      </c>
      <c r="D3552" s="29">
        <f t="shared" si="425"/>
        <v>1.45</v>
      </c>
      <c r="E3552" s="35">
        <f t="shared" si="425"/>
        <v>7.0580000000000007</v>
      </c>
      <c r="F3552" s="29">
        <f t="shared" si="425"/>
        <v>2.2829999999999999</v>
      </c>
      <c r="G3552" s="29">
        <f t="shared" si="426"/>
        <v>9.6340000000000003</v>
      </c>
      <c r="H3552" s="150" t="s">
        <v>571</v>
      </c>
    </row>
    <row r="3553" spans="1:8" ht="16.5" thickBot="1">
      <c r="A3553" s="22" t="s">
        <v>23</v>
      </c>
      <c r="B3553" s="29">
        <f t="shared" si="425"/>
        <v>81.784834782608698</v>
      </c>
      <c r="C3553" s="29">
        <f t="shared" si="425"/>
        <v>220.63400000000001</v>
      </c>
      <c r="D3553" s="29">
        <f t="shared" si="425"/>
        <v>80.077999999999989</v>
      </c>
      <c r="E3553" s="35">
        <f t="shared" si="425"/>
        <v>199.45100000000002</v>
      </c>
      <c r="F3553" s="29">
        <f t="shared" si="425"/>
        <v>66.194000000000017</v>
      </c>
      <c r="G3553" s="29">
        <f t="shared" si="426"/>
        <v>171.54199999999997</v>
      </c>
      <c r="H3553" s="150" t="s">
        <v>24</v>
      </c>
    </row>
    <row r="3554" spans="1:8" ht="16.5" thickBot="1">
      <c r="A3554" s="22" t="s">
        <v>25</v>
      </c>
      <c r="B3554" s="29">
        <f t="shared" si="425"/>
        <v>41.793478260869563</v>
      </c>
      <c r="C3554" s="29">
        <f t="shared" si="425"/>
        <v>141.642</v>
      </c>
      <c r="D3554" s="29">
        <f>D3588+D3622+D3654+D3687+D3723+D3755</f>
        <v>42.266000000000005</v>
      </c>
      <c r="E3554" s="35">
        <f t="shared" si="425"/>
        <v>151.316</v>
      </c>
      <c r="F3554" s="29">
        <f t="shared" si="425"/>
        <v>38.826033000000024</v>
      </c>
      <c r="G3554" s="29">
        <f t="shared" si="426"/>
        <v>141.25377570999996</v>
      </c>
      <c r="H3554" s="150" t="s">
        <v>578</v>
      </c>
    </row>
    <row r="3555" spans="1:8" ht="16.5" thickBot="1">
      <c r="A3555" s="22" t="s">
        <v>26</v>
      </c>
      <c r="B3555" s="29">
        <f t="shared" si="425"/>
        <v>9.8703540344225331</v>
      </c>
      <c r="C3555" s="29">
        <f t="shared" si="425"/>
        <v>44.286000000000001</v>
      </c>
      <c r="D3555" s="29">
        <f t="shared" si="425"/>
        <v>7.723084154708439</v>
      </c>
      <c r="E3555" s="35">
        <f t="shared" si="425"/>
        <v>32.569000000000003</v>
      </c>
      <c r="F3555" s="29">
        <f>F3589+F3623+F3655+F3688+F3724+F3756</f>
        <v>7.7809999999999997</v>
      </c>
      <c r="G3555" s="29">
        <f t="shared" si="426"/>
        <v>34.247</v>
      </c>
      <c r="H3555" s="150" t="s">
        <v>588</v>
      </c>
    </row>
    <row r="3556" spans="1:8" ht="16.5" thickBot="1">
      <c r="A3556" s="22" t="s">
        <v>27</v>
      </c>
      <c r="B3556" s="29">
        <f t="shared" si="425"/>
        <v>51.639839099624844</v>
      </c>
      <c r="C3556" s="29">
        <f t="shared" si="425"/>
        <v>323.26600000000002</v>
      </c>
      <c r="D3556" s="29">
        <f t="shared" si="425"/>
        <v>48.517000000000003</v>
      </c>
      <c r="E3556" s="35">
        <f t="shared" si="425"/>
        <v>312.04700000000003</v>
      </c>
      <c r="F3556" s="29">
        <f t="shared" si="425"/>
        <v>52.561</v>
      </c>
      <c r="G3556" s="29">
        <f t="shared" si="426"/>
        <v>310.71500000000003</v>
      </c>
      <c r="H3556" s="150" t="s">
        <v>579</v>
      </c>
    </row>
    <row r="3557" spans="1:8" ht="16.5" thickBot="1">
      <c r="A3557" s="22" t="s">
        <v>28</v>
      </c>
      <c r="B3557" s="29">
        <f t="shared" si="425"/>
        <v>49.99844102386718</v>
      </c>
      <c r="C3557" s="29">
        <f t="shared" si="425"/>
        <v>285.827</v>
      </c>
      <c r="D3557" s="29">
        <f t="shared" si="425"/>
        <v>47.024999999999999</v>
      </c>
      <c r="E3557" s="35">
        <f t="shared" si="425"/>
        <v>276.95499999999998</v>
      </c>
      <c r="F3557" s="29">
        <f t="shared" si="425"/>
        <v>50.584000000000003</v>
      </c>
      <c r="G3557" s="29">
        <f t="shared" si="426"/>
        <v>283.58599999999996</v>
      </c>
      <c r="H3557" s="150" t="s">
        <v>580</v>
      </c>
    </row>
    <row r="3558" spans="1:8" ht="16.5" thickBot="1">
      <c r="A3558" s="22" t="s">
        <v>29</v>
      </c>
      <c r="B3558" s="29">
        <f t="shared" si="425"/>
        <v>27.451442477876107</v>
      </c>
      <c r="C3558" s="29">
        <f t="shared" si="425"/>
        <v>139.28099999999998</v>
      </c>
      <c r="D3558" s="29">
        <f t="shared" si="425"/>
        <v>25.737000000000002</v>
      </c>
      <c r="E3558" s="35">
        <f t="shared" si="425"/>
        <v>124.89400000000001</v>
      </c>
      <c r="F3558" s="29">
        <f t="shared" si="425"/>
        <v>19.466000000000001</v>
      </c>
      <c r="G3558" s="29">
        <f t="shared" si="426"/>
        <v>84.140000000000015</v>
      </c>
      <c r="H3558" s="150" t="s">
        <v>581</v>
      </c>
    </row>
    <row r="3559" spans="1:8" ht="16.5" thickBot="1">
      <c r="A3559" s="22" t="s">
        <v>30</v>
      </c>
      <c r="B3559" s="29">
        <f t="shared" si="425"/>
        <v>7.2819583333333329</v>
      </c>
      <c r="C3559" s="29">
        <f t="shared" si="425"/>
        <v>24.326999999999998</v>
      </c>
      <c r="D3559" s="29">
        <f t="shared" si="425"/>
        <v>10.25</v>
      </c>
      <c r="E3559" s="35">
        <f t="shared" si="425"/>
        <v>30.583000000000002</v>
      </c>
      <c r="F3559" s="29">
        <f t="shared" si="425"/>
        <v>13.553999999999998</v>
      </c>
      <c r="G3559" s="29">
        <f t="shared" si="426"/>
        <v>45.42</v>
      </c>
      <c r="H3559" s="150" t="s">
        <v>589</v>
      </c>
    </row>
    <row r="3560" spans="1:8" ht="16.5" thickBot="1">
      <c r="A3560" s="22" t="s">
        <v>31</v>
      </c>
      <c r="B3560" s="29">
        <f t="shared" si="425"/>
        <v>901.1619178383412</v>
      </c>
      <c r="C3560" s="29">
        <f t="shared" si="425"/>
        <v>1997.648424</v>
      </c>
      <c r="D3560" s="29">
        <f t="shared" si="425"/>
        <v>1113.3964781371064</v>
      </c>
      <c r="E3560" s="35">
        <f t="shared" si="425"/>
        <v>1984.3686480000001</v>
      </c>
      <c r="F3560" s="29">
        <f>F3594+F3628+F3660+F3693+F3729+F3761</f>
        <v>1037.1179999999999</v>
      </c>
      <c r="G3560" s="29">
        <f t="shared" si="426"/>
        <v>1711.23072</v>
      </c>
      <c r="H3560" s="150" t="s">
        <v>582</v>
      </c>
    </row>
    <row r="3561" spans="1:8" ht="16.5" thickBot="1">
      <c r="A3561" s="22" t="s">
        <v>32</v>
      </c>
      <c r="B3561" s="29">
        <f t="shared" si="425"/>
        <v>8.5102352941176473</v>
      </c>
      <c r="C3561" s="29">
        <f t="shared" si="425"/>
        <v>39.513999999999996</v>
      </c>
      <c r="D3561" s="29">
        <f t="shared" si="425"/>
        <v>10.134999999999998</v>
      </c>
      <c r="E3561" s="35">
        <f t="shared" si="425"/>
        <v>41.303999999999995</v>
      </c>
      <c r="F3561" s="29">
        <f t="shared" si="425"/>
        <v>2.9519999999999995</v>
      </c>
      <c r="G3561" s="29">
        <f t="shared" si="426"/>
        <v>14.530000000000001</v>
      </c>
      <c r="H3561" s="150" t="s">
        <v>584</v>
      </c>
    </row>
    <row r="3562" spans="1:8" ht="16.5" thickBot="1">
      <c r="A3562" s="22" t="s">
        <v>33</v>
      </c>
      <c r="B3562" s="29">
        <f t="shared" si="425"/>
        <v>0</v>
      </c>
      <c r="C3562" s="29">
        <f t="shared" si="425"/>
        <v>4.5999999999999999E-2</v>
      </c>
      <c r="D3562" s="29">
        <f t="shared" si="425"/>
        <v>2.7E-2</v>
      </c>
      <c r="E3562" s="35">
        <f t="shared" si="425"/>
        <v>0.10100000000000001</v>
      </c>
      <c r="F3562" s="29">
        <f t="shared" si="425"/>
        <v>0.14000000000000001</v>
      </c>
      <c r="G3562" s="29">
        <f t="shared" si="426"/>
        <v>0.55500000000000005</v>
      </c>
      <c r="H3562" s="150" t="s">
        <v>583</v>
      </c>
    </row>
    <row r="3563" spans="1:8" ht="16.5" thickBot="1">
      <c r="A3563" s="22" t="s">
        <v>34</v>
      </c>
      <c r="B3563" s="29">
        <f t="shared" si="425"/>
        <v>1.7995714285714284</v>
      </c>
      <c r="C3563" s="29">
        <f t="shared" si="425"/>
        <v>2.0659999999999998</v>
      </c>
      <c r="D3563" s="29">
        <f t="shared" si="425"/>
        <v>1.345</v>
      </c>
      <c r="E3563" s="35">
        <f t="shared" si="425"/>
        <v>3.6679999999999997</v>
      </c>
      <c r="F3563" s="29">
        <f t="shared" si="425"/>
        <v>0.91100000000000003</v>
      </c>
      <c r="G3563" s="29">
        <f t="shared" si="426"/>
        <v>1.5740000000000001</v>
      </c>
      <c r="H3563" s="151" t="s">
        <v>35</v>
      </c>
    </row>
    <row r="3564" spans="1:8" ht="16.5" thickBot="1">
      <c r="A3564" s="90" t="s">
        <v>338</v>
      </c>
      <c r="B3564" s="92">
        <f t="shared" ref="B3564" si="427">SUM(B3542:B3563)</f>
        <v>1673.963216593334</v>
      </c>
      <c r="C3564" s="92">
        <f t="shared" ref="C3564" si="428">SUM(C3542:C3563)</f>
        <v>5497.6884240000009</v>
      </c>
      <c r="D3564" s="92">
        <f t="shared" ref="D3564" si="429">SUM(D3542:D3563)</f>
        <v>1979.065568291815</v>
      </c>
      <c r="E3564" s="92">
        <f t="shared" ref="E3564" si="430">SUM(E3542:E3563)</f>
        <v>5797.9016258549991</v>
      </c>
      <c r="F3564" s="139">
        <f>F3598+F3632+F3664+F3697+F3733+F3765</f>
        <v>1743.1042572584829</v>
      </c>
      <c r="G3564" s="139">
        <f t="shared" si="426"/>
        <v>4899.5314957099999</v>
      </c>
      <c r="H3564" s="169" t="s">
        <v>586</v>
      </c>
    </row>
    <row r="3565" spans="1:8" ht="16.5" thickBot="1">
      <c r="A3565" s="90" t="s">
        <v>337</v>
      </c>
      <c r="B3565" s="92">
        <f>B3599+B3633+B3665+B3698+B3734+B3766</f>
        <v>13637.8376059533</v>
      </c>
      <c r="C3565" s="92">
        <f>C3599+C3633+C3665+C3698+C3734+C3766</f>
        <v>61363.223000000005</v>
      </c>
      <c r="D3565" s="92">
        <f>D3599+D3633+D3665+D3698+D3734+D3766</f>
        <v>14265.376238602208</v>
      </c>
      <c r="E3565" s="92">
        <f>E3599+E3633+E3665+E3698+E3734+E3766</f>
        <v>64393.169000000009</v>
      </c>
      <c r="F3565" s="139">
        <f t="shared" ref="F3565" si="431">F3599+F3633+F3665+F3698+F3734+F3766</f>
        <v>14059.732174146622</v>
      </c>
      <c r="G3565" s="139">
        <f t="shared" si="426"/>
        <v>63643.400999999998</v>
      </c>
      <c r="H3565" s="152" t="s">
        <v>339</v>
      </c>
    </row>
    <row r="3570" spans="1:8">
      <c r="A3570" s="73" t="s">
        <v>215</v>
      </c>
      <c r="H3570" s="75" t="s">
        <v>216</v>
      </c>
    </row>
    <row r="3571" spans="1:8" ht="19.5" customHeight="1">
      <c r="A3571" s="71" t="s">
        <v>758</v>
      </c>
      <c r="H3571" s="44" t="s">
        <v>493</v>
      </c>
    </row>
    <row r="3572" spans="1:8" ht="16.5" customHeight="1" thickBot="1">
      <c r="A3572" s="72" t="s">
        <v>813</v>
      </c>
      <c r="E3572" s="2"/>
      <c r="G3572" s="2" t="s">
        <v>37</v>
      </c>
      <c r="H3572" s="2" t="s">
        <v>1</v>
      </c>
    </row>
    <row r="3573" spans="1:8" ht="16.5" thickBot="1">
      <c r="A3573" s="63" t="s">
        <v>6</v>
      </c>
      <c r="B3573" s="179">
        <v>2018</v>
      </c>
      <c r="C3573" s="180"/>
      <c r="D3573" s="179">
        <v>2019</v>
      </c>
      <c r="E3573" s="180"/>
      <c r="F3573" s="179">
        <v>2020</v>
      </c>
      <c r="G3573" s="180"/>
      <c r="H3573" s="64" t="s">
        <v>2</v>
      </c>
    </row>
    <row r="3574" spans="1:8">
      <c r="A3574" s="65"/>
      <c r="B3574" s="19" t="s">
        <v>40</v>
      </c>
      <c r="C3574" s="105" t="s">
        <v>41</v>
      </c>
      <c r="D3574" s="105" t="s">
        <v>40</v>
      </c>
      <c r="E3574" s="15" t="s">
        <v>41</v>
      </c>
      <c r="F3574" s="19" t="s">
        <v>40</v>
      </c>
      <c r="G3574" s="9" t="s">
        <v>41</v>
      </c>
      <c r="H3574" s="66"/>
    </row>
    <row r="3575" spans="1:8" ht="16.5" thickBot="1">
      <c r="A3575" s="67"/>
      <c r="B3575" s="32" t="s">
        <v>42</v>
      </c>
      <c r="C3575" s="11" t="s">
        <v>43</v>
      </c>
      <c r="D3575" s="108" t="s">
        <v>42</v>
      </c>
      <c r="E3575" s="34" t="s">
        <v>43</v>
      </c>
      <c r="F3575" s="32" t="s">
        <v>42</v>
      </c>
      <c r="G3575" s="32" t="s">
        <v>43</v>
      </c>
      <c r="H3575" s="68"/>
    </row>
    <row r="3576" spans="1:8" ht="17.25" thickTop="1" thickBot="1">
      <c r="A3576" s="22" t="s">
        <v>11</v>
      </c>
      <c r="B3576" s="33">
        <v>35.067</v>
      </c>
      <c r="C3576" s="36">
        <v>139.44300000000001</v>
      </c>
      <c r="D3576" s="29">
        <v>36.978000000000002</v>
      </c>
      <c r="E3576" s="29">
        <v>145.733</v>
      </c>
      <c r="F3576" s="29">
        <v>35.658999999999999</v>
      </c>
      <c r="G3576" s="29">
        <v>150.6</v>
      </c>
      <c r="H3576" s="108" t="s">
        <v>575</v>
      </c>
    </row>
    <row r="3577" spans="1:8" ht="16.5" thickBot="1">
      <c r="A3577" s="22" t="s">
        <v>12</v>
      </c>
      <c r="B3577" s="35">
        <v>139.05699999999999</v>
      </c>
      <c r="C3577" s="36">
        <v>627.399</v>
      </c>
      <c r="D3577" s="29">
        <v>232.661</v>
      </c>
      <c r="E3577" s="29">
        <v>966.82299999999998</v>
      </c>
      <c r="F3577" s="29">
        <v>141.08600000000001</v>
      </c>
      <c r="G3577" s="29">
        <v>608.42899999999997</v>
      </c>
      <c r="H3577" s="108" t="s">
        <v>576</v>
      </c>
    </row>
    <row r="3578" spans="1:8" ht="16.5" thickBot="1">
      <c r="A3578" s="22" t="s">
        <v>13</v>
      </c>
      <c r="B3578" s="35">
        <v>12.250999999999999</v>
      </c>
      <c r="C3578" s="36">
        <v>63.929000000000002</v>
      </c>
      <c r="D3578" s="29">
        <v>12.579000000000001</v>
      </c>
      <c r="E3578" s="29">
        <v>62.094000000000001</v>
      </c>
      <c r="F3578" s="29">
        <v>13.221</v>
      </c>
      <c r="G3578" s="29">
        <v>61.179000000000002</v>
      </c>
      <c r="H3578" s="108" t="s">
        <v>572</v>
      </c>
    </row>
    <row r="3579" spans="1:8" ht="16.5" thickBot="1">
      <c r="A3579" s="22" t="s">
        <v>14</v>
      </c>
      <c r="B3579" s="35">
        <v>3.8220000000000001</v>
      </c>
      <c r="C3579" s="36">
        <v>17.337</v>
      </c>
      <c r="D3579" s="29">
        <v>4.4869830000000004</v>
      </c>
      <c r="E3579" s="29">
        <v>18.061</v>
      </c>
      <c r="F3579" s="29">
        <v>1.4379999999999999</v>
      </c>
      <c r="G3579" s="29">
        <v>6.2409999999999997</v>
      </c>
      <c r="H3579" s="108" t="s">
        <v>585</v>
      </c>
    </row>
    <row r="3580" spans="1:8" ht="16.5" thickBot="1">
      <c r="A3580" s="22" t="s">
        <v>15</v>
      </c>
      <c r="B3580" s="35">
        <v>51.698</v>
      </c>
      <c r="C3580" s="36">
        <v>186.38300000000001</v>
      </c>
      <c r="D3580" s="29">
        <v>56.939</v>
      </c>
      <c r="E3580" s="29">
        <v>201.66300000000001</v>
      </c>
      <c r="F3580" s="29">
        <v>33.615000000000002</v>
      </c>
      <c r="G3580" s="29">
        <v>120.496</v>
      </c>
      <c r="H3580" s="108" t="s">
        <v>591</v>
      </c>
    </row>
    <row r="3581" spans="1:8" ht="16.5" thickBot="1">
      <c r="A3581" s="22" t="s">
        <v>16</v>
      </c>
      <c r="B3581" s="35">
        <v>1.0363070000000001</v>
      </c>
      <c r="C3581" s="36">
        <v>1.6379999999999999</v>
      </c>
      <c r="D3581" s="29">
        <v>1.0620000000000001</v>
      </c>
      <c r="E3581" s="29">
        <v>1.716</v>
      </c>
      <c r="F3581" s="29">
        <v>1.42</v>
      </c>
      <c r="G3581" s="29">
        <v>2.6070000000000002</v>
      </c>
      <c r="H3581" s="108" t="s">
        <v>573</v>
      </c>
    </row>
    <row r="3582" spans="1:8" ht="16.5" thickBot="1">
      <c r="A3582" s="22" t="s">
        <v>17</v>
      </c>
      <c r="B3582" s="35">
        <v>5.7000000000000002E-2</v>
      </c>
      <c r="C3582" s="36">
        <v>0.40400000000000003</v>
      </c>
      <c r="D3582" s="29">
        <v>8.3000000000000004E-2</v>
      </c>
      <c r="E3582" s="29">
        <v>0.503</v>
      </c>
      <c r="F3582" s="29">
        <v>8.8999999999999996E-2</v>
      </c>
      <c r="G3582" s="29">
        <v>0.61199999999999999</v>
      </c>
      <c r="H3582" s="108" t="s">
        <v>18</v>
      </c>
    </row>
    <row r="3583" spans="1:8" ht="16.5" thickBot="1">
      <c r="A3583" s="22" t="s">
        <v>19</v>
      </c>
      <c r="B3583" s="35">
        <v>93.695999999999998</v>
      </c>
      <c r="C3583" s="36">
        <v>414.29500000000002</v>
      </c>
      <c r="D3583" s="29">
        <v>105.94199999999999</v>
      </c>
      <c r="E3583" s="29">
        <v>472.315</v>
      </c>
      <c r="F3583" s="29">
        <v>109.72799999999999</v>
      </c>
      <c r="G3583" s="29">
        <v>534.21400000000006</v>
      </c>
      <c r="H3583" s="108" t="s">
        <v>574</v>
      </c>
    </row>
    <row r="3584" spans="1:8" ht="16.5" thickBot="1">
      <c r="A3584" s="22" t="s">
        <v>20</v>
      </c>
      <c r="B3584" s="35">
        <v>2.5999999999999999E-2</v>
      </c>
      <c r="C3584" s="36">
        <v>1.2490000000000001</v>
      </c>
      <c r="D3584" s="29">
        <v>0.29699999999999999</v>
      </c>
      <c r="E3584" s="29">
        <v>1.5860000000000001</v>
      </c>
      <c r="F3584" s="29">
        <v>0.29099999999999998</v>
      </c>
      <c r="G3584" s="29">
        <v>1.5740000000000001</v>
      </c>
      <c r="H3584" s="108" t="s">
        <v>577</v>
      </c>
    </row>
    <row r="3585" spans="1:8" ht="16.5" thickBot="1">
      <c r="A3585" s="22" t="s">
        <v>21</v>
      </c>
      <c r="B3585" s="35">
        <v>6.0999999999999999E-2</v>
      </c>
      <c r="C3585" s="36">
        <v>0.26</v>
      </c>
      <c r="D3585" s="29">
        <v>0</v>
      </c>
      <c r="E3585" s="29">
        <v>0</v>
      </c>
      <c r="F3585" s="29">
        <v>6.7000000000000004E-2</v>
      </c>
      <c r="G3585" s="29">
        <v>0.30099999999999999</v>
      </c>
      <c r="H3585" s="108" t="s">
        <v>587</v>
      </c>
    </row>
    <row r="3586" spans="1:8" ht="16.5" thickBot="1">
      <c r="A3586" s="22" t="s">
        <v>22</v>
      </c>
      <c r="B3586" s="35">
        <v>0.72299999999999998</v>
      </c>
      <c r="C3586" s="36">
        <v>3.508</v>
      </c>
      <c r="D3586" s="29">
        <v>0.879</v>
      </c>
      <c r="E3586" s="29">
        <v>4.6230000000000002</v>
      </c>
      <c r="F3586" s="29">
        <v>1.786</v>
      </c>
      <c r="G3586" s="29">
        <v>7.4660000000000002</v>
      </c>
      <c r="H3586" s="108" t="s">
        <v>571</v>
      </c>
    </row>
    <row r="3587" spans="1:8" ht="16.5" thickBot="1">
      <c r="A3587" s="22" t="s">
        <v>23</v>
      </c>
      <c r="B3587" s="35">
        <v>79.185000000000002</v>
      </c>
      <c r="C3587" s="36">
        <v>215.94800000000001</v>
      </c>
      <c r="D3587" s="29">
        <v>78.855999999999995</v>
      </c>
      <c r="E3587" s="29">
        <v>195.39400000000001</v>
      </c>
      <c r="F3587" s="29">
        <v>65.010000000000005</v>
      </c>
      <c r="G3587" s="29">
        <v>167.25399999999999</v>
      </c>
      <c r="H3587" s="108" t="s">
        <v>24</v>
      </c>
    </row>
    <row r="3588" spans="1:8" ht="16.5" thickBot="1">
      <c r="A3588" s="22" t="s">
        <v>25</v>
      </c>
      <c r="B3588" s="29">
        <v>19.643999999999998</v>
      </c>
      <c r="C3588" s="27">
        <v>62.944000000000003</v>
      </c>
      <c r="D3588" s="29">
        <v>18.059000000000001</v>
      </c>
      <c r="E3588" s="29">
        <v>69.849000000000004</v>
      </c>
      <c r="F3588" s="29">
        <v>17.841103000000018</v>
      </c>
      <c r="G3588" s="29">
        <v>62.909341389999987</v>
      </c>
      <c r="H3588" s="108" t="s">
        <v>578</v>
      </c>
    </row>
    <row r="3589" spans="1:8" ht="16.5" thickBot="1">
      <c r="A3589" s="22" t="s">
        <v>26</v>
      </c>
      <c r="B3589" s="35">
        <v>6.1579988913935182</v>
      </c>
      <c r="C3589" s="36">
        <v>26.218</v>
      </c>
      <c r="D3589" s="29">
        <v>6.428107165293226</v>
      </c>
      <c r="E3589" s="29">
        <v>27.367999999999999</v>
      </c>
      <c r="F3589" s="29">
        <v>5.7960000000000003</v>
      </c>
      <c r="G3589" s="29">
        <v>27.873000000000001</v>
      </c>
      <c r="H3589" s="108" t="s">
        <v>588</v>
      </c>
    </row>
    <row r="3590" spans="1:8" ht="16.5" thickBot="1">
      <c r="A3590" s="22" t="s">
        <v>27</v>
      </c>
      <c r="B3590" s="35">
        <v>16.934999999999999</v>
      </c>
      <c r="C3590" s="36">
        <v>89.715999999999994</v>
      </c>
      <c r="D3590" s="29">
        <v>17.952000000000002</v>
      </c>
      <c r="E3590" s="29">
        <v>98.6</v>
      </c>
      <c r="F3590" s="29">
        <v>21.873000000000001</v>
      </c>
      <c r="G3590" s="29">
        <v>108.45399999999999</v>
      </c>
      <c r="H3590" s="108" t="s">
        <v>579</v>
      </c>
    </row>
    <row r="3591" spans="1:8" ht="16.5" thickBot="1">
      <c r="A3591" s="22" t="s">
        <v>28</v>
      </c>
      <c r="B3591" s="35">
        <v>35.314999999999998</v>
      </c>
      <c r="C3591" s="36">
        <v>200.21100000000001</v>
      </c>
      <c r="D3591" s="29">
        <v>37.723999999999997</v>
      </c>
      <c r="E3591" s="29">
        <v>232.43299999999999</v>
      </c>
      <c r="F3591" s="29">
        <v>40.018000000000001</v>
      </c>
      <c r="G3591" s="29">
        <v>230.53200000000001</v>
      </c>
      <c r="H3591" s="108" t="s">
        <v>580</v>
      </c>
    </row>
    <row r="3592" spans="1:8" ht="16.5" thickBot="1">
      <c r="A3592" s="22" t="s">
        <v>29</v>
      </c>
      <c r="B3592" s="35">
        <v>26.841000000000001</v>
      </c>
      <c r="C3592" s="36">
        <v>136.64099999999999</v>
      </c>
      <c r="D3592" s="29">
        <v>24.844000000000001</v>
      </c>
      <c r="E3592" s="29">
        <v>120.128</v>
      </c>
      <c r="F3592" s="29">
        <v>18.774000000000001</v>
      </c>
      <c r="G3592" s="29">
        <v>81.796000000000006</v>
      </c>
      <c r="H3592" s="108" t="s">
        <v>581</v>
      </c>
    </row>
    <row r="3593" spans="1:8" ht="16.5" thickBot="1">
      <c r="A3593" s="22" t="s">
        <v>30</v>
      </c>
      <c r="B3593" s="35">
        <v>6.7869999999999999</v>
      </c>
      <c r="C3593" s="36">
        <v>22.77</v>
      </c>
      <c r="D3593" s="29">
        <v>8.9209999999999994</v>
      </c>
      <c r="E3593" s="29">
        <v>28.763999999999999</v>
      </c>
      <c r="F3593" s="29">
        <v>12.824999999999999</v>
      </c>
      <c r="G3593" s="29">
        <v>42.613999999999997</v>
      </c>
      <c r="H3593" s="108" t="s">
        <v>589</v>
      </c>
    </row>
    <row r="3594" spans="1:8" ht="16.5" thickBot="1">
      <c r="A3594" s="22" t="s">
        <v>31</v>
      </c>
      <c r="B3594" s="35">
        <v>600.13</v>
      </c>
      <c r="C3594" s="36">
        <v>1584.0214880000001</v>
      </c>
      <c r="D3594" s="29">
        <v>777.90920992165229</v>
      </c>
      <c r="E3594" s="29">
        <v>1524.3019999999999</v>
      </c>
      <c r="F3594" s="29">
        <v>636.952</v>
      </c>
      <c r="G3594" s="29">
        <v>1333.648064</v>
      </c>
      <c r="H3594" s="108" t="s">
        <v>582</v>
      </c>
    </row>
    <row r="3595" spans="1:8" ht="16.5" thickBot="1">
      <c r="A3595" s="22" t="s">
        <v>32</v>
      </c>
      <c r="B3595" s="35">
        <v>7.4969999999999999</v>
      </c>
      <c r="C3595" s="36">
        <v>34.862000000000002</v>
      </c>
      <c r="D3595" s="29">
        <v>9.0779999999999994</v>
      </c>
      <c r="E3595" s="29">
        <v>36.488999999999997</v>
      </c>
      <c r="F3595" s="29">
        <v>2.0299999999999998</v>
      </c>
      <c r="G3595" s="29">
        <v>10.205</v>
      </c>
      <c r="H3595" s="108" t="s">
        <v>584</v>
      </c>
    </row>
    <row r="3596" spans="1:8" ht="16.5" thickBot="1">
      <c r="A3596" s="22" t="s">
        <v>33</v>
      </c>
      <c r="B3596" s="37">
        <v>0</v>
      </c>
      <c r="C3596" s="38">
        <v>0</v>
      </c>
      <c r="D3596" s="29">
        <v>2.7E-2</v>
      </c>
      <c r="E3596" s="29">
        <v>0.10100000000000001</v>
      </c>
      <c r="F3596" s="29">
        <v>0.14000000000000001</v>
      </c>
      <c r="G3596" s="29">
        <v>0.55500000000000005</v>
      </c>
      <c r="H3596" s="108" t="s">
        <v>583</v>
      </c>
    </row>
    <row r="3597" spans="1:8" ht="16.5" thickBot="1">
      <c r="A3597" s="22" t="s">
        <v>34</v>
      </c>
      <c r="B3597" s="37">
        <v>0.72199999999999998</v>
      </c>
      <c r="C3597" s="38">
        <v>0.78500000000000003</v>
      </c>
      <c r="D3597" s="29">
        <v>0.56499999999999995</v>
      </c>
      <c r="E3597" s="29">
        <v>1.097</v>
      </c>
      <c r="F3597" s="29">
        <v>0.47499999999999998</v>
      </c>
      <c r="G3597" s="29">
        <v>0.90800000000000003</v>
      </c>
      <c r="H3597" s="107" t="s">
        <v>35</v>
      </c>
    </row>
    <row r="3598" spans="1:8" ht="16.5" thickBot="1">
      <c r="A3598" s="90" t="s">
        <v>338</v>
      </c>
      <c r="B3598" s="92">
        <v>1118.1093070000002</v>
      </c>
      <c r="C3598" s="92">
        <v>3434.17</v>
      </c>
      <c r="D3598" s="92">
        <v>1432.2703000869458</v>
      </c>
      <c r="E3598" s="92">
        <v>4209.6419999999989</v>
      </c>
      <c r="F3598" s="92">
        <f>SUM(F3576:F3597)</f>
        <v>1160.1341029999999</v>
      </c>
      <c r="G3598" s="92">
        <f>SUM(G3576:G3597)</f>
        <v>3560.4674053899994</v>
      </c>
      <c r="H3598" s="106" t="s">
        <v>586</v>
      </c>
    </row>
    <row r="3599" spans="1:8" ht="16.5" thickBot="1">
      <c r="A3599" s="90" t="s">
        <v>337</v>
      </c>
      <c r="B3599" s="92">
        <v>9319.9202364396479</v>
      </c>
      <c r="C3599" s="92">
        <v>46936.800000000003</v>
      </c>
      <c r="D3599" s="92">
        <v>9952.9747978850683</v>
      </c>
      <c r="E3599" s="92">
        <v>50078.642</v>
      </c>
      <c r="F3599" s="92">
        <f>+D3599/E3599*G3599</f>
        <v>9962.0432213874046</v>
      </c>
      <c r="G3599" s="92">
        <v>50124.27</v>
      </c>
      <c r="H3599" s="113" t="s">
        <v>339</v>
      </c>
    </row>
    <row r="3602" spans="1:8">
      <c r="F3602" s="57"/>
      <c r="G3602" s="57"/>
    </row>
    <row r="3604" spans="1:8">
      <c r="A3604" s="73" t="s">
        <v>217</v>
      </c>
      <c r="H3604" s="75" t="s">
        <v>218</v>
      </c>
    </row>
    <row r="3605" spans="1:8" ht="20.25" customHeight="1">
      <c r="A3605" s="71" t="s">
        <v>759</v>
      </c>
      <c r="H3605" s="44" t="s">
        <v>494</v>
      </c>
    </row>
    <row r="3606" spans="1:8" ht="16.5" customHeight="1" thickBot="1">
      <c r="A3606" s="72" t="s">
        <v>813</v>
      </c>
      <c r="E3606" s="2"/>
      <c r="G3606" s="2" t="s">
        <v>37</v>
      </c>
      <c r="H3606" s="2" t="s">
        <v>1</v>
      </c>
    </row>
    <row r="3607" spans="1:8" ht="16.5" thickBot="1">
      <c r="A3607" s="63" t="s">
        <v>6</v>
      </c>
      <c r="B3607" s="179">
        <v>2018</v>
      </c>
      <c r="C3607" s="180"/>
      <c r="D3607" s="179">
        <v>2019</v>
      </c>
      <c r="E3607" s="180"/>
      <c r="F3607" s="179">
        <v>2020</v>
      </c>
      <c r="G3607" s="180"/>
      <c r="H3607" s="64" t="s">
        <v>2</v>
      </c>
    </row>
    <row r="3608" spans="1:8">
      <c r="A3608" s="65"/>
      <c r="B3608" s="19" t="s">
        <v>40</v>
      </c>
      <c r="C3608" s="105" t="s">
        <v>41</v>
      </c>
      <c r="D3608" s="105" t="s">
        <v>40</v>
      </c>
      <c r="E3608" s="15" t="s">
        <v>41</v>
      </c>
      <c r="F3608" s="19" t="s">
        <v>40</v>
      </c>
      <c r="G3608" s="9" t="s">
        <v>41</v>
      </c>
      <c r="H3608" s="66"/>
    </row>
    <row r="3609" spans="1:8" ht="16.5" thickBot="1">
      <c r="A3609" s="67"/>
      <c r="B3609" s="32" t="s">
        <v>42</v>
      </c>
      <c r="C3609" s="11" t="s">
        <v>43</v>
      </c>
      <c r="D3609" s="108" t="s">
        <v>42</v>
      </c>
      <c r="E3609" s="34" t="s">
        <v>43</v>
      </c>
      <c r="F3609" s="32" t="s">
        <v>42</v>
      </c>
      <c r="G3609" s="32" t="s">
        <v>43</v>
      </c>
      <c r="H3609" s="68"/>
    </row>
    <row r="3610" spans="1:8" ht="17.25" thickTop="1" thickBot="1">
      <c r="A3610" s="22" t="s">
        <v>11</v>
      </c>
      <c r="B3610" s="33">
        <v>22.111000000000001</v>
      </c>
      <c r="C3610" s="36">
        <v>142.10300000000001</v>
      </c>
      <c r="D3610" s="29">
        <v>20.053000000000001</v>
      </c>
      <c r="E3610" s="35">
        <v>132.82400000000001</v>
      </c>
      <c r="F3610" s="29">
        <v>4.5152999999999999</v>
      </c>
      <c r="G3610" s="29">
        <v>37.299999999999997</v>
      </c>
      <c r="H3610" s="108" t="s">
        <v>575</v>
      </c>
    </row>
    <row r="3611" spans="1:8" ht="16.5" thickBot="1">
      <c r="A3611" s="22" t="s">
        <v>12</v>
      </c>
      <c r="B3611" s="35">
        <v>61.246000000000002</v>
      </c>
      <c r="C3611" s="36">
        <v>386.07600000000002</v>
      </c>
      <c r="D3611" s="29">
        <v>59.615000000000002</v>
      </c>
      <c r="E3611" s="35">
        <v>383.06599999999997</v>
      </c>
      <c r="F3611" s="29">
        <v>55.908924258482884</v>
      </c>
      <c r="G3611" s="29">
        <v>359.25200000000001</v>
      </c>
      <c r="H3611" s="108" t="s">
        <v>576</v>
      </c>
    </row>
    <row r="3612" spans="1:8" ht="16.5" thickBot="1">
      <c r="A3612" s="22" t="s">
        <v>13</v>
      </c>
      <c r="B3612" s="35">
        <v>8.7409999999999997</v>
      </c>
      <c r="C3612" s="36">
        <v>55.357999999999997</v>
      </c>
      <c r="D3612" s="29">
        <v>8.75</v>
      </c>
      <c r="E3612" s="35">
        <v>51.347999999999999</v>
      </c>
      <c r="F3612" s="29">
        <v>8.4060000000000006</v>
      </c>
      <c r="G3612" s="29">
        <v>45.545999999999999</v>
      </c>
      <c r="H3612" s="108" t="s">
        <v>572</v>
      </c>
    </row>
    <row r="3613" spans="1:8" ht="16.5" thickBot="1">
      <c r="A3613" s="22" t="s">
        <v>14</v>
      </c>
      <c r="B3613" s="35">
        <v>0.20399999999999999</v>
      </c>
      <c r="C3613" s="36">
        <v>0.86599999999999999</v>
      </c>
      <c r="D3613" s="29">
        <v>0.626023</v>
      </c>
      <c r="E3613" s="35">
        <v>3.0129778549999999</v>
      </c>
      <c r="F3613" s="29">
        <v>9.6000000000000002E-2</v>
      </c>
      <c r="G3613" s="29">
        <v>0.47099999999999997</v>
      </c>
      <c r="H3613" s="108" t="s">
        <v>585</v>
      </c>
    </row>
    <row r="3614" spans="1:8" ht="16.5" thickBot="1">
      <c r="A3614" s="22" t="s">
        <v>15</v>
      </c>
      <c r="B3614" s="35">
        <v>3.9E-2</v>
      </c>
      <c r="C3614" s="36">
        <v>0.61699999999999999</v>
      </c>
      <c r="D3614" s="29">
        <v>0</v>
      </c>
      <c r="E3614" s="35">
        <v>0</v>
      </c>
      <c r="F3614" s="29">
        <v>0</v>
      </c>
      <c r="G3614" s="29">
        <v>8.9999999999999993E-3</v>
      </c>
      <c r="H3614" s="108" t="s">
        <v>591</v>
      </c>
    </row>
    <row r="3615" spans="1:8" ht="16.5" thickBot="1">
      <c r="A3615" s="22" t="s">
        <v>16</v>
      </c>
      <c r="B3615" s="35">
        <v>0.03</v>
      </c>
      <c r="C3615" s="36">
        <v>5.7000000000000002E-2</v>
      </c>
      <c r="D3615" s="29">
        <v>2.8000000000000001E-2</v>
      </c>
      <c r="E3615" s="35">
        <v>3.7999999999999999E-2</v>
      </c>
      <c r="F3615" s="29">
        <v>4.5999999999999999E-2</v>
      </c>
      <c r="G3615" s="29">
        <v>0.09</v>
      </c>
      <c r="H3615" s="108" t="s">
        <v>573</v>
      </c>
    </row>
    <row r="3616" spans="1:8" ht="16.5" thickBot="1">
      <c r="A3616" s="22" t="s">
        <v>17</v>
      </c>
      <c r="B3616" s="35">
        <v>0.30299999999999999</v>
      </c>
      <c r="C3616" s="36">
        <v>0.22500000000000001</v>
      </c>
      <c r="D3616" s="29">
        <v>3.7999999999999999E-2</v>
      </c>
      <c r="E3616" s="35">
        <v>0.28100000000000003</v>
      </c>
      <c r="F3616" s="29">
        <v>0</v>
      </c>
      <c r="G3616" s="29">
        <v>1.2999999999999999E-2</v>
      </c>
      <c r="H3616" s="108" t="s">
        <v>18</v>
      </c>
    </row>
    <row r="3617" spans="1:8" ht="16.5" thickBot="1">
      <c r="A3617" s="22" t="s">
        <v>19</v>
      </c>
      <c r="B3617" s="35">
        <v>34.838000000000001</v>
      </c>
      <c r="C3617" s="36">
        <v>188.29499999999999</v>
      </c>
      <c r="D3617" s="29">
        <v>23.861000000000001</v>
      </c>
      <c r="E3617" s="35">
        <v>138.09700000000001</v>
      </c>
      <c r="F3617" s="29">
        <v>20.327000000000002</v>
      </c>
      <c r="G3617" s="29">
        <v>114.098</v>
      </c>
      <c r="H3617" s="108" t="s">
        <v>574</v>
      </c>
    </row>
    <row r="3618" spans="1:8" ht="16.5" thickBot="1">
      <c r="A3618" s="22" t="s">
        <v>20</v>
      </c>
      <c r="B3618" s="35">
        <v>0.495</v>
      </c>
      <c r="C3618" s="36">
        <v>1.0629999999999999</v>
      </c>
      <c r="D3618" s="29">
        <v>9.8000000000000004E-2</v>
      </c>
      <c r="E3618" s="35">
        <v>0.42699999999999999</v>
      </c>
      <c r="F3618" s="29">
        <v>9.2999999999999999E-2</v>
      </c>
      <c r="G3618" s="29">
        <v>0.40699999999999997</v>
      </c>
      <c r="H3618" s="108" t="s">
        <v>577</v>
      </c>
    </row>
    <row r="3619" spans="1:8" ht="16.5" thickBot="1">
      <c r="A3619" s="22" t="s">
        <v>21</v>
      </c>
      <c r="B3619" s="35">
        <v>0</v>
      </c>
      <c r="C3619" s="36">
        <v>0</v>
      </c>
      <c r="D3619" s="29">
        <v>1.0999999999999999E-2</v>
      </c>
      <c r="E3619" s="35">
        <v>7.0000000000000001E-3</v>
      </c>
      <c r="F3619" s="29">
        <v>5.0000000000000001E-3</v>
      </c>
      <c r="G3619" s="29">
        <v>1.2E-2</v>
      </c>
      <c r="H3619" s="108" t="s">
        <v>587</v>
      </c>
    </row>
    <row r="3620" spans="1:8" ht="16.5" thickBot="1">
      <c r="A3620" s="22" t="s">
        <v>22</v>
      </c>
      <c r="B3620" s="35">
        <v>0.46600000000000003</v>
      </c>
      <c r="C3620" s="36">
        <v>2.0569999999999999</v>
      </c>
      <c r="D3620" s="29">
        <v>0.54400000000000004</v>
      </c>
      <c r="E3620" s="35">
        <v>2.3410000000000002</v>
      </c>
      <c r="F3620" s="29">
        <v>0.32300000000000001</v>
      </c>
      <c r="G3620" s="29">
        <v>1.4350000000000001</v>
      </c>
      <c r="H3620" s="108" t="s">
        <v>571</v>
      </c>
    </row>
    <row r="3621" spans="1:8" ht="16.5" thickBot="1">
      <c r="A3621" s="22" t="s">
        <v>23</v>
      </c>
      <c r="B3621" s="35">
        <v>0.63900000000000001</v>
      </c>
      <c r="C3621" s="36">
        <v>2.5339999999999998</v>
      </c>
      <c r="D3621" s="29">
        <v>0.623</v>
      </c>
      <c r="E3621" s="35">
        <v>3.198</v>
      </c>
      <c r="F3621" s="29">
        <v>0.54600000000000004</v>
      </c>
      <c r="G3621" s="29">
        <v>2.8410000000000002</v>
      </c>
      <c r="H3621" s="108" t="s">
        <v>24</v>
      </c>
    </row>
    <row r="3622" spans="1:8" ht="16.5" thickBot="1">
      <c r="A3622" s="22" t="s">
        <v>25</v>
      </c>
      <c r="B3622" s="29">
        <v>15.473000000000001</v>
      </c>
      <c r="C3622" s="27">
        <v>61.323999999999998</v>
      </c>
      <c r="D3622" s="29">
        <v>15.01</v>
      </c>
      <c r="E3622" s="35">
        <v>59.1</v>
      </c>
      <c r="F3622" s="29">
        <v>13.697999000000001</v>
      </c>
      <c r="G3622" s="29">
        <v>58.653028629999994</v>
      </c>
      <c r="H3622" s="108" t="s">
        <v>578</v>
      </c>
    </row>
    <row r="3623" spans="1:8" ht="16.5" thickBot="1">
      <c r="A3623" s="22" t="s">
        <v>26</v>
      </c>
      <c r="B3623" s="35">
        <v>3.055530839231547</v>
      </c>
      <c r="C3623" s="36">
        <v>16.16</v>
      </c>
      <c r="D3623" s="29">
        <v>0.6311486349848332</v>
      </c>
      <c r="E3623" s="35">
        <v>3.3380000000000001</v>
      </c>
      <c r="F3623" s="29">
        <v>0.39300000000000002</v>
      </c>
      <c r="G3623" s="29">
        <v>2.6840000000000002</v>
      </c>
      <c r="H3623" s="108" t="s">
        <v>588</v>
      </c>
    </row>
    <row r="3624" spans="1:8" ht="16.5" thickBot="1">
      <c r="A3624" s="22" t="s">
        <v>27</v>
      </c>
      <c r="B3624" s="35">
        <v>34.076999999999998</v>
      </c>
      <c r="C3624" s="36">
        <v>230.84800000000001</v>
      </c>
      <c r="D3624" s="29">
        <v>29.77</v>
      </c>
      <c r="E3624" s="35">
        <v>205.97</v>
      </c>
      <c r="F3624" s="29">
        <v>29.626999999999999</v>
      </c>
      <c r="G3624" s="29">
        <v>198.32400000000001</v>
      </c>
      <c r="H3624" s="108" t="s">
        <v>579</v>
      </c>
    </row>
    <row r="3625" spans="1:8" ht="16.5" thickBot="1">
      <c r="A3625" s="22" t="s">
        <v>28</v>
      </c>
      <c r="B3625" s="35">
        <v>12.962</v>
      </c>
      <c r="C3625" s="36">
        <v>82.236999999999995</v>
      </c>
      <c r="D3625" s="29">
        <v>7.2190000000000003</v>
      </c>
      <c r="E3625" s="35">
        <v>41.034999999999997</v>
      </c>
      <c r="F3625" s="29">
        <v>8.516</v>
      </c>
      <c r="G3625" s="29">
        <v>48.613</v>
      </c>
      <c r="H3625" s="108" t="s">
        <v>580</v>
      </c>
    </row>
    <row r="3626" spans="1:8" ht="16.5" thickBot="1">
      <c r="A3626" s="22" t="s">
        <v>29</v>
      </c>
      <c r="B3626" s="35">
        <v>0.36899999999999999</v>
      </c>
      <c r="C3626" s="36">
        <v>1.9319999999999999</v>
      </c>
      <c r="D3626" s="29">
        <v>0.65</v>
      </c>
      <c r="E3626" s="35">
        <v>4.1550000000000002</v>
      </c>
      <c r="F3626" s="29">
        <v>0.33500000000000002</v>
      </c>
      <c r="G3626" s="29">
        <v>1.7589999999999999</v>
      </c>
      <c r="H3626" s="108" t="s">
        <v>581</v>
      </c>
    </row>
    <row r="3627" spans="1:8" ht="16.5" thickBot="1">
      <c r="A3627" s="22" t="s">
        <v>30</v>
      </c>
      <c r="B3627" s="35">
        <v>0.25800000000000001</v>
      </c>
      <c r="C3627" s="36">
        <v>1.2490000000000001</v>
      </c>
      <c r="D3627" s="29">
        <v>0.218</v>
      </c>
      <c r="E3627" s="35">
        <v>0.60499999999999998</v>
      </c>
      <c r="F3627" s="29">
        <v>0.53300000000000003</v>
      </c>
      <c r="G3627" s="29">
        <v>2.4870000000000001</v>
      </c>
      <c r="H3627" s="108" t="s">
        <v>589</v>
      </c>
    </row>
    <row r="3628" spans="1:8" ht="16.5" thickBot="1">
      <c r="A3628" s="22" t="s">
        <v>31</v>
      </c>
      <c r="B3628" s="35">
        <v>1.728</v>
      </c>
      <c r="C3628" s="36">
        <v>9.1432319999999994</v>
      </c>
      <c r="D3628" s="29">
        <v>1.7072894731316015</v>
      </c>
      <c r="E3628" s="35">
        <v>9.0336479999999995</v>
      </c>
      <c r="F3628" s="29">
        <v>0.63600000000000001</v>
      </c>
      <c r="G3628" s="29">
        <v>4.4359999999999999</v>
      </c>
      <c r="H3628" s="108" t="s">
        <v>582</v>
      </c>
    </row>
    <row r="3629" spans="1:8" ht="16.5" thickBot="1">
      <c r="A3629" s="22" t="s">
        <v>32</v>
      </c>
      <c r="B3629" s="35">
        <v>2.5999999999999999E-2</v>
      </c>
      <c r="C3629" s="36">
        <v>0.157</v>
      </c>
      <c r="D3629" s="29">
        <v>2.9000000000000001E-2</v>
      </c>
      <c r="E3629" s="35">
        <v>0.129</v>
      </c>
      <c r="F3629" s="29">
        <v>8.9999999999999993E-3</v>
      </c>
      <c r="G3629" s="29">
        <v>4.8000000000000001E-2</v>
      </c>
      <c r="H3629" s="108" t="s">
        <v>584</v>
      </c>
    </row>
    <row r="3630" spans="1:8" ht="16.5" thickBot="1">
      <c r="A3630" s="22" t="s">
        <v>33</v>
      </c>
      <c r="B3630" s="37">
        <v>0</v>
      </c>
      <c r="C3630" s="38">
        <v>0</v>
      </c>
      <c r="D3630" s="29">
        <v>0</v>
      </c>
      <c r="E3630" s="35">
        <v>0</v>
      </c>
      <c r="F3630" s="29">
        <v>0</v>
      </c>
      <c r="G3630" s="29">
        <v>0</v>
      </c>
      <c r="H3630" s="108" t="s">
        <v>583</v>
      </c>
    </row>
    <row r="3631" spans="1:8" ht="16.5" thickBot="1">
      <c r="A3631" s="22" t="s">
        <v>34</v>
      </c>
      <c r="B3631" s="37">
        <v>0.69</v>
      </c>
      <c r="C3631" s="38">
        <v>0.82299999999999995</v>
      </c>
      <c r="D3631" s="29">
        <v>0.47899999999999998</v>
      </c>
      <c r="E3631" s="35">
        <v>2.1339999999999999</v>
      </c>
      <c r="F3631" s="29">
        <v>0.03</v>
      </c>
      <c r="G3631" s="29">
        <v>4.7E-2</v>
      </c>
      <c r="H3631" s="107" t="s">
        <v>35</v>
      </c>
    </row>
    <row r="3632" spans="1:8" ht="16.5" thickBot="1">
      <c r="A3632" s="90" t="s">
        <v>338</v>
      </c>
      <c r="B3632" s="92">
        <v>199.73453083923158</v>
      </c>
      <c r="C3632" s="92">
        <v>1183.0920000000001</v>
      </c>
      <c r="D3632" s="92">
        <v>169.96046110811645</v>
      </c>
      <c r="E3632" s="92">
        <v>1040.1396258549998</v>
      </c>
      <c r="F3632" s="92">
        <f>SUM(F3610:F3631)</f>
        <v>144.04322325848287</v>
      </c>
      <c r="G3632" s="92">
        <f>SUM(G3610:G3631)</f>
        <v>878.52502862999995</v>
      </c>
      <c r="H3632" s="106" t="s">
        <v>586</v>
      </c>
    </row>
    <row r="3633" spans="1:8" ht="16.5" thickBot="1">
      <c r="A3633" s="90" t="s">
        <v>337</v>
      </c>
      <c r="B3633" s="92">
        <v>1544.0274815914756</v>
      </c>
      <c r="C3633" s="92">
        <v>7972.6779999999999</v>
      </c>
      <c r="D3633" s="92">
        <v>1526.4010753529383</v>
      </c>
      <c r="E3633" s="92">
        <v>7881.6629999999996</v>
      </c>
      <c r="F3633" s="92">
        <f>+D3633/E3633*G3633</f>
        <v>1432.3597486204349</v>
      </c>
      <c r="G3633" s="92">
        <v>7396.0749999999998</v>
      </c>
      <c r="H3633" s="113" t="s">
        <v>339</v>
      </c>
    </row>
    <row r="3636" spans="1:8" s="7" customFormat="1">
      <c r="A3636" s="109" t="s">
        <v>219</v>
      </c>
      <c r="H3636" s="95" t="s">
        <v>220</v>
      </c>
    </row>
    <row r="3637" spans="1:8" s="7" customFormat="1">
      <c r="A3637" s="109" t="s">
        <v>760</v>
      </c>
      <c r="H3637" s="95" t="s">
        <v>495</v>
      </c>
    </row>
    <row r="3638" spans="1:8" s="7" customFormat="1" ht="16.5" customHeight="1" thickBot="1">
      <c r="A3638" s="72" t="s">
        <v>813</v>
      </c>
      <c r="E3638" s="96"/>
      <c r="G3638" s="96" t="s">
        <v>37</v>
      </c>
      <c r="H3638" s="96" t="s">
        <v>1</v>
      </c>
    </row>
    <row r="3639" spans="1:8" s="7" customFormat="1" ht="16.5" thickBot="1">
      <c r="A3639" s="63" t="s">
        <v>6</v>
      </c>
      <c r="B3639" s="179">
        <v>2018</v>
      </c>
      <c r="C3639" s="180"/>
      <c r="D3639" s="179">
        <v>2019</v>
      </c>
      <c r="E3639" s="180"/>
      <c r="F3639" s="179">
        <v>2020</v>
      </c>
      <c r="G3639" s="180"/>
      <c r="H3639" s="64" t="s">
        <v>2</v>
      </c>
    </row>
    <row r="3640" spans="1:8" s="7" customFormat="1">
      <c r="A3640" s="65"/>
      <c r="B3640" s="19" t="s">
        <v>40</v>
      </c>
      <c r="C3640" s="105" t="s">
        <v>41</v>
      </c>
      <c r="D3640" s="105" t="s">
        <v>40</v>
      </c>
      <c r="E3640" s="31" t="s">
        <v>41</v>
      </c>
      <c r="F3640" s="105" t="s">
        <v>40</v>
      </c>
      <c r="G3640" s="31" t="s">
        <v>41</v>
      </c>
      <c r="H3640" s="66"/>
    </row>
    <row r="3641" spans="1:8" s="7" customFormat="1" ht="16.5" thickBot="1">
      <c r="A3641" s="67"/>
      <c r="B3641" s="32" t="s">
        <v>42</v>
      </c>
      <c r="C3641" s="11" t="s">
        <v>43</v>
      </c>
      <c r="D3641" s="108" t="s">
        <v>42</v>
      </c>
      <c r="E3641" s="5" t="s">
        <v>43</v>
      </c>
      <c r="F3641" s="108" t="s">
        <v>42</v>
      </c>
      <c r="G3641" s="5" t="s">
        <v>43</v>
      </c>
      <c r="H3641" s="68"/>
    </row>
    <row r="3642" spans="1:8" s="7" customFormat="1" ht="17.25" thickTop="1" thickBot="1">
      <c r="A3642" s="22" t="s">
        <v>11</v>
      </c>
      <c r="B3642" s="97">
        <v>0</v>
      </c>
      <c r="C3642" s="98">
        <v>0</v>
      </c>
      <c r="D3642" s="97">
        <v>0</v>
      </c>
      <c r="E3642" s="98">
        <v>0</v>
      </c>
      <c r="F3642" s="29">
        <v>0</v>
      </c>
      <c r="G3642" s="29">
        <v>0</v>
      </c>
      <c r="H3642" s="118" t="s">
        <v>575</v>
      </c>
    </row>
    <row r="3643" spans="1:8" s="7" customFormat="1" ht="16.5" thickBot="1">
      <c r="A3643" s="22" t="s">
        <v>12</v>
      </c>
      <c r="B3643" s="97">
        <v>7.0000000000000001E-3</v>
      </c>
      <c r="C3643" s="98">
        <v>3.2000000000000001E-2</v>
      </c>
      <c r="D3643" s="97">
        <v>6.0000000000000001E-3</v>
      </c>
      <c r="E3643" s="98">
        <v>0.03</v>
      </c>
      <c r="F3643" s="29">
        <v>0.02</v>
      </c>
      <c r="G3643" s="29">
        <v>9.8000000000000004E-2</v>
      </c>
      <c r="H3643" s="108" t="s">
        <v>576</v>
      </c>
    </row>
    <row r="3644" spans="1:8" s="7" customFormat="1" ht="16.5" thickBot="1">
      <c r="A3644" s="22" t="s">
        <v>13</v>
      </c>
      <c r="B3644" s="97">
        <v>1E-3</v>
      </c>
      <c r="C3644" s="98">
        <v>2E-3</v>
      </c>
      <c r="D3644" s="97">
        <v>7.0000000000000001E-3</v>
      </c>
      <c r="E3644" s="98">
        <v>3.2000000000000001E-2</v>
      </c>
      <c r="F3644" s="29">
        <v>7.0000000000000001E-3</v>
      </c>
      <c r="G3644" s="29">
        <v>3.1E-2</v>
      </c>
      <c r="H3644" s="108" t="s">
        <v>572</v>
      </c>
    </row>
    <row r="3645" spans="1:8" s="7" customFormat="1" ht="16.5" thickBot="1">
      <c r="A3645" s="22" t="s">
        <v>14</v>
      </c>
      <c r="B3645" s="97">
        <v>0</v>
      </c>
      <c r="C3645" s="97">
        <v>0</v>
      </c>
      <c r="D3645" s="97">
        <v>0</v>
      </c>
      <c r="E3645" s="97">
        <v>0</v>
      </c>
      <c r="F3645" s="29">
        <v>0</v>
      </c>
      <c r="G3645" s="29">
        <v>0</v>
      </c>
      <c r="H3645" s="108" t="s">
        <v>585</v>
      </c>
    </row>
    <row r="3646" spans="1:8" s="7" customFormat="1" ht="16.5" thickBot="1">
      <c r="A3646" s="22" t="s">
        <v>15</v>
      </c>
      <c r="B3646" s="97">
        <v>0</v>
      </c>
      <c r="C3646" s="97">
        <v>0</v>
      </c>
      <c r="D3646" s="97">
        <v>0</v>
      </c>
      <c r="E3646" s="97">
        <v>0</v>
      </c>
      <c r="F3646" s="29">
        <v>0</v>
      </c>
      <c r="G3646" s="29">
        <v>0</v>
      </c>
      <c r="H3646" s="108" t="s">
        <v>591</v>
      </c>
    </row>
    <row r="3647" spans="1:8" s="7" customFormat="1" ht="16.5" thickBot="1">
      <c r="A3647" s="22" t="s">
        <v>16</v>
      </c>
      <c r="B3647" s="97">
        <v>0</v>
      </c>
      <c r="C3647" s="97">
        <v>0</v>
      </c>
      <c r="D3647" s="97">
        <v>0</v>
      </c>
      <c r="E3647" s="97">
        <v>0</v>
      </c>
      <c r="F3647" s="29">
        <v>0</v>
      </c>
      <c r="G3647" s="29">
        <v>0</v>
      </c>
      <c r="H3647" s="108" t="s">
        <v>573</v>
      </c>
    </row>
    <row r="3648" spans="1:8" s="7" customFormat="1" ht="16.5" thickBot="1">
      <c r="A3648" s="22" t="s">
        <v>17</v>
      </c>
      <c r="B3648" s="97">
        <v>0</v>
      </c>
      <c r="C3648" s="97">
        <v>0</v>
      </c>
      <c r="D3648" s="97">
        <v>0</v>
      </c>
      <c r="E3648" s="97">
        <v>0</v>
      </c>
      <c r="F3648" s="29">
        <v>0</v>
      </c>
      <c r="G3648" s="29">
        <v>0</v>
      </c>
      <c r="H3648" s="108" t="s">
        <v>18</v>
      </c>
    </row>
    <row r="3649" spans="1:8" s="7" customFormat="1" ht="16.5" thickBot="1">
      <c r="A3649" s="22" t="s">
        <v>19</v>
      </c>
      <c r="B3649" s="97">
        <v>4.7E-2</v>
      </c>
      <c r="C3649" s="98">
        <v>0.23400000000000001</v>
      </c>
      <c r="D3649" s="97">
        <v>0.44</v>
      </c>
      <c r="E3649" s="98">
        <v>2.6669999999999998</v>
      </c>
      <c r="F3649" s="29">
        <v>3.2000000000000001E-2</v>
      </c>
      <c r="G3649" s="29">
        <v>0.14399999999999999</v>
      </c>
      <c r="H3649" s="108" t="s">
        <v>574</v>
      </c>
    </row>
    <row r="3650" spans="1:8" s="7" customFormat="1" ht="16.5" thickBot="1">
      <c r="A3650" s="22" t="s">
        <v>20</v>
      </c>
      <c r="B3650" s="97">
        <v>0</v>
      </c>
      <c r="C3650" s="98">
        <v>0</v>
      </c>
      <c r="D3650" s="97">
        <v>0</v>
      </c>
      <c r="E3650" s="98">
        <v>0</v>
      </c>
      <c r="F3650" s="29">
        <v>0</v>
      </c>
      <c r="G3650" s="29">
        <v>0</v>
      </c>
      <c r="H3650" s="108" t="s">
        <v>577</v>
      </c>
    </row>
    <row r="3651" spans="1:8" s="7" customFormat="1" ht="16.5" thickBot="1">
      <c r="A3651" s="22" t="s">
        <v>21</v>
      </c>
      <c r="B3651" s="97">
        <v>0</v>
      </c>
      <c r="C3651" s="98">
        <v>0</v>
      </c>
      <c r="D3651" s="97">
        <v>0</v>
      </c>
      <c r="E3651" s="98">
        <v>0</v>
      </c>
      <c r="F3651" s="29">
        <v>0</v>
      </c>
      <c r="G3651" s="29">
        <v>0</v>
      </c>
      <c r="H3651" s="108" t="s">
        <v>587</v>
      </c>
    </row>
    <row r="3652" spans="1:8" s="7" customFormat="1" ht="16.5" thickBot="1">
      <c r="A3652" s="22" t="s">
        <v>22</v>
      </c>
      <c r="B3652" s="97">
        <v>0</v>
      </c>
      <c r="C3652" s="98">
        <v>0</v>
      </c>
      <c r="D3652" s="97">
        <v>0</v>
      </c>
      <c r="E3652" s="98">
        <v>0</v>
      </c>
      <c r="F3652" s="29">
        <v>0</v>
      </c>
      <c r="G3652" s="29">
        <v>0</v>
      </c>
      <c r="H3652" s="108" t="s">
        <v>571</v>
      </c>
    </row>
    <row r="3653" spans="1:8" s="7" customFormat="1" ht="16.5" thickBot="1">
      <c r="A3653" s="22" t="s">
        <v>23</v>
      </c>
      <c r="B3653" s="97">
        <v>0</v>
      </c>
      <c r="C3653" s="98">
        <v>0</v>
      </c>
      <c r="D3653" s="97">
        <v>0</v>
      </c>
      <c r="E3653" s="98">
        <v>0</v>
      </c>
      <c r="F3653" s="29">
        <v>0</v>
      </c>
      <c r="G3653" s="29">
        <v>0</v>
      </c>
      <c r="H3653" s="108" t="s">
        <v>24</v>
      </c>
    </row>
    <row r="3654" spans="1:8" s="7" customFormat="1" ht="16.5" thickBot="1">
      <c r="A3654" s="22" t="s">
        <v>25</v>
      </c>
      <c r="B3654" s="97">
        <v>0.95399999999999996</v>
      </c>
      <c r="C3654" s="98">
        <v>2.9670000000000001</v>
      </c>
      <c r="D3654" s="97">
        <v>0.182</v>
      </c>
      <c r="E3654" s="98">
        <v>0.61199999999999999</v>
      </c>
      <c r="F3654" s="29">
        <v>0.43</v>
      </c>
      <c r="G3654" s="29">
        <v>1.57</v>
      </c>
      <c r="H3654" s="108" t="s">
        <v>578</v>
      </c>
    </row>
    <row r="3655" spans="1:8" s="7" customFormat="1" ht="16.5" thickBot="1">
      <c r="A3655" s="22" t="s">
        <v>26</v>
      </c>
      <c r="B3655" s="97">
        <v>0</v>
      </c>
      <c r="C3655" s="98">
        <v>0</v>
      </c>
      <c r="D3655" s="97">
        <v>0</v>
      </c>
      <c r="E3655" s="98">
        <v>0</v>
      </c>
      <c r="F3655" s="29">
        <v>0</v>
      </c>
      <c r="G3655" s="29">
        <v>0</v>
      </c>
      <c r="H3655" s="108" t="s">
        <v>588</v>
      </c>
    </row>
    <row r="3656" spans="1:8" s="7" customFormat="1" ht="16.5" thickBot="1">
      <c r="A3656" s="22" t="s">
        <v>27</v>
      </c>
      <c r="B3656" s="97">
        <v>0</v>
      </c>
      <c r="C3656" s="98">
        <v>0</v>
      </c>
      <c r="D3656" s="97">
        <v>1E-3</v>
      </c>
      <c r="E3656" s="98">
        <v>3.7999999999999999E-2</v>
      </c>
      <c r="F3656" s="29">
        <v>8.9999999999999993E-3</v>
      </c>
      <c r="G3656" s="29">
        <v>9.0999999999999998E-2</v>
      </c>
      <c r="H3656" s="108" t="s">
        <v>579</v>
      </c>
    </row>
    <row r="3657" spans="1:8" s="7" customFormat="1" ht="16.5" thickBot="1">
      <c r="A3657" s="22" t="s">
        <v>28</v>
      </c>
      <c r="B3657" s="97">
        <v>0</v>
      </c>
      <c r="C3657" s="98">
        <v>1E-3</v>
      </c>
      <c r="D3657" s="97">
        <v>1E-3</v>
      </c>
      <c r="E3657" s="98">
        <v>1.0999999999999999E-2</v>
      </c>
      <c r="F3657" s="29">
        <v>3.1E-2</v>
      </c>
      <c r="G3657" s="29">
        <v>0.14899999999999999</v>
      </c>
      <c r="H3657" s="108" t="s">
        <v>580</v>
      </c>
    </row>
    <row r="3658" spans="1:8" s="7" customFormat="1" ht="16.5" thickBot="1">
      <c r="A3658" s="22" t="s">
        <v>29</v>
      </c>
      <c r="B3658" s="97">
        <v>0</v>
      </c>
      <c r="C3658" s="98">
        <v>0</v>
      </c>
      <c r="D3658" s="97">
        <v>0</v>
      </c>
      <c r="E3658" s="98">
        <v>0</v>
      </c>
      <c r="F3658" s="29">
        <v>0</v>
      </c>
      <c r="G3658" s="29">
        <v>0</v>
      </c>
      <c r="H3658" s="108" t="s">
        <v>581</v>
      </c>
    </row>
    <row r="3659" spans="1:8" s="7" customFormat="1" ht="16.5" thickBot="1">
      <c r="A3659" s="22" t="s">
        <v>30</v>
      </c>
      <c r="B3659" s="97">
        <v>0</v>
      </c>
      <c r="C3659" s="98">
        <v>0</v>
      </c>
      <c r="D3659" s="97">
        <v>0</v>
      </c>
      <c r="E3659" s="98">
        <v>0</v>
      </c>
      <c r="F3659" s="29">
        <v>0</v>
      </c>
      <c r="G3659" s="29">
        <v>0</v>
      </c>
      <c r="H3659" s="108" t="s">
        <v>589</v>
      </c>
    </row>
    <row r="3660" spans="1:8" s="7" customFormat="1" ht="16.5" thickBot="1">
      <c r="A3660" s="22" t="s">
        <v>31</v>
      </c>
      <c r="B3660" s="97">
        <v>0</v>
      </c>
      <c r="C3660" s="98">
        <v>0</v>
      </c>
      <c r="D3660" s="97">
        <v>0</v>
      </c>
      <c r="E3660" s="98">
        <v>0</v>
      </c>
      <c r="F3660" s="29">
        <v>0</v>
      </c>
      <c r="G3660" s="29">
        <v>0</v>
      </c>
      <c r="H3660" s="108" t="s">
        <v>582</v>
      </c>
    </row>
    <row r="3661" spans="1:8" s="7" customFormat="1" ht="16.5" thickBot="1">
      <c r="A3661" s="22" t="s">
        <v>32</v>
      </c>
      <c r="B3661" s="97">
        <v>0.96499999999999997</v>
      </c>
      <c r="C3661" s="98">
        <v>4.4429999999999996</v>
      </c>
      <c r="D3661" s="97">
        <v>1.0109999999999999</v>
      </c>
      <c r="E3661" s="98">
        <v>4.6580000000000004</v>
      </c>
      <c r="F3661" s="29">
        <v>0.89600000000000002</v>
      </c>
      <c r="G3661" s="29">
        <v>4.2389999999999999</v>
      </c>
      <c r="H3661" s="108" t="s">
        <v>584</v>
      </c>
    </row>
    <row r="3662" spans="1:8" s="7" customFormat="1" ht="16.5" thickBot="1">
      <c r="A3662" s="22" t="s">
        <v>33</v>
      </c>
      <c r="B3662" s="97">
        <v>0</v>
      </c>
      <c r="C3662" s="98">
        <v>0</v>
      </c>
      <c r="D3662" s="97">
        <v>0</v>
      </c>
      <c r="E3662" s="98">
        <v>0</v>
      </c>
      <c r="F3662" s="29">
        <v>0</v>
      </c>
      <c r="G3662" s="29">
        <v>0</v>
      </c>
      <c r="H3662" s="108" t="s">
        <v>583</v>
      </c>
    </row>
    <row r="3663" spans="1:8" s="7" customFormat="1" ht="16.5" thickBot="1">
      <c r="A3663" s="19" t="s">
        <v>34</v>
      </c>
      <c r="B3663" s="100">
        <v>0</v>
      </c>
      <c r="C3663" s="101">
        <v>0</v>
      </c>
      <c r="D3663" s="100">
        <v>0</v>
      </c>
      <c r="E3663" s="101">
        <v>0</v>
      </c>
      <c r="F3663" s="29">
        <v>0</v>
      </c>
      <c r="G3663" s="29">
        <v>0</v>
      </c>
      <c r="H3663" s="108" t="s">
        <v>35</v>
      </c>
    </row>
    <row r="3664" spans="1:8" s="7" customFormat="1" ht="16.5" thickBot="1">
      <c r="A3664" s="90" t="s">
        <v>338</v>
      </c>
      <c r="B3664" s="92">
        <v>1.9739999999999998</v>
      </c>
      <c r="C3664" s="92">
        <v>7.6790000000000003</v>
      </c>
      <c r="D3664" s="92">
        <f>SUM(D3642:D3663)</f>
        <v>1.6479999999999999</v>
      </c>
      <c r="E3664" s="92">
        <f>SUM(E3642:E3663)</f>
        <v>8.048</v>
      </c>
      <c r="F3664" s="92">
        <f>SUM(F3642:F3663)</f>
        <v>1.425</v>
      </c>
      <c r="G3664" s="92">
        <f>SUM(G3642:G3663)</f>
        <v>6.3219999999999992</v>
      </c>
      <c r="H3664" s="117" t="s">
        <v>586</v>
      </c>
    </row>
    <row r="3665" spans="1:8" s="7" customFormat="1" ht="16.5" thickBot="1">
      <c r="A3665" s="90" t="s">
        <v>337</v>
      </c>
      <c r="B3665" s="92">
        <v>2.415</v>
      </c>
      <c r="C3665" s="92">
        <v>10.91</v>
      </c>
      <c r="D3665" s="92">
        <v>2.274</v>
      </c>
      <c r="E3665" s="92">
        <v>12.529</v>
      </c>
      <c r="F3665" s="92">
        <v>1.6060000000000001</v>
      </c>
      <c r="G3665" s="92">
        <v>7.6840000000000002</v>
      </c>
      <c r="H3665" s="113" t="s">
        <v>339</v>
      </c>
    </row>
    <row r="3666" spans="1:8">
      <c r="A3666" s="15"/>
      <c r="B3666" s="60"/>
      <c r="C3666" s="60"/>
      <c r="D3666" s="60"/>
      <c r="E3666" s="60"/>
      <c r="F3666" s="60"/>
      <c r="G3666" s="60"/>
    </row>
    <row r="3667" spans="1:8">
      <c r="A3667" s="15"/>
      <c r="B3667" s="60"/>
      <c r="C3667" s="60"/>
      <c r="D3667" s="60"/>
      <c r="E3667" s="60"/>
      <c r="F3667" s="60"/>
      <c r="G3667" s="60"/>
    </row>
    <row r="3668" spans="1:8">
      <c r="A3668" s="15"/>
      <c r="B3668" s="60"/>
      <c r="C3668" s="60"/>
      <c r="D3668" s="60"/>
      <c r="E3668" s="60"/>
      <c r="F3668" s="60"/>
      <c r="G3668" s="60"/>
    </row>
    <row r="3669" spans="1:8">
      <c r="A3669" s="73" t="s">
        <v>221</v>
      </c>
      <c r="H3669" s="75" t="s">
        <v>222</v>
      </c>
    </row>
    <row r="3670" spans="1:8" ht="15.75" customHeight="1">
      <c r="A3670" s="71" t="s">
        <v>761</v>
      </c>
      <c r="H3670" s="44" t="s">
        <v>496</v>
      </c>
    </row>
    <row r="3671" spans="1:8" ht="16.5" customHeight="1" thickBot="1">
      <c r="A3671" s="72" t="s">
        <v>813</v>
      </c>
      <c r="E3671" s="2"/>
      <c r="G3671" s="2" t="s">
        <v>37</v>
      </c>
      <c r="H3671" s="2" t="s">
        <v>1</v>
      </c>
    </row>
    <row r="3672" spans="1:8" ht="16.5" thickBot="1">
      <c r="A3672" s="63" t="s">
        <v>6</v>
      </c>
      <c r="B3672" s="179">
        <v>2018</v>
      </c>
      <c r="C3672" s="180"/>
      <c r="D3672" s="179">
        <v>2019</v>
      </c>
      <c r="E3672" s="180"/>
      <c r="F3672" s="179">
        <v>2020</v>
      </c>
      <c r="G3672" s="180"/>
      <c r="H3672" s="64" t="s">
        <v>2</v>
      </c>
    </row>
    <row r="3673" spans="1:8">
      <c r="A3673" s="65"/>
      <c r="B3673" s="19" t="s">
        <v>40</v>
      </c>
      <c r="C3673" s="105" t="s">
        <v>41</v>
      </c>
      <c r="D3673" s="105" t="s">
        <v>40</v>
      </c>
      <c r="E3673" s="15" t="s">
        <v>41</v>
      </c>
      <c r="F3673" s="19" t="s">
        <v>40</v>
      </c>
      <c r="G3673" s="9" t="s">
        <v>41</v>
      </c>
      <c r="H3673" s="66"/>
    </row>
    <row r="3674" spans="1:8" ht="16.5" thickBot="1">
      <c r="A3674" s="67"/>
      <c r="B3674" s="32" t="s">
        <v>42</v>
      </c>
      <c r="C3674" s="11" t="s">
        <v>43</v>
      </c>
      <c r="D3674" s="108" t="s">
        <v>42</v>
      </c>
      <c r="E3674" s="34" t="s">
        <v>43</v>
      </c>
      <c r="F3674" s="32" t="s">
        <v>42</v>
      </c>
      <c r="G3674" s="32" t="s">
        <v>43</v>
      </c>
      <c r="H3674" s="68"/>
    </row>
    <row r="3675" spans="1:8" ht="17.25" thickTop="1" thickBot="1">
      <c r="A3675" s="22" t="s">
        <v>11</v>
      </c>
      <c r="B3675" s="33">
        <v>0</v>
      </c>
      <c r="C3675" s="36">
        <v>0</v>
      </c>
      <c r="D3675" s="29"/>
      <c r="E3675" s="35"/>
      <c r="F3675" s="29">
        <v>0</v>
      </c>
      <c r="G3675" s="98">
        <v>0</v>
      </c>
      <c r="H3675" s="108" t="s">
        <v>575</v>
      </c>
    </row>
    <row r="3676" spans="1:8" ht="16.5" thickBot="1">
      <c r="A3676" s="22" t="s">
        <v>12</v>
      </c>
      <c r="B3676" s="35">
        <v>2E-3</v>
      </c>
      <c r="C3676" s="36">
        <v>8.0000000000000002E-3</v>
      </c>
      <c r="D3676" s="29"/>
      <c r="E3676" s="35"/>
      <c r="F3676" s="29">
        <v>0</v>
      </c>
      <c r="G3676" s="98">
        <v>0</v>
      </c>
      <c r="H3676" s="108" t="s">
        <v>576</v>
      </c>
    </row>
    <row r="3677" spans="1:8" ht="16.5" thickBot="1">
      <c r="A3677" s="22" t="s">
        <v>13</v>
      </c>
      <c r="B3677" s="35">
        <v>0</v>
      </c>
      <c r="C3677" s="36">
        <v>0</v>
      </c>
      <c r="D3677" s="29">
        <v>1E-3</v>
      </c>
      <c r="E3677" s="35">
        <v>4.0000000000000001E-3</v>
      </c>
      <c r="F3677" s="29">
        <v>0</v>
      </c>
      <c r="G3677" s="98">
        <v>0</v>
      </c>
      <c r="H3677" s="108" t="s">
        <v>572</v>
      </c>
    </row>
    <row r="3678" spans="1:8" ht="16.5" thickBot="1">
      <c r="A3678" s="22" t="s">
        <v>14</v>
      </c>
      <c r="B3678" s="35">
        <v>0</v>
      </c>
      <c r="C3678" s="36">
        <v>0</v>
      </c>
      <c r="D3678" s="29"/>
      <c r="E3678" s="35"/>
      <c r="F3678" s="29">
        <v>0</v>
      </c>
      <c r="G3678" s="98">
        <v>0</v>
      </c>
      <c r="H3678" s="108" t="s">
        <v>585</v>
      </c>
    </row>
    <row r="3679" spans="1:8" ht="16.5" thickBot="1">
      <c r="A3679" s="22" t="s">
        <v>15</v>
      </c>
      <c r="B3679" s="35">
        <v>0</v>
      </c>
      <c r="C3679" s="36">
        <v>0</v>
      </c>
      <c r="D3679" s="29"/>
      <c r="E3679" s="35"/>
      <c r="F3679" s="29">
        <v>0</v>
      </c>
      <c r="G3679" s="98">
        <v>0</v>
      </c>
      <c r="H3679" s="108" t="s">
        <v>591</v>
      </c>
    </row>
    <row r="3680" spans="1:8" ht="16.5" thickBot="1">
      <c r="A3680" s="22" t="s">
        <v>16</v>
      </c>
      <c r="B3680" s="35">
        <v>0.14899999999999999</v>
      </c>
      <c r="C3680" s="36">
        <v>0.20100000000000001</v>
      </c>
      <c r="D3680" s="29">
        <v>3.4000000000000002E-2</v>
      </c>
      <c r="E3680" s="35">
        <v>5.2999999999999999E-2</v>
      </c>
      <c r="F3680" s="29">
        <v>0.112</v>
      </c>
      <c r="G3680" s="98">
        <v>0.20699999999999999</v>
      </c>
      <c r="H3680" s="108" t="s">
        <v>573</v>
      </c>
    </row>
    <row r="3681" spans="1:8" ht="16.5" thickBot="1">
      <c r="A3681" s="22" t="s">
        <v>17</v>
      </c>
      <c r="B3681" s="35">
        <v>0</v>
      </c>
      <c r="C3681" s="36">
        <v>0</v>
      </c>
      <c r="D3681" s="29">
        <v>0</v>
      </c>
      <c r="E3681" s="35">
        <v>0</v>
      </c>
      <c r="F3681" s="35">
        <v>0</v>
      </c>
      <c r="G3681" s="35">
        <v>0</v>
      </c>
      <c r="H3681" s="108" t="s">
        <v>18</v>
      </c>
    </row>
    <row r="3682" spans="1:8" ht="16.5" thickBot="1">
      <c r="A3682" s="22" t="s">
        <v>19</v>
      </c>
      <c r="B3682" s="35">
        <v>0</v>
      </c>
      <c r="C3682" s="36">
        <v>0</v>
      </c>
      <c r="D3682" s="29">
        <v>0</v>
      </c>
      <c r="E3682" s="35">
        <v>0</v>
      </c>
      <c r="F3682" s="35">
        <v>0</v>
      </c>
      <c r="G3682" s="35">
        <v>0</v>
      </c>
      <c r="H3682" s="108" t="s">
        <v>574</v>
      </c>
    </row>
    <row r="3683" spans="1:8" ht="16.5" thickBot="1">
      <c r="A3683" s="22" t="s">
        <v>20</v>
      </c>
      <c r="B3683" s="35">
        <v>0</v>
      </c>
      <c r="C3683" s="36">
        <v>0</v>
      </c>
      <c r="D3683" s="29">
        <v>0</v>
      </c>
      <c r="E3683" s="35">
        <v>0</v>
      </c>
      <c r="F3683" s="35">
        <v>0</v>
      </c>
      <c r="G3683" s="35">
        <v>0</v>
      </c>
      <c r="H3683" s="108" t="s">
        <v>577</v>
      </c>
    </row>
    <row r="3684" spans="1:8" ht="16.5" thickBot="1">
      <c r="A3684" s="22" t="s">
        <v>21</v>
      </c>
      <c r="B3684" s="35">
        <v>0</v>
      </c>
      <c r="C3684" s="36">
        <v>0</v>
      </c>
      <c r="D3684" s="29">
        <v>0</v>
      </c>
      <c r="E3684" s="35">
        <v>0</v>
      </c>
      <c r="F3684" s="35">
        <v>0</v>
      </c>
      <c r="G3684" s="35">
        <v>0</v>
      </c>
      <c r="H3684" s="108" t="s">
        <v>587</v>
      </c>
    </row>
    <row r="3685" spans="1:8" ht="16.5" thickBot="1">
      <c r="A3685" s="22" t="s">
        <v>22</v>
      </c>
      <c r="B3685" s="35">
        <v>0</v>
      </c>
      <c r="C3685" s="36">
        <v>0</v>
      </c>
      <c r="D3685" s="29">
        <v>0</v>
      </c>
      <c r="E3685" s="35">
        <v>0</v>
      </c>
      <c r="F3685" s="35">
        <v>0</v>
      </c>
      <c r="G3685" s="35">
        <v>0</v>
      </c>
      <c r="H3685" s="108" t="s">
        <v>571</v>
      </c>
    </row>
    <row r="3686" spans="1:8" ht="16.5" thickBot="1">
      <c r="A3686" s="22" t="s">
        <v>23</v>
      </c>
      <c r="B3686" s="35">
        <v>0</v>
      </c>
      <c r="C3686" s="36">
        <v>0</v>
      </c>
      <c r="D3686" s="29">
        <v>0</v>
      </c>
      <c r="E3686" s="35">
        <v>0</v>
      </c>
      <c r="F3686" s="35">
        <v>0</v>
      </c>
      <c r="G3686" s="35">
        <v>0</v>
      </c>
      <c r="H3686" s="108" t="s">
        <v>24</v>
      </c>
    </row>
    <row r="3687" spans="1:8" ht="16.5" thickBot="1">
      <c r="A3687" s="22" t="s">
        <v>25</v>
      </c>
      <c r="B3687" s="29">
        <v>0</v>
      </c>
      <c r="C3687" s="27">
        <v>0</v>
      </c>
      <c r="D3687" s="29">
        <v>1E-3</v>
      </c>
      <c r="E3687" s="35">
        <v>1.0999999999999999E-2</v>
      </c>
      <c r="F3687" s="35">
        <v>0</v>
      </c>
      <c r="G3687" s="35">
        <v>0</v>
      </c>
      <c r="H3687" s="108" t="s">
        <v>578</v>
      </c>
    </row>
    <row r="3688" spans="1:8" ht="16.5" thickBot="1">
      <c r="A3688" s="22" t="s">
        <v>26</v>
      </c>
      <c r="B3688" s="35">
        <v>0</v>
      </c>
      <c r="C3688" s="36">
        <v>0</v>
      </c>
      <c r="D3688" s="36">
        <v>0</v>
      </c>
      <c r="E3688" s="36">
        <v>0</v>
      </c>
      <c r="F3688" s="35">
        <v>0</v>
      </c>
      <c r="G3688" s="35">
        <v>0</v>
      </c>
      <c r="H3688" s="108" t="s">
        <v>588</v>
      </c>
    </row>
    <row r="3689" spans="1:8" ht="16.5" thickBot="1">
      <c r="A3689" s="22" t="s">
        <v>27</v>
      </c>
      <c r="B3689" s="35">
        <v>0</v>
      </c>
      <c r="C3689" s="36">
        <v>0</v>
      </c>
      <c r="D3689" s="29">
        <v>2E-3</v>
      </c>
      <c r="E3689" s="35">
        <v>1.7000000000000001E-2</v>
      </c>
      <c r="F3689" s="35">
        <v>0</v>
      </c>
      <c r="G3689" s="35">
        <v>0</v>
      </c>
      <c r="H3689" s="108" t="s">
        <v>579</v>
      </c>
    </row>
    <row r="3690" spans="1:8" ht="16.5" thickBot="1">
      <c r="A3690" s="22" t="s">
        <v>28</v>
      </c>
      <c r="B3690" s="35">
        <v>0</v>
      </c>
      <c r="C3690" s="36">
        <v>0</v>
      </c>
      <c r="D3690" s="29">
        <v>0</v>
      </c>
      <c r="E3690" s="35">
        <v>0</v>
      </c>
      <c r="F3690" s="35">
        <v>0</v>
      </c>
      <c r="G3690" s="35">
        <v>0</v>
      </c>
      <c r="H3690" s="108" t="s">
        <v>580</v>
      </c>
    </row>
    <row r="3691" spans="1:8" ht="16.5" thickBot="1">
      <c r="A3691" s="22" t="s">
        <v>29</v>
      </c>
      <c r="B3691" s="35">
        <v>0</v>
      </c>
      <c r="C3691" s="36">
        <v>0</v>
      </c>
      <c r="D3691" s="29">
        <v>0</v>
      </c>
      <c r="E3691" s="35">
        <v>0</v>
      </c>
      <c r="F3691" s="35">
        <v>0</v>
      </c>
      <c r="G3691" s="35">
        <v>0</v>
      </c>
      <c r="H3691" s="108" t="s">
        <v>581</v>
      </c>
    </row>
    <row r="3692" spans="1:8" ht="16.5" thickBot="1">
      <c r="A3692" s="22" t="s">
        <v>30</v>
      </c>
      <c r="B3692" s="35">
        <v>0</v>
      </c>
      <c r="C3692" s="36">
        <v>0</v>
      </c>
      <c r="D3692" s="29">
        <v>0</v>
      </c>
      <c r="E3692" s="35">
        <v>0</v>
      </c>
      <c r="F3692" s="35">
        <v>0</v>
      </c>
      <c r="G3692" s="35">
        <v>0</v>
      </c>
      <c r="H3692" s="108" t="s">
        <v>589</v>
      </c>
    </row>
    <row r="3693" spans="1:8" ht="16.5" thickBot="1">
      <c r="A3693" s="22" t="s">
        <v>31</v>
      </c>
      <c r="B3693" s="35">
        <v>0.16300000000000001</v>
      </c>
      <c r="C3693" s="36">
        <v>0.50870400000000005</v>
      </c>
      <c r="D3693" s="29">
        <v>0</v>
      </c>
      <c r="E3693" s="35">
        <v>0</v>
      </c>
      <c r="F3693" s="35">
        <v>0</v>
      </c>
      <c r="G3693" s="35">
        <v>0</v>
      </c>
      <c r="H3693" s="108" t="s">
        <v>582</v>
      </c>
    </row>
    <row r="3694" spans="1:8" ht="16.5" thickBot="1">
      <c r="A3694" s="22" t="s">
        <v>32</v>
      </c>
      <c r="B3694" s="35">
        <v>0</v>
      </c>
      <c r="C3694" s="36">
        <v>0</v>
      </c>
      <c r="D3694" s="29">
        <v>0</v>
      </c>
      <c r="E3694" s="35">
        <v>0</v>
      </c>
      <c r="F3694" s="35">
        <v>0</v>
      </c>
      <c r="G3694" s="35">
        <v>0</v>
      </c>
      <c r="H3694" s="108" t="s">
        <v>584</v>
      </c>
    </row>
    <row r="3695" spans="1:8" ht="16.5" thickBot="1">
      <c r="A3695" s="22" t="s">
        <v>33</v>
      </c>
      <c r="B3695" s="37">
        <v>0</v>
      </c>
      <c r="C3695" s="38">
        <v>0</v>
      </c>
      <c r="D3695" s="29">
        <v>0</v>
      </c>
      <c r="E3695" s="35">
        <v>0</v>
      </c>
      <c r="F3695" s="35">
        <v>0</v>
      </c>
      <c r="G3695" s="35">
        <v>0</v>
      </c>
      <c r="H3695" s="108" t="s">
        <v>583</v>
      </c>
    </row>
    <row r="3696" spans="1:8" ht="16.5" thickBot="1">
      <c r="A3696" s="22" t="s">
        <v>34</v>
      </c>
      <c r="B3696" s="37">
        <v>0</v>
      </c>
      <c r="C3696" s="38">
        <v>0</v>
      </c>
      <c r="D3696" s="29">
        <v>0</v>
      </c>
      <c r="E3696" s="35">
        <v>0</v>
      </c>
      <c r="F3696" s="35">
        <v>0</v>
      </c>
      <c r="G3696" s="35">
        <v>0</v>
      </c>
      <c r="H3696" s="107" t="s">
        <v>35</v>
      </c>
    </row>
    <row r="3697" spans="1:8" ht="16.5" thickBot="1">
      <c r="A3697" s="90" t="s">
        <v>338</v>
      </c>
      <c r="B3697" s="92">
        <v>0.314</v>
      </c>
      <c r="C3697" s="92">
        <v>0.71770400000000012</v>
      </c>
      <c r="D3697" s="92">
        <v>3.8000000000000006E-2</v>
      </c>
      <c r="E3697" s="92">
        <v>8.4999999999999992E-2</v>
      </c>
      <c r="F3697" s="92">
        <f>SUM(F3675:F3696)</f>
        <v>0.112</v>
      </c>
      <c r="G3697" s="92">
        <f>SUM(G3675:G3696)</f>
        <v>0.20699999999999999</v>
      </c>
      <c r="H3697" s="106" t="s">
        <v>586</v>
      </c>
    </row>
    <row r="3698" spans="1:8" ht="16.5" thickBot="1">
      <c r="A3698" s="90" t="s">
        <v>337</v>
      </c>
      <c r="B3698" s="92">
        <v>123.614</v>
      </c>
      <c r="C3698" s="92">
        <v>489.27600000000001</v>
      </c>
      <c r="D3698" s="92">
        <v>105.28</v>
      </c>
      <c r="E3698" s="92">
        <v>409.08</v>
      </c>
      <c r="F3698" s="139">
        <v>90.43</v>
      </c>
      <c r="G3698" s="143">
        <v>360.65</v>
      </c>
      <c r="H3698" s="113" t="s">
        <v>339</v>
      </c>
    </row>
    <row r="3705" spans="1:8">
      <c r="A3705" s="73" t="s">
        <v>223</v>
      </c>
      <c r="H3705" s="75" t="s">
        <v>224</v>
      </c>
    </row>
    <row r="3706" spans="1:8" ht="15.75" customHeight="1">
      <c r="A3706" s="71" t="s">
        <v>762</v>
      </c>
      <c r="H3706" s="44" t="s">
        <v>497</v>
      </c>
    </row>
    <row r="3707" spans="1:8" ht="16.5" customHeight="1" thickBot="1">
      <c r="A3707" s="72" t="s">
        <v>813</v>
      </c>
      <c r="E3707" s="2"/>
      <c r="G3707" s="2" t="s">
        <v>37</v>
      </c>
      <c r="H3707" s="2" t="s">
        <v>1</v>
      </c>
    </row>
    <row r="3708" spans="1:8" ht="16.5" thickBot="1">
      <c r="A3708" s="63" t="s">
        <v>6</v>
      </c>
      <c r="B3708" s="179">
        <v>2018</v>
      </c>
      <c r="C3708" s="180"/>
      <c r="D3708" s="179">
        <v>2019</v>
      </c>
      <c r="E3708" s="180"/>
      <c r="F3708" s="179">
        <v>2020</v>
      </c>
      <c r="G3708" s="180"/>
      <c r="H3708" s="64" t="s">
        <v>2</v>
      </c>
    </row>
    <row r="3709" spans="1:8">
      <c r="A3709" s="65"/>
      <c r="B3709" s="19" t="s">
        <v>40</v>
      </c>
      <c r="C3709" s="105" t="s">
        <v>41</v>
      </c>
      <c r="D3709" s="105" t="s">
        <v>40</v>
      </c>
      <c r="E3709" s="15" t="s">
        <v>41</v>
      </c>
      <c r="F3709" s="19" t="s">
        <v>40</v>
      </c>
      <c r="G3709" s="9" t="s">
        <v>41</v>
      </c>
      <c r="H3709" s="66"/>
    </row>
    <row r="3710" spans="1:8" ht="16.5" thickBot="1">
      <c r="A3710" s="67"/>
      <c r="B3710" s="32" t="s">
        <v>42</v>
      </c>
      <c r="C3710" s="11" t="s">
        <v>43</v>
      </c>
      <c r="D3710" s="108" t="s">
        <v>42</v>
      </c>
      <c r="E3710" s="34" t="s">
        <v>43</v>
      </c>
      <c r="F3710" s="32" t="s">
        <v>42</v>
      </c>
      <c r="G3710" s="32" t="s">
        <v>43</v>
      </c>
      <c r="H3710" s="68"/>
    </row>
    <row r="3711" spans="1:8" ht="17.25" thickTop="1" thickBot="1">
      <c r="A3711" s="22" t="s">
        <v>11</v>
      </c>
      <c r="B3711" s="29">
        <v>3.5000000000000003E-2</v>
      </c>
      <c r="C3711" s="35">
        <v>0.28499999999999998</v>
      </c>
      <c r="D3711" s="29">
        <v>1.2999999999999999E-2</v>
      </c>
      <c r="E3711" s="35">
        <v>0.12</v>
      </c>
      <c r="F3711" s="29">
        <v>0</v>
      </c>
      <c r="G3711" s="29">
        <v>1.9E-2</v>
      </c>
      <c r="H3711" s="108" t="s">
        <v>575</v>
      </c>
    </row>
    <row r="3712" spans="1:8" ht="16.5" thickBot="1">
      <c r="A3712" s="22" t="s">
        <v>12</v>
      </c>
      <c r="B3712" s="29">
        <v>0.218</v>
      </c>
      <c r="C3712" s="35">
        <v>2.4660000000000002</v>
      </c>
      <c r="D3712" s="29">
        <v>0.29799999999999999</v>
      </c>
      <c r="E3712" s="35">
        <v>3.1960000000000002</v>
      </c>
      <c r="F3712" s="29">
        <v>0.28199999999999997</v>
      </c>
      <c r="G3712" s="29">
        <v>3.03</v>
      </c>
      <c r="H3712" s="108" t="s">
        <v>576</v>
      </c>
    </row>
    <row r="3713" spans="1:8" ht="16.5" thickBot="1">
      <c r="A3713" s="22" t="s">
        <v>13</v>
      </c>
      <c r="B3713" s="29">
        <v>2E-3</v>
      </c>
      <c r="C3713" s="35">
        <v>2.7E-2</v>
      </c>
      <c r="D3713" s="29">
        <v>8.0000000000000002E-3</v>
      </c>
      <c r="E3713" s="35">
        <v>0.11700000000000001</v>
      </c>
      <c r="F3713" s="29">
        <v>1.2E-2</v>
      </c>
      <c r="G3713" s="29">
        <v>0.13</v>
      </c>
      <c r="H3713" s="108" t="s">
        <v>572</v>
      </c>
    </row>
    <row r="3714" spans="1:8" ht="16.5" thickBot="1">
      <c r="A3714" s="22" t="s">
        <v>14</v>
      </c>
      <c r="B3714" s="29">
        <v>1E-3</v>
      </c>
      <c r="C3714" s="35">
        <v>0.02</v>
      </c>
      <c r="D3714" s="29">
        <v>2E-3</v>
      </c>
      <c r="E3714" s="35">
        <v>2.1999999999999999E-2</v>
      </c>
      <c r="F3714" s="29">
        <v>0</v>
      </c>
      <c r="G3714" s="29">
        <v>0</v>
      </c>
      <c r="H3714" s="108" t="s">
        <v>585</v>
      </c>
    </row>
    <row r="3715" spans="1:8" ht="16.5" thickBot="1">
      <c r="A3715" s="22" t="s">
        <v>15</v>
      </c>
      <c r="B3715" s="29">
        <v>0</v>
      </c>
      <c r="C3715" s="35">
        <v>0</v>
      </c>
      <c r="D3715" s="29">
        <v>0</v>
      </c>
      <c r="E3715" s="35">
        <v>2E-3</v>
      </c>
      <c r="F3715" s="29">
        <v>0</v>
      </c>
      <c r="G3715" s="29">
        <v>0</v>
      </c>
      <c r="H3715" s="108" t="s">
        <v>591</v>
      </c>
    </row>
    <row r="3716" spans="1:8" ht="16.5" thickBot="1">
      <c r="A3716" s="22" t="s">
        <v>16</v>
      </c>
      <c r="B3716" s="29">
        <v>0.28599999999999998</v>
      </c>
      <c r="C3716" s="35">
        <v>0.436</v>
      </c>
      <c r="D3716" s="29">
        <v>0</v>
      </c>
      <c r="E3716" s="35">
        <v>0</v>
      </c>
      <c r="F3716" s="29">
        <v>0</v>
      </c>
      <c r="G3716" s="29">
        <v>1E-3</v>
      </c>
      <c r="H3716" s="108" t="s">
        <v>573</v>
      </c>
    </row>
    <row r="3717" spans="1:8" ht="16.5" thickBot="1">
      <c r="A3717" s="22" t="s">
        <v>17</v>
      </c>
      <c r="B3717" s="29">
        <v>2.7E-2</v>
      </c>
      <c r="C3717" s="35">
        <v>1.2E-2</v>
      </c>
      <c r="D3717" s="29">
        <v>0</v>
      </c>
      <c r="E3717" s="35">
        <v>8.9999999999999993E-3</v>
      </c>
      <c r="F3717" s="29">
        <v>0</v>
      </c>
      <c r="G3717" s="29">
        <v>7.0000000000000001E-3</v>
      </c>
      <c r="H3717" s="108" t="s">
        <v>18</v>
      </c>
    </row>
    <row r="3718" spans="1:8" ht="16.5" thickBot="1">
      <c r="A3718" s="22" t="s">
        <v>19</v>
      </c>
      <c r="B3718" s="29">
        <v>1.4999999999999999E-2</v>
      </c>
      <c r="C3718" s="35">
        <v>0.17899999999999999</v>
      </c>
      <c r="D3718" s="29">
        <v>4.3999999999999997E-2</v>
      </c>
      <c r="E3718" s="35">
        <v>0.379</v>
      </c>
      <c r="F3718" s="29">
        <v>3.3000000000000002E-2</v>
      </c>
      <c r="G3718" s="29">
        <v>0.34300000000000003</v>
      </c>
      <c r="H3718" s="108" t="s">
        <v>574</v>
      </c>
    </row>
    <row r="3719" spans="1:8" ht="16.5" thickBot="1">
      <c r="A3719" s="22" t="s">
        <v>20</v>
      </c>
      <c r="B3719" s="29">
        <v>0</v>
      </c>
      <c r="C3719" s="35">
        <v>0</v>
      </c>
      <c r="D3719" s="29">
        <v>0</v>
      </c>
      <c r="E3719" s="35">
        <v>0</v>
      </c>
      <c r="F3719" s="29">
        <v>0</v>
      </c>
      <c r="G3719" s="29">
        <v>0</v>
      </c>
      <c r="H3719" s="108" t="s">
        <v>577</v>
      </c>
    </row>
    <row r="3720" spans="1:8" ht="16.5" thickBot="1">
      <c r="A3720" s="22" t="s">
        <v>21</v>
      </c>
      <c r="B3720" s="29">
        <v>0</v>
      </c>
      <c r="C3720" s="35">
        <v>1E-3</v>
      </c>
      <c r="D3720" s="29">
        <v>3.0000000000000001E-3</v>
      </c>
      <c r="E3720" s="35">
        <v>4.0000000000000001E-3</v>
      </c>
      <c r="F3720" s="29">
        <v>0</v>
      </c>
      <c r="G3720" s="29">
        <v>1E-3</v>
      </c>
      <c r="H3720" s="108" t="s">
        <v>587</v>
      </c>
    </row>
    <row r="3721" spans="1:8" ht="16.5" thickBot="1">
      <c r="A3721" s="22" t="s">
        <v>22</v>
      </c>
      <c r="B3721" s="29">
        <v>6.0000000000000001E-3</v>
      </c>
      <c r="C3721" s="35">
        <v>5.7000000000000002E-2</v>
      </c>
      <c r="D3721" s="29">
        <v>1E-3</v>
      </c>
      <c r="E3721" s="35">
        <v>6.0000000000000001E-3</v>
      </c>
      <c r="F3721" s="29">
        <v>1E-3</v>
      </c>
      <c r="G3721" s="29">
        <v>5.0000000000000001E-3</v>
      </c>
      <c r="H3721" s="108" t="s">
        <v>571</v>
      </c>
    </row>
    <row r="3722" spans="1:8" ht="16.5" thickBot="1">
      <c r="A3722" s="22" t="s">
        <v>23</v>
      </c>
      <c r="B3722" s="29">
        <v>4.0000000000000001E-3</v>
      </c>
      <c r="C3722" s="35">
        <v>3.6999999999999998E-2</v>
      </c>
      <c r="D3722" s="29">
        <v>2E-3</v>
      </c>
      <c r="E3722" s="35">
        <v>3.2000000000000001E-2</v>
      </c>
      <c r="F3722" s="29">
        <v>0.183</v>
      </c>
      <c r="G3722" s="29">
        <v>0.52100000000000002</v>
      </c>
      <c r="H3722" s="108" t="s">
        <v>24</v>
      </c>
    </row>
    <row r="3723" spans="1:8" ht="16.5" thickBot="1">
      <c r="A3723" s="22" t="s">
        <v>25</v>
      </c>
      <c r="B3723" s="29">
        <v>5.1669999999999998</v>
      </c>
      <c r="C3723" s="35">
        <v>12.81</v>
      </c>
      <c r="D3723" s="29">
        <v>8.56</v>
      </c>
      <c r="E3723" s="35">
        <v>20.74</v>
      </c>
      <c r="F3723" s="29">
        <v>6.2219310000000041</v>
      </c>
      <c r="G3723" s="29">
        <v>16.739405689999987</v>
      </c>
      <c r="H3723" s="108" t="s">
        <v>578</v>
      </c>
    </row>
    <row r="3724" spans="1:8" ht="16.5" thickBot="1">
      <c r="A3724" s="22" t="s">
        <v>26</v>
      </c>
      <c r="B3724" s="29">
        <v>0</v>
      </c>
      <c r="C3724" s="35">
        <v>1.0640000000000001</v>
      </c>
      <c r="D3724" s="29">
        <v>0</v>
      </c>
      <c r="E3724" s="35">
        <v>1.01</v>
      </c>
      <c r="F3724" s="29">
        <v>0.70099999999999996</v>
      </c>
      <c r="G3724" s="29">
        <v>1.1040000000000001</v>
      </c>
      <c r="H3724" s="108" t="s">
        <v>588</v>
      </c>
    </row>
    <row r="3725" spans="1:8" ht="16.5" thickBot="1">
      <c r="A3725" s="22" t="s">
        <v>27</v>
      </c>
      <c r="B3725" s="29">
        <v>6.4000000000000001E-2</v>
      </c>
      <c r="C3725" s="35">
        <v>0.621</v>
      </c>
      <c r="D3725" s="29">
        <v>0.03</v>
      </c>
      <c r="E3725" s="35">
        <v>0.59099999999999997</v>
      </c>
      <c r="F3725" s="29">
        <v>1.7999999999999999E-2</v>
      </c>
      <c r="G3725" s="29">
        <v>0.375</v>
      </c>
      <c r="H3725" s="108" t="s">
        <v>579</v>
      </c>
    </row>
    <row r="3726" spans="1:8" ht="16.5" thickBot="1">
      <c r="A3726" s="22" t="s">
        <v>28</v>
      </c>
      <c r="B3726" s="29">
        <v>6.6000000000000003E-2</v>
      </c>
      <c r="C3726" s="35">
        <v>0.39800000000000002</v>
      </c>
      <c r="D3726" s="29">
        <v>2.3E-2</v>
      </c>
      <c r="E3726" s="35">
        <v>0.28199999999999997</v>
      </c>
      <c r="F3726" s="29">
        <v>0.19700000000000001</v>
      </c>
      <c r="G3726" s="29">
        <v>0.66900000000000004</v>
      </c>
      <c r="H3726" s="108" t="s">
        <v>580</v>
      </c>
    </row>
    <row r="3727" spans="1:8" ht="16.5" thickBot="1">
      <c r="A3727" s="22" t="s">
        <v>29</v>
      </c>
      <c r="B3727" s="29">
        <v>2.1000000000000001E-2</v>
      </c>
      <c r="C3727" s="35">
        <v>0.23799999999999999</v>
      </c>
      <c r="D3727" s="29">
        <v>0.01</v>
      </c>
      <c r="E3727" s="35">
        <v>0.18099999999999999</v>
      </c>
      <c r="F3727" s="29">
        <v>3.0000000000000001E-3</v>
      </c>
      <c r="G3727" s="29">
        <v>0.04</v>
      </c>
      <c r="H3727" s="108" t="s">
        <v>581</v>
      </c>
    </row>
    <row r="3728" spans="1:8" ht="16.5" thickBot="1">
      <c r="A3728" s="22" t="s">
        <v>30</v>
      </c>
      <c r="B3728" s="29">
        <v>6.3E-2</v>
      </c>
      <c r="C3728" s="35">
        <v>0.14099999999999999</v>
      </c>
      <c r="D3728" s="29">
        <v>0</v>
      </c>
      <c r="E3728" s="35">
        <v>4.0000000000000001E-3</v>
      </c>
      <c r="F3728" s="29">
        <v>3.7999999999999999E-2</v>
      </c>
      <c r="G3728" s="29">
        <v>0.106</v>
      </c>
      <c r="H3728" s="108" t="s">
        <v>589</v>
      </c>
    </row>
    <row r="3729" spans="1:8" ht="16.5" thickBot="1">
      <c r="A3729" s="22" t="s">
        <v>31</v>
      </c>
      <c r="B3729" s="29">
        <v>1.6E-2</v>
      </c>
      <c r="C3729" s="35">
        <v>9.4E-2</v>
      </c>
      <c r="D3729" s="29">
        <v>7.9659574468085109E-2</v>
      </c>
      <c r="E3729" s="35">
        <v>0.46800000000000003</v>
      </c>
      <c r="F3729" s="29">
        <v>3.8170000000000002</v>
      </c>
      <c r="G3729" s="29">
        <v>17.262656</v>
      </c>
      <c r="H3729" s="108" t="s">
        <v>582</v>
      </c>
    </row>
    <row r="3730" spans="1:8" ht="16.5" thickBot="1">
      <c r="A3730" s="22" t="s">
        <v>32</v>
      </c>
      <c r="B3730" s="29">
        <v>0</v>
      </c>
      <c r="C3730" s="35">
        <v>0.01</v>
      </c>
      <c r="D3730" s="29">
        <v>0</v>
      </c>
      <c r="E3730" s="35">
        <v>1.2999999999999999E-2</v>
      </c>
      <c r="F3730" s="29">
        <v>1E-3</v>
      </c>
      <c r="G3730" s="29">
        <v>1.7999999999999999E-2</v>
      </c>
      <c r="H3730" s="108" t="s">
        <v>584</v>
      </c>
    </row>
    <row r="3731" spans="1:8" ht="16.5" thickBot="1">
      <c r="A3731" s="22" t="s">
        <v>33</v>
      </c>
      <c r="B3731" s="35">
        <v>0</v>
      </c>
      <c r="C3731" s="35">
        <v>0</v>
      </c>
      <c r="D3731" s="35">
        <v>0</v>
      </c>
      <c r="E3731" s="35">
        <v>0</v>
      </c>
      <c r="F3731" s="35">
        <v>0</v>
      </c>
      <c r="G3731" s="35">
        <v>0</v>
      </c>
      <c r="H3731" s="108" t="s">
        <v>583</v>
      </c>
    </row>
    <row r="3732" spans="1:8" ht="16.5" thickBot="1">
      <c r="A3732" s="22" t="s">
        <v>34</v>
      </c>
      <c r="B3732" s="29">
        <v>1E-3</v>
      </c>
      <c r="C3732" s="35">
        <v>7.0000000000000001E-3</v>
      </c>
      <c r="D3732" s="29">
        <v>2E-3</v>
      </c>
      <c r="E3732" s="35">
        <v>5.0000000000000001E-3</v>
      </c>
      <c r="F3732" s="29">
        <v>0</v>
      </c>
      <c r="G3732" s="29">
        <v>0</v>
      </c>
      <c r="H3732" s="107" t="s">
        <v>35</v>
      </c>
    </row>
    <row r="3733" spans="1:8" ht="16.5" thickBot="1">
      <c r="A3733" s="90" t="s">
        <v>338</v>
      </c>
      <c r="B3733" s="139">
        <v>5.992</v>
      </c>
      <c r="C3733" s="139">
        <v>18.903000000000002</v>
      </c>
      <c r="D3733" s="139">
        <v>9.0756595744680855</v>
      </c>
      <c r="E3733" s="139">
        <v>27.181000000000004</v>
      </c>
      <c r="F3733" s="139">
        <f>SUM(F3711:F3732)</f>
        <v>11.507931000000005</v>
      </c>
      <c r="G3733" s="139">
        <f>SUM(G3711:G3732)</f>
        <v>40.371061689999991</v>
      </c>
      <c r="H3733" s="117" t="s">
        <v>586</v>
      </c>
    </row>
    <row r="3734" spans="1:8" ht="16.5" thickBot="1">
      <c r="A3734" s="90" t="s">
        <v>337</v>
      </c>
      <c r="B3734" s="139">
        <v>404.4220875149573</v>
      </c>
      <c r="C3734" s="138">
        <v>1115.114</v>
      </c>
      <c r="D3734" s="139">
        <v>390.65573394223486</v>
      </c>
      <c r="E3734" s="138">
        <v>1077.1559999999999</v>
      </c>
      <c r="F3734" s="139">
        <f>+D3734/E3734*G3734</f>
        <v>341.12435171747558</v>
      </c>
      <c r="G3734" s="139">
        <v>940.58299999999997</v>
      </c>
      <c r="H3734" s="113" t="s">
        <v>339</v>
      </c>
    </row>
    <row r="3736" spans="1:8">
      <c r="B3736" s="41">
        <v>404.4220875149573</v>
      </c>
      <c r="C3736" s="41">
        <v>1115.114</v>
      </c>
    </row>
    <row r="3737" spans="1:8">
      <c r="A3737" s="73" t="s">
        <v>225</v>
      </c>
      <c r="H3737" s="75" t="s">
        <v>226</v>
      </c>
    </row>
    <row r="3738" spans="1:8" ht="15.75" customHeight="1">
      <c r="A3738" s="71" t="s">
        <v>763</v>
      </c>
      <c r="H3738" s="44" t="s">
        <v>498</v>
      </c>
    </row>
    <row r="3739" spans="1:8" ht="16.5" customHeight="1" thickBot="1">
      <c r="A3739" s="72" t="s">
        <v>813</v>
      </c>
      <c r="E3739" s="2"/>
      <c r="G3739" s="2" t="s">
        <v>37</v>
      </c>
      <c r="H3739" s="2" t="s">
        <v>1</v>
      </c>
    </row>
    <row r="3740" spans="1:8" ht="16.5" thickBot="1">
      <c r="A3740" s="63" t="s">
        <v>6</v>
      </c>
      <c r="B3740" s="179">
        <v>2018</v>
      </c>
      <c r="C3740" s="180"/>
      <c r="D3740" s="179">
        <v>2019</v>
      </c>
      <c r="E3740" s="180"/>
      <c r="F3740" s="179">
        <v>2020</v>
      </c>
      <c r="G3740" s="180"/>
      <c r="H3740" s="64" t="s">
        <v>2</v>
      </c>
    </row>
    <row r="3741" spans="1:8">
      <c r="A3741" s="65"/>
      <c r="B3741" s="19" t="s">
        <v>40</v>
      </c>
      <c r="C3741" s="105" t="s">
        <v>41</v>
      </c>
      <c r="D3741" s="105" t="s">
        <v>40</v>
      </c>
      <c r="E3741" s="15" t="s">
        <v>41</v>
      </c>
      <c r="F3741" s="19" t="s">
        <v>40</v>
      </c>
      <c r="G3741" s="9" t="s">
        <v>41</v>
      </c>
      <c r="H3741" s="66"/>
    </row>
    <row r="3742" spans="1:8" ht="16.5" thickBot="1">
      <c r="A3742" s="67"/>
      <c r="B3742" s="32" t="s">
        <v>42</v>
      </c>
      <c r="C3742" s="11" t="s">
        <v>43</v>
      </c>
      <c r="D3742" s="108" t="s">
        <v>42</v>
      </c>
      <c r="E3742" s="34" t="s">
        <v>43</v>
      </c>
      <c r="F3742" s="32" t="s">
        <v>42</v>
      </c>
      <c r="G3742" s="32" t="s">
        <v>43</v>
      </c>
      <c r="H3742" s="68"/>
    </row>
    <row r="3743" spans="1:8" ht="17.25" thickTop="1" thickBot="1">
      <c r="A3743" s="22" t="s">
        <v>11</v>
      </c>
      <c r="B3743" s="33">
        <v>1.3379284833538843</v>
      </c>
      <c r="C3743" s="36">
        <v>2.8679999999999999</v>
      </c>
      <c r="D3743" s="29">
        <v>1.258</v>
      </c>
      <c r="E3743" s="35">
        <v>2.851</v>
      </c>
      <c r="F3743" s="29">
        <v>1.145</v>
      </c>
      <c r="G3743" s="29">
        <v>2.9129999999999998</v>
      </c>
      <c r="H3743" s="108" t="s">
        <v>575</v>
      </c>
    </row>
    <row r="3744" spans="1:8" ht="16.5" thickBot="1">
      <c r="A3744" s="22" t="s">
        <v>12</v>
      </c>
      <c r="B3744" s="35">
        <v>5.0321589231801411</v>
      </c>
      <c r="C3744" s="36">
        <v>11.401</v>
      </c>
      <c r="D3744" s="29">
        <v>6.2859999999999996</v>
      </c>
      <c r="E3744" s="35">
        <v>14.226000000000001</v>
      </c>
      <c r="F3744" s="29">
        <v>6.2119999999999997</v>
      </c>
      <c r="G3744" s="29">
        <v>12.518000000000001</v>
      </c>
      <c r="H3744" s="108" t="s">
        <v>576</v>
      </c>
    </row>
    <row r="3745" spans="1:8" ht="16.5" thickBot="1">
      <c r="A3745" s="22" t="s">
        <v>13</v>
      </c>
      <c r="B3745" s="35">
        <v>1.815558917197452</v>
      </c>
      <c r="C3745" s="36">
        <v>2.8919999999999999</v>
      </c>
      <c r="D3745" s="29">
        <v>1.9570000000000001</v>
      </c>
      <c r="E3745" s="35">
        <v>2.4649999999999999</v>
      </c>
      <c r="F3745" s="29">
        <v>1.694</v>
      </c>
      <c r="G3745" s="29">
        <v>2.2280000000000002</v>
      </c>
      <c r="H3745" s="108" t="s">
        <v>572</v>
      </c>
    </row>
    <row r="3746" spans="1:8" ht="16.5" thickBot="1">
      <c r="A3746" s="22" t="s">
        <v>14</v>
      </c>
      <c r="B3746" s="35">
        <v>1.1383217115689381</v>
      </c>
      <c r="C3746" s="36">
        <v>1.4379999999999999</v>
      </c>
      <c r="D3746" s="29">
        <v>1.5880000000000001</v>
      </c>
      <c r="E3746" s="35">
        <v>1.871</v>
      </c>
      <c r="F3746" s="29">
        <v>0.88300000000000001</v>
      </c>
      <c r="G3746" s="29">
        <v>1.1299999999999999</v>
      </c>
      <c r="H3746" s="108" t="s">
        <v>585</v>
      </c>
    </row>
    <row r="3747" spans="1:8" ht="16.5" thickBot="1">
      <c r="A3747" s="22" t="s">
        <v>15</v>
      </c>
      <c r="B3747" s="35">
        <v>2.6623081296191019E-3</v>
      </c>
      <c r="C3747" s="36">
        <v>7.0000000000000001E-3</v>
      </c>
      <c r="D3747" s="29">
        <v>0</v>
      </c>
      <c r="E3747" s="35">
        <v>0</v>
      </c>
      <c r="F3747" s="29">
        <v>0.151</v>
      </c>
      <c r="G3747" s="29">
        <v>0.52</v>
      </c>
      <c r="H3747" s="108" t="s">
        <v>591</v>
      </c>
    </row>
    <row r="3748" spans="1:8" ht="16.5" thickBot="1">
      <c r="A3748" s="22" t="s">
        <v>16</v>
      </c>
      <c r="B3748" s="35">
        <v>1.3140581818181818</v>
      </c>
      <c r="C3748" s="36">
        <v>1.286</v>
      </c>
      <c r="D3748" s="29">
        <v>1.123</v>
      </c>
      <c r="E3748" s="35">
        <v>1.6120000000000001</v>
      </c>
      <c r="F3748" s="29">
        <v>1.361</v>
      </c>
      <c r="G3748" s="29">
        <v>2.3410000000000002</v>
      </c>
      <c r="H3748" s="108" t="s">
        <v>573</v>
      </c>
    </row>
    <row r="3749" spans="1:8" ht="16.5" thickBot="1">
      <c r="A3749" s="22" t="s">
        <v>17</v>
      </c>
      <c r="B3749" s="35">
        <v>0</v>
      </c>
      <c r="C3749" s="36">
        <v>0</v>
      </c>
      <c r="D3749" s="29">
        <v>0</v>
      </c>
      <c r="E3749" s="35">
        <v>1E-3</v>
      </c>
      <c r="F3749" s="29">
        <v>0</v>
      </c>
      <c r="G3749" s="29">
        <v>0</v>
      </c>
      <c r="H3749" s="108" t="s">
        <v>18</v>
      </c>
    </row>
    <row r="3750" spans="1:8" ht="16.5" thickBot="1">
      <c r="A3750" s="22" t="s">
        <v>19</v>
      </c>
      <c r="B3750" s="35">
        <v>15.123481827786582</v>
      </c>
      <c r="C3750" s="36">
        <v>22.536999999999999</v>
      </c>
      <c r="D3750" s="29">
        <v>13.192</v>
      </c>
      <c r="E3750" s="35">
        <v>23.358000000000001</v>
      </c>
      <c r="F3750" s="29">
        <v>12.439</v>
      </c>
      <c r="G3750" s="29">
        <v>21.664000000000001</v>
      </c>
      <c r="H3750" s="108" t="s">
        <v>574</v>
      </c>
    </row>
    <row r="3751" spans="1:8" ht="16.5" thickBot="1">
      <c r="A3751" s="22" t="s">
        <v>20</v>
      </c>
      <c r="B3751" s="35">
        <v>0.13200000000000001</v>
      </c>
      <c r="C3751" s="36">
        <v>0.16500000000000001</v>
      </c>
      <c r="D3751" s="29">
        <v>0.70399999999999996</v>
      </c>
      <c r="E3751" s="35">
        <v>0.93600000000000005</v>
      </c>
      <c r="F3751" s="29">
        <v>0.11</v>
      </c>
      <c r="G3751" s="29">
        <v>0.158</v>
      </c>
      <c r="H3751" s="108" t="s">
        <v>577</v>
      </c>
    </row>
    <row r="3752" spans="1:8" ht="16.5" thickBot="1">
      <c r="A3752" s="22" t="s">
        <v>21</v>
      </c>
      <c r="B3752" s="35">
        <v>0</v>
      </c>
      <c r="C3752" s="36">
        <v>0</v>
      </c>
      <c r="D3752" s="29">
        <v>4.3999999999999997E-2</v>
      </c>
      <c r="E3752" s="35">
        <v>3.6999999999999998E-2</v>
      </c>
      <c r="F3752" s="29">
        <v>0.23</v>
      </c>
      <c r="G3752" s="29">
        <v>0.17</v>
      </c>
      <c r="H3752" s="108" t="s">
        <v>587</v>
      </c>
    </row>
    <row r="3753" spans="1:8" ht="16.5" thickBot="1">
      <c r="A3753" s="22" t="s">
        <v>22</v>
      </c>
      <c r="B3753" s="35">
        <v>1.1666666666666667E-2</v>
      </c>
      <c r="C3753" s="36">
        <v>3.5000000000000003E-2</v>
      </c>
      <c r="D3753" s="29">
        <v>2.5999999999999999E-2</v>
      </c>
      <c r="E3753" s="35">
        <v>8.7999999999999995E-2</v>
      </c>
      <c r="F3753" s="29">
        <v>0.17299999999999999</v>
      </c>
      <c r="G3753" s="29">
        <v>0.72799999999999998</v>
      </c>
      <c r="H3753" s="108" t="s">
        <v>571</v>
      </c>
    </row>
    <row r="3754" spans="1:8" ht="16.5" thickBot="1">
      <c r="A3754" s="22" t="s">
        <v>23</v>
      </c>
      <c r="B3754" s="35">
        <v>1.9568347826086963</v>
      </c>
      <c r="C3754" s="36">
        <v>2.1150000000000002</v>
      </c>
      <c r="D3754" s="29">
        <v>0.59699999999999998</v>
      </c>
      <c r="E3754" s="35">
        <v>0.82699999999999996</v>
      </c>
      <c r="F3754" s="29">
        <v>0.45500000000000002</v>
      </c>
      <c r="G3754" s="29">
        <v>0.92600000000000005</v>
      </c>
      <c r="H3754" s="108" t="s">
        <v>24</v>
      </c>
    </row>
    <row r="3755" spans="1:8" ht="16.5" thickBot="1">
      <c r="A3755" s="22" t="s">
        <v>25</v>
      </c>
      <c r="B3755" s="29">
        <v>0.5554782608695652</v>
      </c>
      <c r="C3755" s="27">
        <v>1.597</v>
      </c>
      <c r="D3755" s="29">
        <v>0.45400000000000001</v>
      </c>
      <c r="E3755" s="35">
        <v>1.004</v>
      </c>
      <c r="F3755" s="29">
        <v>0.63500000000000001</v>
      </c>
      <c r="G3755" s="29">
        <v>1.3819999999999999</v>
      </c>
      <c r="H3755" s="108" t="s">
        <v>578</v>
      </c>
    </row>
    <row r="3756" spans="1:8" ht="16.5" thickBot="1">
      <c r="A3756" s="22" t="s">
        <v>26</v>
      </c>
      <c r="B3756" s="35">
        <v>0.65682430379746826</v>
      </c>
      <c r="C3756" s="36">
        <v>0.84399999999999997</v>
      </c>
      <c r="D3756" s="29">
        <v>0.66382835443037969</v>
      </c>
      <c r="E3756" s="35">
        <v>0.85299999999999998</v>
      </c>
      <c r="F3756" s="29">
        <v>0.89100000000000001</v>
      </c>
      <c r="G3756" s="29">
        <v>2.5859999999999999</v>
      </c>
      <c r="H3756" s="108" t="s">
        <v>588</v>
      </c>
    </row>
    <row r="3757" spans="1:8" ht="16.5" thickBot="1">
      <c r="A3757" s="22" t="s">
        <v>27</v>
      </c>
      <c r="B3757" s="35">
        <v>0.56383909962484369</v>
      </c>
      <c r="C3757" s="36">
        <v>2.081</v>
      </c>
      <c r="D3757" s="29">
        <v>0.76200000000000001</v>
      </c>
      <c r="E3757" s="35">
        <v>6.8310000000000004</v>
      </c>
      <c r="F3757" s="29">
        <v>1.034</v>
      </c>
      <c r="G3757" s="29">
        <v>3.4710000000000001</v>
      </c>
      <c r="H3757" s="108" t="s">
        <v>579</v>
      </c>
    </row>
    <row r="3758" spans="1:8" ht="16.5" thickBot="1">
      <c r="A3758" s="22" t="s">
        <v>28</v>
      </c>
      <c r="B3758" s="35">
        <v>1.6554410238671742</v>
      </c>
      <c r="C3758" s="36">
        <v>2.98</v>
      </c>
      <c r="D3758" s="29">
        <v>2.0579999999999998</v>
      </c>
      <c r="E3758" s="35">
        <v>3.194</v>
      </c>
      <c r="F3758" s="29">
        <v>1.8220000000000001</v>
      </c>
      <c r="G3758" s="29">
        <v>3.6230000000000002</v>
      </c>
      <c r="H3758" s="108" t="s">
        <v>580</v>
      </c>
    </row>
    <row r="3759" spans="1:8" ht="16.5" thickBot="1">
      <c r="A3759" s="22" t="s">
        <v>29</v>
      </c>
      <c r="B3759" s="35">
        <v>0.22044247787610616</v>
      </c>
      <c r="C3759" s="36">
        <v>0.47</v>
      </c>
      <c r="D3759" s="29">
        <v>0.23300000000000001</v>
      </c>
      <c r="E3759" s="35">
        <v>0.43</v>
      </c>
      <c r="F3759" s="29">
        <v>0.35399999999999998</v>
      </c>
      <c r="G3759" s="29">
        <v>0.54500000000000004</v>
      </c>
      <c r="H3759" s="108" t="s">
        <v>581</v>
      </c>
    </row>
    <row r="3760" spans="1:8" ht="16.5" thickBot="1">
      <c r="A3760" s="22" t="s">
        <v>30</v>
      </c>
      <c r="B3760" s="35">
        <v>0.17395833333333335</v>
      </c>
      <c r="C3760" s="36">
        <v>0.16700000000000001</v>
      </c>
      <c r="D3760" s="29">
        <v>1.111</v>
      </c>
      <c r="E3760" s="35">
        <v>1.21</v>
      </c>
      <c r="F3760" s="29">
        <v>0.158</v>
      </c>
      <c r="G3760" s="29">
        <v>0.21299999999999999</v>
      </c>
      <c r="H3760" s="108" t="s">
        <v>589</v>
      </c>
    </row>
    <row r="3761" spans="1:8" ht="16.5" thickBot="1">
      <c r="A3761" s="22" t="s">
        <v>31</v>
      </c>
      <c r="B3761" s="35">
        <v>299.12491783834133</v>
      </c>
      <c r="C3761" s="36">
        <v>403.88099999999997</v>
      </c>
      <c r="D3761" s="29">
        <v>333.70031916785456</v>
      </c>
      <c r="E3761" s="35">
        <v>450.565</v>
      </c>
      <c r="F3761" s="29">
        <v>395.71300000000002</v>
      </c>
      <c r="G3761" s="29">
        <v>355.88400000000001</v>
      </c>
      <c r="H3761" s="108" t="s">
        <v>582</v>
      </c>
    </row>
    <row r="3762" spans="1:8" ht="16.5" thickBot="1">
      <c r="A3762" s="22" t="s">
        <v>32</v>
      </c>
      <c r="B3762" s="35">
        <v>2.2235294117647054E-2</v>
      </c>
      <c r="C3762" s="36">
        <v>4.2000000000000003E-2</v>
      </c>
      <c r="D3762" s="29">
        <v>1.7000000000000001E-2</v>
      </c>
      <c r="E3762" s="35">
        <v>1.4999999999999999E-2</v>
      </c>
      <c r="F3762" s="29">
        <v>1.6E-2</v>
      </c>
      <c r="G3762" s="29">
        <v>0.02</v>
      </c>
      <c r="H3762" s="108" t="s">
        <v>584</v>
      </c>
    </row>
    <row r="3763" spans="1:8" ht="16.5" thickBot="1">
      <c r="A3763" s="22" t="s">
        <v>33</v>
      </c>
      <c r="B3763" s="37">
        <v>0</v>
      </c>
      <c r="C3763" s="38">
        <v>4.5999999999999999E-2</v>
      </c>
      <c r="D3763" s="29">
        <v>0</v>
      </c>
      <c r="E3763" s="35">
        <v>0</v>
      </c>
      <c r="F3763" s="29">
        <v>0</v>
      </c>
      <c r="G3763" s="29">
        <v>0</v>
      </c>
      <c r="H3763" s="108" t="s">
        <v>583</v>
      </c>
    </row>
    <row r="3764" spans="1:8" ht="16.5" thickBot="1">
      <c r="A3764" s="22" t="s">
        <v>34</v>
      </c>
      <c r="B3764" s="37">
        <v>0.38657142857142862</v>
      </c>
      <c r="C3764" s="38">
        <v>0.45100000000000001</v>
      </c>
      <c r="D3764" s="29">
        <v>0.29899999999999999</v>
      </c>
      <c r="E3764" s="35">
        <v>0.432</v>
      </c>
      <c r="F3764" s="29">
        <v>0.40600000000000003</v>
      </c>
      <c r="G3764" s="29">
        <v>0.61899999999999999</v>
      </c>
      <c r="H3764" s="107" t="s">
        <v>35</v>
      </c>
    </row>
    <row r="3765" spans="1:8" ht="16.5" thickBot="1">
      <c r="A3765" s="90" t="s">
        <v>338</v>
      </c>
      <c r="B3765" s="92">
        <v>329.62682896788317</v>
      </c>
      <c r="C3765" s="92">
        <v>457.303</v>
      </c>
      <c r="D3765" s="92">
        <v>366.0731475222849</v>
      </c>
      <c r="E3765" s="92">
        <v>512.80600000000004</v>
      </c>
      <c r="F3765" s="139">
        <f>SUM(F3743:F3764)</f>
        <v>425.88200000000006</v>
      </c>
      <c r="G3765" s="139">
        <f>SUM(G3743:G3764)</f>
        <v>413.63900000000001</v>
      </c>
      <c r="H3765" s="106" t="s">
        <v>586</v>
      </c>
    </row>
    <row r="3766" spans="1:8" ht="16.5" thickBot="1">
      <c r="A3766" s="90" t="s">
        <v>337</v>
      </c>
      <c r="B3766" s="92">
        <v>2243.4388004072193</v>
      </c>
      <c r="C3766" s="92">
        <v>4838.4449999999997</v>
      </c>
      <c r="D3766" s="92">
        <v>2287.7906314219676</v>
      </c>
      <c r="E3766" s="92">
        <v>4934.0990000000002</v>
      </c>
      <c r="F3766" s="139">
        <f>+D3766/E3766*G3766</f>
        <v>2232.1688524213073</v>
      </c>
      <c r="G3766" s="139">
        <v>4814.1390000000001</v>
      </c>
      <c r="H3766" s="113" t="s">
        <v>339</v>
      </c>
    </row>
    <row r="3768" spans="1:8" s="198" customFormat="1"/>
    <row r="3773" spans="1:8">
      <c r="A3773" s="73" t="s">
        <v>227</v>
      </c>
      <c r="H3773" s="75" t="s">
        <v>228</v>
      </c>
    </row>
    <row r="3774" spans="1:8">
      <c r="A3774" s="73" t="s">
        <v>764</v>
      </c>
      <c r="H3774" s="44" t="s">
        <v>499</v>
      </c>
    </row>
    <row r="3775" spans="1:8" ht="16.5" customHeight="1" thickBot="1">
      <c r="A3775" s="72" t="s">
        <v>813</v>
      </c>
      <c r="E3775" s="2"/>
      <c r="G3775" s="2" t="s">
        <v>37</v>
      </c>
      <c r="H3775" s="2" t="s">
        <v>1</v>
      </c>
    </row>
    <row r="3776" spans="1:8" ht="16.5" thickBot="1">
      <c r="A3776" s="63" t="s">
        <v>6</v>
      </c>
      <c r="B3776" s="179">
        <v>2018</v>
      </c>
      <c r="C3776" s="180"/>
      <c r="D3776" s="179">
        <v>2019</v>
      </c>
      <c r="E3776" s="180"/>
      <c r="F3776" s="179">
        <v>2020</v>
      </c>
      <c r="G3776" s="180"/>
      <c r="H3776" s="64" t="s">
        <v>2</v>
      </c>
    </row>
    <row r="3777" spans="1:8">
      <c r="A3777" s="65"/>
      <c r="B3777" s="19" t="s">
        <v>40</v>
      </c>
      <c r="C3777" s="105" t="s">
        <v>41</v>
      </c>
      <c r="D3777" s="105" t="s">
        <v>40</v>
      </c>
      <c r="E3777" s="15" t="s">
        <v>41</v>
      </c>
      <c r="F3777" s="19" t="s">
        <v>40</v>
      </c>
      <c r="G3777" s="9" t="s">
        <v>41</v>
      </c>
      <c r="H3777" s="66"/>
    </row>
    <row r="3778" spans="1:8" ht="16.5" thickBot="1">
      <c r="A3778" s="67"/>
      <c r="B3778" s="32" t="s">
        <v>42</v>
      </c>
      <c r="C3778" s="11" t="s">
        <v>43</v>
      </c>
      <c r="D3778" s="108" t="s">
        <v>42</v>
      </c>
      <c r="E3778" s="34" t="s">
        <v>43</v>
      </c>
      <c r="F3778" s="32" t="s">
        <v>42</v>
      </c>
      <c r="G3778" s="32" t="s">
        <v>43</v>
      </c>
      <c r="H3778" s="68"/>
    </row>
    <row r="3779" spans="1:8" ht="17.25" thickTop="1" thickBot="1">
      <c r="A3779" s="22" t="s">
        <v>11</v>
      </c>
      <c r="B3779" s="33">
        <v>7.3999999999999996E-2</v>
      </c>
      <c r="C3779" s="36">
        <v>5.9980000000000002</v>
      </c>
      <c r="D3779" s="29">
        <v>0.11799999999999999</v>
      </c>
      <c r="E3779" s="35">
        <v>9.1460000000000008</v>
      </c>
      <c r="F3779" s="29">
        <v>0</v>
      </c>
      <c r="G3779" s="29">
        <v>12.747999999999999</v>
      </c>
      <c r="H3779" s="108" t="s">
        <v>575</v>
      </c>
    </row>
    <row r="3780" spans="1:8" ht="16.5" thickBot="1">
      <c r="A3780" s="22" t="s">
        <v>12</v>
      </c>
      <c r="B3780" s="35">
        <v>7.0000000000000007E-2</v>
      </c>
      <c r="C3780" s="36">
        <v>2.2410000000000001</v>
      </c>
      <c r="D3780" s="29">
        <v>0.08</v>
      </c>
      <c r="E3780" s="35">
        <v>2.4369999999999998</v>
      </c>
      <c r="F3780" s="29">
        <v>0.122</v>
      </c>
      <c r="G3780" s="29">
        <v>3.0859999999999999</v>
      </c>
      <c r="H3780" s="108" t="s">
        <v>576</v>
      </c>
    </row>
    <row r="3781" spans="1:8" ht="16.5" thickBot="1">
      <c r="A3781" s="22" t="s">
        <v>13</v>
      </c>
      <c r="B3781" s="35">
        <v>0.63800000000000001</v>
      </c>
      <c r="C3781" s="36">
        <v>0.61199999999999999</v>
      </c>
      <c r="D3781" s="29">
        <v>1.2999999999999999E-2</v>
      </c>
      <c r="E3781" s="35">
        <v>0.40400000000000003</v>
      </c>
      <c r="F3781" s="29">
        <v>7.0000000000000001E-3</v>
      </c>
      <c r="G3781" s="29">
        <v>0.19600000000000001</v>
      </c>
      <c r="H3781" s="108" t="s">
        <v>572</v>
      </c>
    </row>
    <row r="3782" spans="1:8" ht="16.5" thickBot="1">
      <c r="A3782" s="22" t="s">
        <v>14</v>
      </c>
      <c r="B3782" s="35">
        <v>6.9000000000000006E-2</v>
      </c>
      <c r="C3782" s="36">
        <v>6.8049999999999997</v>
      </c>
      <c r="D3782" s="29">
        <v>5.7000000000000002E-2</v>
      </c>
      <c r="E3782" s="35">
        <v>4.9889999999999999</v>
      </c>
      <c r="F3782" s="29">
        <v>5.3999999999999999E-2</v>
      </c>
      <c r="G3782" s="29">
        <v>5.282</v>
      </c>
      <c r="H3782" s="108" t="s">
        <v>585</v>
      </c>
    </row>
    <row r="3783" spans="1:8" ht="16.5" thickBot="1">
      <c r="A3783" s="22" t="s">
        <v>15</v>
      </c>
      <c r="B3783" s="35">
        <v>0.26285234370899169</v>
      </c>
      <c r="C3783" s="36">
        <v>25.68</v>
      </c>
      <c r="D3783" s="29">
        <v>0.30131804104771409</v>
      </c>
      <c r="E3783" s="35">
        <v>29.437999999999999</v>
      </c>
      <c r="F3783" s="29">
        <v>0.217</v>
      </c>
      <c r="G3783" s="29">
        <v>24.145</v>
      </c>
      <c r="H3783" s="108" t="s">
        <v>591</v>
      </c>
    </row>
    <row r="3784" spans="1:8" ht="16.5" thickBot="1">
      <c r="A3784" s="22" t="s">
        <v>16</v>
      </c>
      <c r="B3784" s="35">
        <v>3.85</v>
      </c>
      <c r="C3784" s="36">
        <v>4.4999999999999998E-2</v>
      </c>
      <c r="D3784" s="29">
        <v>1E-3</v>
      </c>
      <c r="E3784" s="35">
        <v>1.4E-2</v>
      </c>
      <c r="F3784" s="29">
        <v>1E-3</v>
      </c>
      <c r="G3784" s="29">
        <v>2.4E-2</v>
      </c>
      <c r="H3784" s="108" t="s">
        <v>573</v>
      </c>
    </row>
    <row r="3785" spans="1:8" ht="16.5" thickBot="1">
      <c r="A3785" s="22" t="s">
        <v>17</v>
      </c>
      <c r="B3785" s="35">
        <v>1E-3</v>
      </c>
      <c r="C3785" s="36">
        <v>4.0000000000000001E-3</v>
      </c>
      <c r="D3785" s="29">
        <v>0</v>
      </c>
      <c r="E3785" s="35">
        <v>0</v>
      </c>
      <c r="F3785" s="29">
        <v>6.0000000000000001E-3</v>
      </c>
      <c r="G3785" s="29">
        <v>2.4E-2</v>
      </c>
      <c r="H3785" s="108" t="s">
        <v>18</v>
      </c>
    </row>
    <row r="3786" spans="1:8" ht="16.5" thickBot="1">
      <c r="A3786" s="22" t="s">
        <v>19</v>
      </c>
      <c r="B3786" s="35">
        <v>0.36899999999999999</v>
      </c>
      <c r="C3786" s="36">
        <v>19.146000000000001</v>
      </c>
      <c r="D3786" s="29">
        <v>0.16800000000000001</v>
      </c>
      <c r="E3786" s="35">
        <v>19.917000000000002</v>
      </c>
      <c r="F3786" s="29">
        <v>0.14000000000000001</v>
      </c>
      <c r="G3786" s="29">
        <v>18.466999999999999</v>
      </c>
      <c r="H3786" s="108" t="s">
        <v>574</v>
      </c>
    </row>
    <row r="3787" spans="1:8" ht="16.5" thickBot="1">
      <c r="A3787" s="22" t="s">
        <v>20</v>
      </c>
      <c r="B3787" s="35">
        <v>3.5999999999999997E-2</v>
      </c>
      <c r="C3787" s="36">
        <v>2.6139999999999999</v>
      </c>
      <c r="D3787" s="29">
        <v>4.3999999999999997E-2</v>
      </c>
      <c r="E3787" s="35">
        <v>2.1150000000000002</v>
      </c>
      <c r="F3787" s="29">
        <v>1.9E-2</v>
      </c>
      <c r="G3787" s="29">
        <v>1.774</v>
      </c>
      <c r="H3787" s="108" t="s">
        <v>577</v>
      </c>
    </row>
    <row r="3788" spans="1:8" ht="16.5" thickBot="1">
      <c r="A3788" s="22" t="s">
        <v>21</v>
      </c>
      <c r="B3788" s="35">
        <v>31.663</v>
      </c>
      <c r="C3788" s="36">
        <v>42.142000000000003</v>
      </c>
      <c r="D3788" s="29">
        <v>25.521000000000001</v>
      </c>
      <c r="E3788" s="35">
        <v>36.832000000000001</v>
      </c>
      <c r="F3788" s="29">
        <v>27.576000000000001</v>
      </c>
      <c r="G3788" s="29">
        <v>26.521999999999998</v>
      </c>
      <c r="H3788" s="108" t="s">
        <v>587</v>
      </c>
    </row>
    <row r="3789" spans="1:8" ht="16.5" thickBot="1">
      <c r="A3789" s="22" t="s">
        <v>22</v>
      </c>
      <c r="B3789" s="35">
        <v>3.4840277777777783E-2</v>
      </c>
      <c r="C3789" s="36">
        <v>0.17299999999999999</v>
      </c>
      <c r="D3789" s="29">
        <v>2.1548611111111116E-2</v>
      </c>
      <c r="E3789" s="35">
        <v>0.107</v>
      </c>
      <c r="F3789" s="29">
        <v>1E-3</v>
      </c>
      <c r="G3789" s="29">
        <v>0.125</v>
      </c>
      <c r="H3789" s="108" t="s">
        <v>571</v>
      </c>
    </row>
    <row r="3790" spans="1:8" ht="16.5" thickBot="1">
      <c r="A3790" s="22" t="s">
        <v>23</v>
      </c>
      <c r="B3790" s="35">
        <v>0.57438692672641012</v>
      </c>
      <c r="C3790" s="36">
        <v>2.242</v>
      </c>
      <c r="D3790" s="29">
        <v>0.61435318924617821</v>
      </c>
      <c r="E3790" s="35">
        <v>2.3980000000000001</v>
      </c>
      <c r="F3790" s="29">
        <v>4.4619999999999997</v>
      </c>
      <c r="G3790" s="29">
        <v>11.209</v>
      </c>
      <c r="H3790" s="108" t="s">
        <v>24</v>
      </c>
    </row>
    <row r="3791" spans="1:8" ht="16.5" thickBot="1">
      <c r="A3791" s="22" t="s">
        <v>25</v>
      </c>
      <c r="B3791" s="29">
        <v>0.11799999999999999</v>
      </c>
      <c r="C3791" s="27">
        <v>3.1960000000000002</v>
      </c>
      <c r="D3791" s="29">
        <v>0.10803128911138922</v>
      </c>
      <c r="E3791" s="35">
        <v>2.9260000000000002</v>
      </c>
      <c r="F3791" s="29">
        <v>0.73</v>
      </c>
      <c r="G3791" s="29">
        <v>2.1850000000000001</v>
      </c>
      <c r="H3791" s="108" t="s">
        <v>578</v>
      </c>
    </row>
    <row r="3792" spans="1:8" ht="16.5" thickBot="1">
      <c r="A3792" s="22" t="s">
        <v>26</v>
      </c>
      <c r="B3792" s="35">
        <v>2.9242937675002856</v>
      </c>
      <c r="C3792" s="36">
        <v>9.0980000000000008</v>
      </c>
      <c r="D3792" s="29">
        <v>2.0992045059952034</v>
      </c>
      <c r="E3792" s="35">
        <v>6.5309999999999997</v>
      </c>
      <c r="F3792" s="29">
        <v>2.6324429496402875</v>
      </c>
      <c r="G3792" s="29">
        <v>8.19</v>
      </c>
      <c r="H3792" s="108" t="s">
        <v>588</v>
      </c>
    </row>
    <row r="3793" spans="1:8" ht="16.5" thickBot="1">
      <c r="A3793" s="22" t="s">
        <v>27</v>
      </c>
      <c r="B3793" s="35">
        <v>0.182</v>
      </c>
      <c r="C3793" s="36">
        <v>5.49</v>
      </c>
      <c r="D3793" s="29">
        <v>2.9000000000000001E-2</v>
      </c>
      <c r="E3793" s="35">
        <v>0.80300000000000005</v>
      </c>
      <c r="F3793" s="29">
        <v>4.3999999999999997E-2</v>
      </c>
      <c r="G3793" s="29">
        <v>0.91100000000000003</v>
      </c>
      <c r="H3793" s="108" t="s">
        <v>579</v>
      </c>
    </row>
    <row r="3794" spans="1:8" ht="16.5" thickBot="1">
      <c r="A3794" s="22" t="s">
        <v>28</v>
      </c>
      <c r="B3794" s="35">
        <v>0.16400000000000001</v>
      </c>
      <c r="C3794" s="36">
        <v>8.8019999999999996</v>
      </c>
      <c r="D3794" s="29">
        <v>0.17899999999999999</v>
      </c>
      <c r="E3794" s="35">
        <v>6.1879999999999997</v>
      </c>
      <c r="F3794" s="29">
        <v>0.186</v>
      </c>
      <c r="G3794" s="29">
        <v>7.9210000000000003</v>
      </c>
      <c r="H3794" s="108" t="s">
        <v>580</v>
      </c>
    </row>
    <row r="3795" spans="1:8" ht="16.5" thickBot="1">
      <c r="A3795" s="22" t="s">
        <v>29</v>
      </c>
      <c r="B3795" s="35">
        <v>6.3E-2</v>
      </c>
      <c r="C3795" s="36">
        <v>6.1779999999999999</v>
      </c>
      <c r="D3795" s="29">
        <v>5.5E-2</v>
      </c>
      <c r="E3795" s="35">
        <v>5.5510000000000002</v>
      </c>
      <c r="F3795" s="29">
        <v>0.04</v>
      </c>
      <c r="G3795" s="29">
        <v>4.327</v>
      </c>
      <c r="H3795" s="108" t="s">
        <v>581</v>
      </c>
    </row>
    <row r="3796" spans="1:8" ht="16.5" thickBot="1">
      <c r="A3796" s="22" t="s">
        <v>30</v>
      </c>
      <c r="B3796" s="35">
        <v>1E-3</v>
      </c>
      <c r="C3796" s="36">
        <v>1E-3</v>
      </c>
      <c r="D3796" s="29">
        <v>3.0000000000000001E-3</v>
      </c>
      <c r="E3796" s="35">
        <v>0.02</v>
      </c>
      <c r="F3796" s="29">
        <v>0</v>
      </c>
      <c r="G3796" s="29">
        <v>6.0000000000000001E-3</v>
      </c>
      <c r="H3796" s="108" t="s">
        <v>589</v>
      </c>
    </row>
    <row r="3797" spans="1:8" ht="16.5" thickBot="1">
      <c r="A3797" s="22" t="s">
        <v>31</v>
      </c>
      <c r="B3797" s="35">
        <v>9.0442800000000005</v>
      </c>
      <c r="C3797" s="36">
        <v>27.689</v>
      </c>
      <c r="D3797" s="29">
        <v>2.5470000000000002</v>
      </c>
      <c r="E3797" s="35">
        <v>20.675000000000001</v>
      </c>
      <c r="F3797" s="29">
        <v>2.0750000000000002</v>
      </c>
      <c r="G3797" s="29">
        <v>18.300999999999998</v>
      </c>
      <c r="H3797" s="108" t="s">
        <v>582</v>
      </c>
    </row>
    <row r="3798" spans="1:8" ht="16.5" thickBot="1">
      <c r="A3798" s="22" t="s">
        <v>32</v>
      </c>
      <c r="B3798" s="35">
        <v>0.33200000000000002</v>
      </c>
      <c r="C3798" s="36">
        <v>24.303000000000001</v>
      </c>
      <c r="D3798" s="29">
        <v>0.20899999999999999</v>
      </c>
      <c r="E3798" s="35">
        <v>19.053999999999998</v>
      </c>
      <c r="F3798" s="29">
        <v>0.217</v>
      </c>
      <c r="G3798" s="29">
        <v>20.96</v>
      </c>
      <c r="H3798" s="108" t="s">
        <v>584</v>
      </c>
    </row>
    <row r="3799" spans="1:8" ht="16.5" thickBot="1">
      <c r="A3799" s="22" t="s">
        <v>33</v>
      </c>
      <c r="B3799" s="37">
        <v>0</v>
      </c>
      <c r="C3799" s="38">
        <v>0</v>
      </c>
      <c r="D3799" s="29">
        <v>0</v>
      </c>
      <c r="E3799" s="35">
        <v>0</v>
      </c>
      <c r="F3799" s="29">
        <v>3.2000000000000001E-2</v>
      </c>
      <c r="G3799" s="29">
        <v>2.9000000000000001E-2</v>
      </c>
      <c r="H3799" s="108" t="s">
        <v>583</v>
      </c>
    </row>
    <row r="3800" spans="1:8" ht="16.5" thickBot="1">
      <c r="A3800" s="22" t="s">
        <v>34</v>
      </c>
      <c r="B3800" s="37">
        <v>7.9000000000000001E-2</v>
      </c>
      <c r="C3800" s="38">
        <v>5.6050000000000004</v>
      </c>
      <c r="D3800" s="29">
        <v>0.14699999999999999</v>
      </c>
      <c r="E3800" s="35">
        <v>11.054</v>
      </c>
      <c r="F3800" s="29">
        <v>0.12</v>
      </c>
      <c r="G3800" s="29">
        <v>8.7970000000000006</v>
      </c>
      <c r="H3800" s="107" t="s">
        <v>35</v>
      </c>
    </row>
    <row r="3801" spans="1:8" ht="16.5" thickBot="1">
      <c r="A3801" s="90" t="s">
        <v>338</v>
      </c>
      <c r="B3801" s="92">
        <v>50.549653315713471</v>
      </c>
      <c r="C3801" s="92">
        <v>198.06399999999999</v>
      </c>
      <c r="D3801" s="92">
        <v>29.76845563651159</v>
      </c>
      <c r="E3801" s="92">
        <v>180.59900000000002</v>
      </c>
      <c r="F3801" s="92">
        <v>36.606442949640275</v>
      </c>
      <c r="G3801" s="92">
        <v>175.22900000000001</v>
      </c>
      <c r="H3801" s="106" t="s">
        <v>586</v>
      </c>
    </row>
    <row r="3802" spans="1:8" ht="16.5" thickBot="1">
      <c r="A3802" s="90" t="s">
        <v>337</v>
      </c>
      <c r="B3802" s="92">
        <v>332.06474827949927</v>
      </c>
      <c r="C3802" s="92">
        <v>3277.605</v>
      </c>
      <c r="D3802" s="92">
        <v>316.53251834514725</v>
      </c>
      <c r="E3802" s="92">
        <v>3124.2959999999998</v>
      </c>
      <c r="F3802" s="92">
        <v>313.39190953721703</v>
      </c>
      <c r="G3802" s="92">
        <v>3093.297</v>
      </c>
      <c r="H3802" s="113" t="s">
        <v>339</v>
      </c>
    </row>
    <row r="3808" spans="1:8">
      <c r="A3808" s="73" t="s">
        <v>229</v>
      </c>
      <c r="H3808" s="75" t="s">
        <v>230</v>
      </c>
    </row>
    <row r="3809" spans="1:8">
      <c r="A3809" s="73" t="s">
        <v>765</v>
      </c>
      <c r="H3809" s="52" t="s">
        <v>810</v>
      </c>
    </row>
    <row r="3810" spans="1:8" ht="16.5" customHeight="1" thickBot="1">
      <c r="A3810" s="72" t="s">
        <v>813</v>
      </c>
      <c r="E3810" s="2"/>
      <c r="G3810" s="2" t="s">
        <v>37</v>
      </c>
      <c r="H3810" s="2" t="s">
        <v>1</v>
      </c>
    </row>
    <row r="3811" spans="1:8" ht="16.5" thickBot="1">
      <c r="A3811" s="63" t="s">
        <v>6</v>
      </c>
      <c r="B3811" s="179">
        <v>2018</v>
      </c>
      <c r="C3811" s="180"/>
      <c r="D3811" s="179">
        <v>2019</v>
      </c>
      <c r="E3811" s="180"/>
      <c r="F3811" s="179">
        <v>2020</v>
      </c>
      <c r="G3811" s="180"/>
      <c r="H3811" s="64" t="s">
        <v>2</v>
      </c>
    </row>
    <row r="3812" spans="1:8">
      <c r="A3812" s="65"/>
      <c r="B3812" s="19" t="s">
        <v>40</v>
      </c>
      <c r="C3812" s="105" t="s">
        <v>41</v>
      </c>
      <c r="D3812" s="105" t="s">
        <v>40</v>
      </c>
      <c r="E3812" s="15" t="s">
        <v>41</v>
      </c>
      <c r="F3812" s="19" t="s">
        <v>40</v>
      </c>
      <c r="G3812" s="9" t="s">
        <v>41</v>
      </c>
      <c r="H3812" s="66"/>
    </row>
    <row r="3813" spans="1:8" ht="16.5" thickBot="1">
      <c r="A3813" s="67"/>
      <c r="B3813" s="32" t="s">
        <v>42</v>
      </c>
      <c r="C3813" s="11" t="s">
        <v>43</v>
      </c>
      <c r="D3813" s="108" t="s">
        <v>42</v>
      </c>
      <c r="E3813" s="34" t="s">
        <v>43</v>
      </c>
      <c r="F3813" s="32" t="s">
        <v>42</v>
      </c>
      <c r="G3813" s="32" t="s">
        <v>43</v>
      </c>
      <c r="H3813" s="68"/>
    </row>
    <row r="3814" spans="1:8" ht="17.25" thickTop="1" thickBot="1">
      <c r="A3814" s="22" t="s">
        <v>11</v>
      </c>
      <c r="B3814" s="33">
        <v>0</v>
      </c>
      <c r="C3814" s="36">
        <v>0</v>
      </c>
      <c r="D3814" s="29">
        <v>1E-3</v>
      </c>
      <c r="E3814" s="35">
        <v>1.9E-2</v>
      </c>
      <c r="F3814" s="29">
        <v>0</v>
      </c>
      <c r="G3814" s="29">
        <v>7.0000000000000001E-3</v>
      </c>
      <c r="H3814" s="108" t="s">
        <v>575</v>
      </c>
    </row>
    <row r="3815" spans="1:8" ht="16.5" thickBot="1">
      <c r="A3815" s="22" t="s">
        <v>12</v>
      </c>
      <c r="B3815" s="35">
        <v>4.0000000000000001E-3</v>
      </c>
      <c r="C3815" s="36">
        <v>3.5000000000000003E-2</v>
      </c>
      <c r="D3815" s="29">
        <v>4.0000000000000001E-3</v>
      </c>
      <c r="E3815" s="35">
        <v>1.6E-2</v>
      </c>
      <c r="F3815" s="29">
        <v>3.0000000000000001E-3</v>
      </c>
      <c r="G3815" s="29">
        <v>1.2E-2</v>
      </c>
      <c r="H3815" s="108" t="s">
        <v>576</v>
      </c>
    </row>
    <row r="3816" spans="1:8" ht="16.5" thickBot="1">
      <c r="A3816" s="22" t="s">
        <v>13</v>
      </c>
      <c r="B3816" s="35">
        <v>1E-3</v>
      </c>
      <c r="C3816" s="36">
        <v>7.0999999999999994E-2</v>
      </c>
      <c r="D3816" s="29">
        <v>0</v>
      </c>
      <c r="E3816" s="35">
        <v>0</v>
      </c>
      <c r="F3816" s="29">
        <v>0</v>
      </c>
      <c r="G3816" s="29">
        <v>0</v>
      </c>
      <c r="H3816" s="108" t="s">
        <v>572</v>
      </c>
    </row>
    <row r="3817" spans="1:8" ht="16.5" thickBot="1">
      <c r="A3817" s="22" t="s">
        <v>14</v>
      </c>
      <c r="B3817" s="35">
        <v>1.2E-2</v>
      </c>
      <c r="C3817" s="36">
        <v>1.853</v>
      </c>
      <c r="D3817" s="29">
        <v>8.9999999999999993E-3</v>
      </c>
      <c r="E3817" s="35">
        <v>1.819</v>
      </c>
      <c r="F3817" s="29">
        <v>8.9999999999999993E-3</v>
      </c>
      <c r="G3817" s="29">
        <v>1.85</v>
      </c>
      <c r="H3817" s="108" t="s">
        <v>585</v>
      </c>
    </row>
    <row r="3818" spans="1:8" ht="16.5" thickBot="1">
      <c r="A3818" s="22" t="s">
        <v>15</v>
      </c>
      <c r="B3818" s="29">
        <v>0.219</v>
      </c>
      <c r="C3818" s="36">
        <v>1.5840000000000001</v>
      </c>
      <c r="D3818" s="29">
        <v>0</v>
      </c>
      <c r="E3818" s="35">
        <v>0</v>
      </c>
      <c r="F3818" s="29">
        <f>+B3818/C3818*G3818</f>
        <v>0.22273295454545453</v>
      </c>
      <c r="G3818" s="29">
        <v>1.611</v>
      </c>
      <c r="H3818" s="108" t="s">
        <v>591</v>
      </c>
    </row>
    <row r="3819" spans="1:8" ht="16.5" thickBot="1">
      <c r="A3819" s="22" t="s">
        <v>16</v>
      </c>
      <c r="B3819" s="35">
        <v>0</v>
      </c>
      <c r="C3819" s="36">
        <v>0</v>
      </c>
      <c r="D3819" s="29">
        <v>0</v>
      </c>
      <c r="E3819" s="35">
        <v>0</v>
      </c>
      <c r="F3819" s="29">
        <v>0</v>
      </c>
      <c r="G3819" s="29">
        <v>0</v>
      </c>
      <c r="H3819" s="108" t="s">
        <v>573</v>
      </c>
    </row>
    <row r="3820" spans="1:8" ht="16.5" thickBot="1">
      <c r="A3820" s="22" t="s">
        <v>17</v>
      </c>
      <c r="B3820" s="35">
        <v>0</v>
      </c>
      <c r="C3820" s="36">
        <v>0</v>
      </c>
      <c r="D3820" s="29">
        <v>0</v>
      </c>
      <c r="E3820" s="35">
        <v>0</v>
      </c>
      <c r="F3820" s="29">
        <v>0</v>
      </c>
      <c r="G3820" s="29">
        <v>0</v>
      </c>
      <c r="H3820" s="108" t="s">
        <v>18</v>
      </c>
    </row>
    <row r="3821" spans="1:8" ht="16.5" thickBot="1">
      <c r="A3821" s="22" t="s">
        <v>19</v>
      </c>
      <c r="B3821" s="35">
        <v>0</v>
      </c>
      <c r="C3821" s="36">
        <v>0</v>
      </c>
      <c r="D3821" s="29">
        <v>0</v>
      </c>
      <c r="E3821" s="35">
        <v>0</v>
      </c>
      <c r="F3821" s="29">
        <v>0</v>
      </c>
      <c r="G3821" s="29">
        <v>0</v>
      </c>
      <c r="H3821" s="108" t="s">
        <v>574</v>
      </c>
    </row>
    <row r="3822" spans="1:8" ht="16.5" thickBot="1">
      <c r="A3822" s="22" t="s">
        <v>20</v>
      </c>
      <c r="B3822" s="35">
        <v>0</v>
      </c>
      <c r="C3822" s="36">
        <v>0</v>
      </c>
      <c r="D3822" s="29">
        <v>0</v>
      </c>
      <c r="E3822" s="35">
        <v>0</v>
      </c>
      <c r="F3822" s="29">
        <v>0</v>
      </c>
      <c r="G3822" s="29">
        <v>0</v>
      </c>
      <c r="H3822" s="108" t="s">
        <v>577</v>
      </c>
    </row>
    <row r="3823" spans="1:8" ht="16.5" thickBot="1">
      <c r="A3823" s="22" t="s">
        <v>21</v>
      </c>
      <c r="B3823" s="35">
        <v>0</v>
      </c>
      <c r="C3823" s="36">
        <v>1.2E-2</v>
      </c>
      <c r="D3823" s="29">
        <v>0</v>
      </c>
      <c r="E3823" s="35">
        <v>1E-3</v>
      </c>
      <c r="F3823" s="29">
        <v>0</v>
      </c>
      <c r="G3823" s="29">
        <v>0</v>
      </c>
      <c r="H3823" s="108" t="s">
        <v>587</v>
      </c>
    </row>
    <row r="3824" spans="1:8" ht="16.5" thickBot="1">
      <c r="A3824" s="22" t="s">
        <v>22</v>
      </c>
      <c r="B3824" s="35">
        <v>0</v>
      </c>
      <c r="C3824" s="36">
        <v>0</v>
      </c>
      <c r="D3824" s="29">
        <v>0</v>
      </c>
      <c r="E3824" s="35">
        <v>0</v>
      </c>
      <c r="F3824" s="29">
        <v>0</v>
      </c>
      <c r="G3824" s="29">
        <v>0</v>
      </c>
      <c r="H3824" s="108" t="s">
        <v>571</v>
      </c>
    </row>
    <row r="3825" spans="1:8" ht="16.5" thickBot="1">
      <c r="A3825" s="22" t="s">
        <v>23</v>
      </c>
      <c r="B3825" s="35">
        <v>0</v>
      </c>
      <c r="C3825" s="36">
        <v>1.4999999999999999E-2</v>
      </c>
      <c r="D3825" s="29">
        <v>3.7999999999999999E-2</v>
      </c>
      <c r="E3825" s="35">
        <v>0.13400000000000001</v>
      </c>
      <c r="F3825" s="29">
        <f>+D3825/E3825*G3825</f>
        <v>4.2537313432835814E-3</v>
      </c>
      <c r="G3825" s="29">
        <v>1.4999999999999999E-2</v>
      </c>
      <c r="H3825" s="108" t="s">
        <v>24</v>
      </c>
    </row>
    <row r="3826" spans="1:8" ht="16.5" thickBot="1">
      <c r="A3826" s="22" t="s">
        <v>25</v>
      </c>
      <c r="B3826" s="29">
        <v>0</v>
      </c>
      <c r="C3826" s="27">
        <v>0</v>
      </c>
      <c r="D3826" s="29">
        <v>0</v>
      </c>
      <c r="E3826" s="35">
        <v>0</v>
      </c>
      <c r="F3826" s="35">
        <v>0</v>
      </c>
      <c r="G3826" s="35">
        <v>0</v>
      </c>
      <c r="H3826" s="108" t="s">
        <v>578</v>
      </c>
    </row>
    <row r="3827" spans="1:8" ht="16.5" thickBot="1">
      <c r="A3827" s="22" t="s">
        <v>26</v>
      </c>
      <c r="B3827" s="29">
        <v>0</v>
      </c>
      <c r="C3827" s="36">
        <v>1.454</v>
      </c>
      <c r="D3827" s="29">
        <v>0</v>
      </c>
      <c r="E3827" s="35">
        <v>1.151</v>
      </c>
      <c r="F3827" s="29">
        <f>+D3827/E3827*G3827</f>
        <v>0</v>
      </c>
      <c r="G3827" s="29">
        <v>0.47599999999999998</v>
      </c>
      <c r="H3827" s="108" t="s">
        <v>588</v>
      </c>
    </row>
    <row r="3828" spans="1:8" ht="16.5" thickBot="1">
      <c r="A3828" s="22" t="s">
        <v>27</v>
      </c>
      <c r="B3828" s="35">
        <v>0.159</v>
      </c>
      <c r="C3828" s="36">
        <v>4.8319999999999999</v>
      </c>
      <c r="D3828" s="29">
        <v>4.0000000000000001E-3</v>
      </c>
      <c r="E3828" s="35">
        <v>9.7000000000000003E-2</v>
      </c>
      <c r="F3828" s="29">
        <v>3.0000000000000001E-3</v>
      </c>
      <c r="G3828" s="29">
        <v>4.1000000000000002E-2</v>
      </c>
      <c r="H3828" s="108" t="s">
        <v>579</v>
      </c>
    </row>
    <row r="3829" spans="1:8" ht="16.5" thickBot="1">
      <c r="A3829" s="22" t="s">
        <v>28</v>
      </c>
      <c r="B3829" s="35">
        <v>0</v>
      </c>
      <c r="C3829" s="36">
        <v>0</v>
      </c>
      <c r="D3829" s="29">
        <v>0</v>
      </c>
      <c r="E3829" s="35">
        <v>0</v>
      </c>
      <c r="F3829" s="29">
        <v>8.0000000000000002E-3</v>
      </c>
      <c r="G3829" s="29">
        <v>0.191</v>
      </c>
      <c r="H3829" s="108" t="s">
        <v>580</v>
      </c>
    </row>
    <row r="3830" spans="1:8" ht="16.5" thickBot="1">
      <c r="A3830" s="22" t="s">
        <v>29</v>
      </c>
      <c r="B3830" s="35">
        <v>3.0000000000000001E-3</v>
      </c>
      <c r="C3830" s="36">
        <v>0.13900000000000001</v>
      </c>
      <c r="D3830" s="29">
        <v>3.0000000000000001E-3</v>
      </c>
      <c r="E3830" s="35">
        <v>0.14000000000000001</v>
      </c>
      <c r="F3830" s="29">
        <v>1E-3</v>
      </c>
      <c r="G3830" s="29">
        <v>8.5999999999999993E-2</v>
      </c>
      <c r="H3830" s="108" t="s">
        <v>581</v>
      </c>
    </row>
    <row r="3831" spans="1:8" ht="16.5" thickBot="1">
      <c r="A3831" s="22" t="s">
        <v>30</v>
      </c>
      <c r="B3831" s="35">
        <v>0</v>
      </c>
      <c r="C3831" s="36">
        <v>0</v>
      </c>
      <c r="D3831" s="29">
        <v>0</v>
      </c>
      <c r="E3831" s="35">
        <v>0</v>
      </c>
      <c r="F3831" s="35">
        <v>0</v>
      </c>
      <c r="G3831" s="35">
        <v>0</v>
      </c>
      <c r="H3831" s="108" t="s">
        <v>589</v>
      </c>
    </row>
    <row r="3832" spans="1:8" ht="16.5" thickBot="1">
      <c r="A3832" s="22" t="s">
        <v>31</v>
      </c>
      <c r="B3832" s="35">
        <v>0</v>
      </c>
      <c r="C3832" s="36">
        <v>0</v>
      </c>
      <c r="D3832" s="35">
        <v>0</v>
      </c>
      <c r="E3832" s="36">
        <v>0</v>
      </c>
      <c r="F3832" s="35">
        <v>0</v>
      </c>
      <c r="G3832" s="35">
        <v>0</v>
      </c>
      <c r="H3832" s="108" t="s">
        <v>582</v>
      </c>
    </row>
    <row r="3833" spans="1:8" ht="16.5" thickBot="1">
      <c r="A3833" s="22" t="s">
        <v>32</v>
      </c>
      <c r="B3833" s="35">
        <v>0.13500000000000001</v>
      </c>
      <c r="C3833" s="36">
        <v>6.0179999999999998</v>
      </c>
      <c r="D3833" s="29">
        <v>0.25800000000000001</v>
      </c>
      <c r="E3833" s="35">
        <v>9.2119999999999997</v>
      </c>
      <c r="F3833" s="29">
        <v>0.129</v>
      </c>
      <c r="G3833" s="29">
        <v>5.7930000000000001</v>
      </c>
      <c r="H3833" s="108" t="s">
        <v>584</v>
      </c>
    </row>
    <row r="3834" spans="1:8" ht="16.5" thickBot="1">
      <c r="A3834" s="22" t="s">
        <v>33</v>
      </c>
      <c r="B3834" s="37">
        <v>0</v>
      </c>
      <c r="C3834" s="38">
        <v>0</v>
      </c>
      <c r="D3834" s="29">
        <v>0</v>
      </c>
      <c r="E3834" s="35">
        <v>0</v>
      </c>
      <c r="F3834" s="29">
        <v>0.02</v>
      </c>
      <c r="G3834" s="29">
        <v>3.5999999999999997E-2</v>
      </c>
      <c r="H3834" s="108" t="s">
        <v>583</v>
      </c>
    </row>
    <row r="3835" spans="1:8" ht="16.5" thickBot="1">
      <c r="A3835" s="22" t="s">
        <v>34</v>
      </c>
      <c r="B3835" s="37">
        <v>0</v>
      </c>
      <c r="C3835" s="38">
        <v>0</v>
      </c>
      <c r="D3835" s="29">
        <v>0</v>
      </c>
      <c r="E3835" s="35">
        <v>0</v>
      </c>
      <c r="F3835" s="35">
        <v>0</v>
      </c>
      <c r="G3835" s="35">
        <v>0</v>
      </c>
      <c r="H3835" s="107" t="s">
        <v>35</v>
      </c>
    </row>
    <row r="3836" spans="1:8" ht="16.5" thickBot="1">
      <c r="A3836" s="90" t="s">
        <v>338</v>
      </c>
      <c r="B3836" s="92">
        <v>0.53300000000000003</v>
      </c>
      <c r="C3836" s="92">
        <v>23.887999999999998</v>
      </c>
      <c r="D3836" s="92">
        <v>0.317</v>
      </c>
      <c r="E3836" s="92">
        <v>19.297999999999998</v>
      </c>
      <c r="F3836" s="92">
        <f>SUM(F3814:F3835)</f>
        <v>0.39998668588873815</v>
      </c>
      <c r="G3836" s="92">
        <f>SUM(G3814:G3835)</f>
        <v>10.118</v>
      </c>
      <c r="H3836" s="106" t="s">
        <v>586</v>
      </c>
    </row>
    <row r="3837" spans="1:8" ht="16.5" thickBot="1">
      <c r="A3837" s="90" t="s">
        <v>337</v>
      </c>
      <c r="B3837" s="92">
        <v>2.2617868301696622</v>
      </c>
      <c r="C3837" s="92">
        <v>155.65799999999999</v>
      </c>
      <c r="D3837" s="92">
        <v>2.7597030908785491</v>
      </c>
      <c r="E3837" s="92">
        <v>189.92500000000001</v>
      </c>
      <c r="F3837" s="92">
        <f>+D3837/E3837*G3837</f>
        <v>2.5624371745338488</v>
      </c>
      <c r="G3837" s="92">
        <v>176.34899999999999</v>
      </c>
      <c r="H3837" s="113" t="s">
        <v>339</v>
      </c>
    </row>
    <row r="3839" spans="1:8">
      <c r="A3839" s="15"/>
      <c r="B3839" s="60"/>
      <c r="C3839" s="60"/>
      <c r="D3839" s="60"/>
      <c r="E3839" s="60"/>
      <c r="F3839" s="60"/>
      <c r="G3839" s="60"/>
    </row>
    <row r="3840" spans="1:8">
      <c r="A3840" s="15"/>
      <c r="B3840" s="60"/>
      <c r="C3840" s="60"/>
      <c r="D3840" s="60"/>
      <c r="E3840" s="60"/>
      <c r="F3840" s="60"/>
      <c r="G3840" s="60"/>
    </row>
    <row r="3842" spans="1:8">
      <c r="A3842" s="73" t="s">
        <v>231</v>
      </c>
      <c r="H3842" s="75" t="s">
        <v>232</v>
      </c>
    </row>
    <row r="3843" spans="1:8" ht="15.75" customHeight="1">
      <c r="A3843" s="71" t="s">
        <v>766</v>
      </c>
      <c r="H3843" s="114" t="s">
        <v>500</v>
      </c>
    </row>
    <row r="3844" spans="1:8" ht="16.5" customHeight="1" thickBot="1">
      <c r="A3844" s="72" t="s">
        <v>813</v>
      </c>
      <c r="E3844" s="2"/>
      <c r="G3844" s="2" t="s">
        <v>37</v>
      </c>
      <c r="H3844" s="2" t="s">
        <v>1</v>
      </c>
    </row>
    <row r="3845" spans="1:8" ht="16.5" thickBot="1">
      <c r="A3845" s="63" t="s">
        <v>6</v>
      </c>
      <c r="B3845" s="179">
        <v>2018</v>
      </c>
      <c r="C3845" s="180"/>
      <c r="D3845" s="179">
        <v>2019</v>
      </c>
      <c r="E3845" s="180"/>
      <c r="F3845" s="179">
        <v>2020</v>
      </c>
      <c r="G3845" s="180"/>
      <c r="H3845" s="64" t="s">
        <v>2</v>
      </c>
    </row>
    <row r="3846" spans="1:8">
      <c r="A3846" s="65"/>
      <c r="B3846" s="19" t="s">
        <v>40</v>
      </c>
      <c r="C3846" s="105" t="s">
        <v>41</v>
      </c>
      <c r="D3846" s="105" t="s">
        <v>40</v>
      </c>
      <c r="E3846" s="15" t="s">
        <v>41</v>
      </c>
      <c r="F3846" s="19" t="s">
        <v>40</v>
      </c>
      <c r="G3846" s="9" t="s">
        <v>41</v>
      </c>
      <c r="H3846" s="66"/>
    </row>
    <row r="3847" spans="1:8" ht="16.5" thickBot="1">
      <c r="A3847" s="67"/>
      <c r="B3847" s="32" t="s">
        <v>42</v>
      </c>
      <c r="C3847" s="11" t="s">
        <v>43</v>
      </c>
      <c r="D3847" s="108" t="s">
        <v>42</v>
      </c>
      <c r="E3847" s="34" t="s">
        <v>43</v>
      </c>
      <c r="F3847" s="32" t="s">
        <v>42</v>
      </c>
      <c r="G3847" s="32" t="s">
        <v>43</v>
      </c>
      <c r="H3847" s="68"/>
    </row>
    <row r="3848" spans="1:8" ht="17.25" thickTop="1" thickBot="1">
      <c r="A3848" s="22" t="s">
        <v>11</v>
      </c>
      <c r="B3848" s="33">
        <v>60.058999999999997</v>
      </c>
      <c r="C3848" s="36">
        <v>89.524000000000001</v>
      </c>
      <c r="D3848" s="29">
        <v>58.935000000000002</v>
      </c>
      <c r="E3848" s="35">
        <v>90.863</v>
      </c>
      <c r="F3848" s="29">
        <v>56.937800000000003</v>
      </c>
      <c r="G3848" s="29">
        <v>91.64</v>
      </c>
      <c r="H3848" s="108" t="s">
        <v>575</v>
      </c>
    </row>
    <row r="3849" spans="1:8" ht="16.5" thickBot="1">
      <c r="A3849" s="22" t="s">
        <v>12</v>
      </c>
      <c r="B3849" s="35">
        <v>601.40899999999999</v>
      </c>
      <c r="C3849" s="36">
        <v>793.63099999999997</v>
      </c>
      <c r="D3849" s="29">
        <v>691.88599999999997</v>
      </c>
      <c r="E3849" s="35">
        <v>866.19</v>
      </c>
      <c r="F3849" s="29">
        <v>481.79300000000001</v>
      </c>
      <c r="G3849" s="29">
        <v>694.60799999999995</v>
      </c>
      <c r="H3849" s="108" t="s">
        <v>576</v>
      </c>
    </row>
    <row r="3850" spans="1:8" ht="16.5" thickBot="1">
      <c r="A3850" s="22" t="s">
        <v>13</v>
      </c>
      <c r="B3850" s="35">
        <v>55.426000000000002</v>
      </c>
      <c r="C3850" s="36">
        <v>110.809</v>
      </c>
      <c r="D3850" s="29">
        <v>58.55</v>
      </c>
      <c r="E3850" s="35">
        <v>118.167</v>
      </c>
      <c r="F3850" s="29">
        <v>62.97</v>
      </c>
      <c r="G3850" s="29">
        <v>120.624</v>
      </c>
      <c r="H3850" s="108" t="s">
        <v>572</v>
      </c>
    </row>
    <row r="3851" spans="1:8" ht="16.5" thickBot="1">
      <c r="A3851" s="22" t="s">
        <v>14</v>
      </c>
      <c r="B3851" s="35">
        <v>2.0409999999999999</v>
      </c>
      <c r="C3851" s="36">
        <v>3.7080000000000002</v>
      </c>
      <c r="D3851" s="29">
        <v>1.3029999999999999</v>
      </c>
      <c r="E3851" s="35">
        <v>1.4610000000000001</v>
      </c>
      <c r="F3851" s="29">
        <v>3.5000000000000003E-2</v>
      </c>
      <c r="G3851" s="29">
        <v>7.6999999999999999E-2</v>
      </c>
      <c r="H3851" s="108" t="s">
        <v>585</v>
      </c>
    </row>
    <row r="3852" spans="1:8" ht="16.5" thickBot="1">
      <c r="A3852" s="22" t="s">
        <v>15</v>
      </c>
      <c r="B3852" s="35">
        <v>2.7E-2</v>
      </c>
      <c r="C3852" s="36">
        <v>2.5999999999999999E-2</v>
      </c>
      <c r="D3852" s="29">
        <v>0</v>
      </c>
      <c r="E3852" s="35">
        <v>0</v>
      </c>
      <c r="F3852" s="29">
        <v>0</v>
      </c>
      <c r="G3852" s="29">
        <v>1E-3</v>
      </c>
      <c r="H3852" s="108" t="s">
        <v>591</v>
      </c>
    </row>
    <row r="3853" spans="1:8" ht="16.5" thickBot="1">
      <c r="A3853" s="22" t="s">
        <v>16</v>
      </c>
      <c r="B3853" s="35">
        <v>11.304478</v>
      </c>
      <c r="C3853" s="36">
        <v>13.803000000000001</v>
      </c>
      <c r="D3853" s="29">
        <v>13.472</v>
      </c>
      <c r="E3853" s="35">
        <v>16.420000000000002</v>
      </c>
      <c r="F3853" s="29">
        <v>24.03</v>
      </c>
      <c r="G3853" s="29">
        <v>30.25</v>
      </c>
      <c r="H3853" s="108" t="s">
        <v>573</v>
      </c>
    </row>
    <row r="3854" spans="1:8" ht="16.5" thickBot="1">
      <c r="A3854" s="22" t="s">
        <v>17</v>
      </c>
      <c r="B3854" s="35">
        <v>3.1179999999999999</v>
      </c>
      <c r="C3854" s="36">
        <v>4.1379999999999999</v>
      </c>
      <c r="D3854" s="29">
        <v>3.496</v>
      </c>
      <c r="E3854" s="35">
        <v>5.1449999999999996</v>
      </c>
      <c r="F3854" s="29">
        <v>3.4470000000000001</v>
      </c>
      <c r="G3854" s="29">
        <v>4.9980000000000002</v>
      </c>
      <c r="H3854" s="108" t="s">
        <v>18</v>
      </c>
    </row>
    <row r="3855" spans="1:8" ht="16.5" thickBot="1">
      <c r="A3855" s="22" t="s">
        <v>19</v>
      </c>
      <c r="B3855" s="35">
        <v>624.79499999999996</v>
      </c>
      <c r="C3855" s="36">
        <v>1217.8130000000001</v>
      </c>
      <c r="D3855" s="29">
        <v>639.077</v>
      </c>
      <c r="E3855" s="35">
        <v>1302.2750000000001</v>
      </c>
      <c r="F3855" s="29">
        <v>616.81899999999996</v>
      </c>
      <c r="G3855" s="29">
        <v>1113.33</v>
      </c>
      <c r="H3855" s="108" t="s">
        <v>574</v>
      </c>
    </row>
    <row r="3856" spans="1:8" ht="16.5" thickBot="1">
      <c r="A3856" s="22" t="s">
        <v>20</v>
      </c>
      <c r="B3856" s="35">
        <v>0.28399999999999997</v>
      </c>
      <c r="C3856" s="36">
        <v>1.1060000000000001</v>
      </c>
      <c r="D3856" s="29">
        <v>0.32900000000000001</v>
      </c>
      <c r="E3856" s="35">
        <v>0.53300000000000003</v>
      </c>
      <c r="F3856" s="29">
        <v>0.79300000000000004</v>
      </c>
      <c r="G3856" s="29">
        <v>1.0009999999999999</v>
      </c>
      <c r="H3856" s="108" t="s">
        <v>577</v>
      </c>
    </row>
    <row r="3857" spans="1:8" ht="16.5" thickBot="1">
      <c r="A3857" s="22" t="s">
        <v>21</v>
      </c>
      <c r="B3857" s="35">
        <v>18.658999999999999</v>
      </c>
      <c r="C3857" s="36">
        <v>13.228999999999999</v>
      </c>
      <c r="D3857" s="29">
        <v>13.956</v>
      </c>
      <c r="E3857" s="35">
        <v>10.17</v>
      </c>
      <c r="F3857" s="29">
        <v>15.946999999999999</v>
      </c>
      <c r="G3857" s="29">
        <v>13.221</v>
      </c>
      <c r="H3857" s="108" t="s">
        <v>587</v>
      </c>
    </row>
    <row r="3858" spans="1:8" ht="16.5" thickBot="1">
      <c r="A3858" s="22" t="s">
        <v>22</v>
      </c>
      <c r="B3858" s="35">
        <v>3.714</v>
      </c>
      <c r="C3858" s="36">
        <v>7.306</v>
      </c>
      <c r="D3858" s="29">
        <v>3.976</v>
      </c>
      <c r="E3858" s="35">
        <v>7.423</v>
      </c>
      <c r="F3858" s="29">
        <v>4.2069999999999999</v>
      </c>
      <c r="G3858" s="29">
        <v>6.3470000000000004</v>
      </c>
      <c r="H3858" s="108" t="s">
        <v>571</v>
      </c>
    </row>
    <row r="3859" spans="1:8" ht="16.5" thickBot="1">
      <c r="A3859" s="22" t="s">
        <v>23</v>
      </c>
      <c r="B3859" s="35">
        <v>450.37900000000002</v>
      </c>
      <c r="C3859" s="36">
        <v>586.38300000000004</v>
      </c>
      <c r="D3859" s="29">
        <v>450.92599999999999</v>
      </c>
      <c r="E3859" s="35">
        <v>627.928</v>
      </c>
      <c r="F3859" s="29">
        <v>443.565</v>
      </c>
      <c r="G3859" s="29">
        <v>499.96100000000001</v>
      </c>
      <c r="H3859" s="108" t="s">
        <v>24</v>
      </c>
    </row>
    <row r="3860" spans="1:8" ht="16.5" thickBot="1">
      <c r="A3860" s="22" t="s">
        <v>25</v>
      </c>
      <c r="B3860" s="29">
        <v>117.639</v>
      </c>
      <c r="C3860" s="27">
        <v>184.38800000000001</v>
      </c>
      <c r="D3860" s="29">
        <v>117.18300000000001</v>
      </c>
      <c r="E3860" s="35">
        <v>175.65700000000001</v>
      </c>
      <c r="F3860" s="29">
        <v>116.39220399999994</v>
      </c>
      <c r="G3860" s="29">
        <v>184.13005674000001</v>
      </c>
      <c r="H3860" s="108" t="s">
        <v>578</v>
      </c>
    </row>
    <row r="3861" spans="1:8" ht="16.5" thickBot="1">
      <c r="A3861" s="22" t="s">
        <v>26</v>
      </c>
      <c r="B3861" s="35">
        <v>5.0440802590640672</v>
      </c>
      <c r="C3861" s="36">
        <v>14.07</v>
      </c>
      <c r="D3861" s="29">
        <v>7.3979843799606311</v>
      </c>
      <c r="E3861" s="35">
        <v>20.635999999999999</v>
      </c>
      <c r="F3861" s="29">
        <v>0</v>
      </c>
      <c r="G3861" s="29">
        <v>0</v>
      </c>
      <c r="H3861" s="108" t="s">
        <v>588</v>
      </c>
    </row>
    <row r="3862" spans="1:8" ht="16.5" thickBot="1">
      <c r="A3862" s="22" t="s">
        <v>27</v>
      </c>
      <c r="B3862" s="35">
        <v>117.123</v>
      </c>
      <c r="C3862" s="36">
        <v>194.255</v>
      </c>
      <c r="D3862" s="29">
        <v>122.791</v>
      </c>
      <c r="E3862" s="35">
        <v>206.64599999999999</v>
      </c>
      <c r="F3862" s="29">
        <v>120.46899999999999</v>
      </c>
      <c r="G3862" s="29">
        <v>186.12700000000001</v>
      </c>
      <c r="H3862" s="108" t="s">
        <v>579</v>
      </c>
    </row>
    <row r="3863" spans="1:8" ht="16.5" thickBot="1">
      <c r="A3863" s="22" t="s">
        <v>28</v>
      </c>
      <c r="B3863" s="35">
        <v>142.04499999999999</v>
      </c>
      <c r="C3863" s="36">
        <v>291.14999999999998</v>
      </c>
      <c r="D3863" s="29">
        <v>142.876</v>
      </c>
      <c r="E3863" s="35">
        <v>311.42399999999998</v>
      </c>
      <c r="F3863" s="29">
        <v>134.65100000000001</v>
      </c>
      <c r="G3863" s="29">
        <v>283.01900000000001</v>
      </c>
      <c r="H3863" s="108" t="s">
        <v>580</v>
      </c>
    </row>
    <row r="3864" spans="1:8" ht="16.5" thickBot="1">
      <c r="A3864" s="22" t="s">
        <v>29</v>
      </c>
      <c r="B3864" s="35">
        <v>6.2949999999999999</v>
      </c>
      <c r="C3864" s="36">
        <v>14.061</v>
      </c>
      <c r="D3864" s="29">
        <v>5.54</v>
      </c>
      <c r="E3864" s="35">
        <v>13.513</v>
      </c>
      <c r="F3864" s="29">
        <v>1.587</v>
      </c>
      <c r="G3864" s="29">
        <v>2.63</v>
      </c>
      <c r="H3864" s="108" t="s">
        <v>581</v>
      </c>
    </row>
    <row r="3865" spans="1:8" ht="16.5" thickBot="1">
      <c r="A3865" s="22" t="s">
        <v>30</v>
      </c>
      <c r="B3865" s="35">
        <v>109.194</v>
      </c>
      <c r="C3865" s="36">
        <v>158.55000000000001</v>
      </c>
      <c r="D3865" s="29">
        <v>74.531000000000006</v>
      </c>
      <c r="E3865" s="35">
        <v>103.416</v>
      </c>
      <c r="F3865" s="29">
        <v>95.332999999999998</v>
      </c>
      <c r="G3865" s="29">
        <v>119.791</v>
      </c>
      <c r="H3865" s="108" t="s">
        <v>589</v>
      </c>
    </row>
    <row r="3866" spans="1:8" ht="16.5" thickBot="1">
      <c r="A3866" s="22" t="s">
        <v>31</v>
      </c>
      <c r="B3866" s="35">
        <v>59.593000000000004</v>
      </c>
      <c r="C3866" s="36">
        <v>81.510351999999997</v>
      </c>
      <c r="D3866" s="29">
        <v>93.124352867473817</v>
      </c>
      <c r="E3866" s="35">
        <v>127.374</v>
      </c>
      <c r="F3866" s="29">
        <v>43.244999999999997</v>
      </c>
      <c r="G3866" s="29">
        <v>66.933999999999997</v>
      </c>
      <c r="H3866" s="108" t="s">
        <v>582</v>
      </c>
    </row>
    <row r="3867" spans="1:8" ht="16.5" thickBot="1">
      <c r="A3867" s="22" t="s">
        <v>32</v>
      </c>
      <c r="B3867" s="35">
        <v>0.36699999999999999</v>
      </c>
      <c r="C3867" s="36">
        <v>0.58699999999999997</v>
      </c>
      <c r="D3867" s="29">
        <v>2.431</v>
      </c>
      <c r="E3867" s="35">
        <v>2.3919999999999999</v>
      </c>
      <c r="F3867" s="29">
        <v>1.202</v>
      </c>
      <c r="G3867" s="29">
        <v>1.498</v>
      </c>
      <c r="H3867" s="108" t="s">
        <v>584</v>
      </c>
    </row>
    <row r="3868" spans="1:8" ht="16.5" thickBot="1">
      <c r="A3868" s="22" t="s">
        <v>33</v>
      </c>
      <c r="B3868" s="37">
        <v>25.565000000000001</v>
      </c>
      <c r="C3868" s="38">
        <v>20.343</v>
      </c>
      <c r="D3868" s="29">
        <v>30.988</v>
      </c>
      <c r="E3868" s="35">
        <v>24.847999999999999</v>
      </c>
      <c r="F3868" s="29">
        <v>34.378999999999998</v>
      </c>
      <c r="G3868" s="29">
        <v>24.064</v>
      </c>
      <c r="H3868" s="108" t="s">
        <v>583</v>
      </c>
    </row>
    <row r="3869" spans="1:8" ht="16.5" thickBot="1">
      <c r="A3869" s="22" t="s">
        <v>34</v>
      </c>
      <c r="B3869" s="37">
        <v>95.994</v>
      </c>
      <c r="C3869" s="38">
        <v>127.95699999999999</v>
      </c>
      <c r="D3869" s="29">
        <v>137.83500000000001</v>
      </c>
      <c r="E3869" s="35">
        <v>192.82900000000001</v>
      </c>
      <c r="F3869" s="29">
        <v>139.785</v>
      </c>
      <c r="G3869" s="29">
        <v>177.99700000000001</v>
      </c>
      <c r="H3869" s="107" t="s">
        <v>35</v>
      </c>
    </row>
    <row r="3870" spans="1:8" ht="16.5" thickBot="1">
      <c r="A3870" s="90" t="s">
        <v>338</v>
      </c>
      <c r="B3870" s="92">
        <v>2510.0745582590644</v>
      </c>
      <c r="C3870" s="92">
        <v>3928.3473520000007</v>
      </c>
      <c r="D3870" s="92">
        <v>2670.6033372474349</v>
      </c>
      <c r="E3870" s="92">
        <v>4225.3099999999995</v>
      </c>
      <c r="F3870" s="92">
        <v>2373.6469999999999</v>
      </c>
      <c r="G3870" s="92">
        <v>3547.194</v>
      </c>
      <c r="H3870" s="106" t="s">
        <v>586</v>
      </c>
    </row>
    <row r="3871" spans="1:8" ht="16.5" thickBot="1">
      <c r="A3871" s="90" t="s">
        <v>337</v>
      </c>
      <c r="B3871" s="92">
        <v>30143.147000000001</v>
      </c>
      <c r="C3871" s="92">
        <v>21968.257000000001</v>
      </c>
      <c r="D3871" s="92">
        <v>30355.761999999999</v>
      </c>
      <c r="E3871" s="92">
        <v>22383.367999999999</v>
      </c>
      <c r="F3871" s="92">
        <v>31011.508999999998</v>
      </c>
      <c r="G3871" s="92">
        <v>21975.960999999999</v>
      </c>
      <c r="H3871" s="113" t="s">
        <v>339</v>
      </c>
    </row>
    <row r="3872" spans="1:8">
      <c r="B3872" s="178"/>
      <c r="C3872" s="178"/>
    </row>
    <row r="3873" spans="1:8">
      <c r="A3873" s="73" t="s">
        <v>233</v>
      </c>
      <c r="H3873" s="75" t="s">
        <v>234</v>
      </c>
    </row>
    <row r="3874" spans="1:8" ht="15.75" customHeight="1">
      <c r="A3874" s="71" t="s">
        <v>767</v>
      </c>
      <c r="H3874" s="53" t="s">
        <v>501</v>
      </c>
    </row>
    <row r="3875" spans="1:8" ht="16.5" customHeight="1" thickBot="1">
      <c r="A3875" s="72" t="s">
        <v>813</v>
      </c>
      <c r="E3875" s="2"/>
      <c r="G3875" s="2" t="s">
        <v>37</v>
      </c>
      <c r="H3875" s="2" t="s">
        <v>1</v>
      </c>
    </row>
    <row r="3876" spans="1:8" ht="16.5" thickBot="1">
      <c r="A3876" s="63" t="s">
        <v>6</v>
      </c>
      <c r="B3876" s="179">
        <v>2017</v>
      </c>
      <c r="C3876" s="180"/>
      <c r="D3876" s="179">
        <v>2018</v>
      </c>
      <c r="E3876" s="180"/>
      <c r="F3876" s="179">
        <v>2019</v>
      </c>
      <c r="G3876" s="180"/>
      <c r="H3876" s="128" t="s">
        <v>2</v>
      </c>
    </row>
    <row r="3877" spans="1:8">
      <c r="A3877" s="65"/>
      <c r="B3877" s="19" t="s">
        <v>40</v>
      </c>
      <c r="C3877" s="105" t="s">
        <v>41</v>
      </c>
      <c r="D3877" s="105" t="s">
        <v>40</v>
      </c>
      <c r="E3877" s="15" t="s">
        <v>41</v>
      </c>
      <c r="F3877" s="156" t="s">
        <v>40</v>
      </c>
      <c r="G3877" s="157" t="s">
        <v>41</v>
      </c>
      <c r="H3877" s="129"/>
    </row>
    <row r="3878" spans="1:8" ht="16.5" thickBot="1">
      <c r="A3878" s="67"/>
      <c r="B3878" s="32" t="s">
        <v>42</v>
      </c>
      <c r="C3878" s="11" t="s">
        <v>43</v>
      </c>
      <c r="D3878" s="108" t="s">
        <v>42</v>
      </c>
      <c r="E3878" s="34" t="s">
        <v>43</v>
      </c>
      <c r="F3878" s="159" t="s">
        <v>42</v>
      </c>
      <c r="G3878" s="159" t="s">
        <v>43</v>
      </c>
      <c r="H3878" s="130"/>
    </row>
    <row r="3879" spans="1:8" ht="17.25" thickTop="1" thickBot="1">
      <c r="A3879" s="22" t="s">
        <v>11</v>
      </c>
      <c r="B3879" s="35">
        <f t="shared" ref="B3879:G3900" si="432">B3848+B3542</f>
        <v>118.60992848335388</v>
      </c>
      <c r="C3879" s="35">
        <f t="shared" si="432"/>
        <v>374.22300000000007</v>
      </c>
      <c r="D3879" s="35">
        <f t="shared" si="432"/>
        <v>117.23700000000001</v>
      </c>
      <c r="E3879" s="35">
        <f>E3848+E3542</f>
        <v>372.39100000000002</v>
      </c>
      <c r="F3879" s="35">
        <f t="shared" ref="F3879:G3879" si="433">F3848+F3542</f>
        <v>98.257100000000008</v>
      </c>
      <c r="G3879" s="35">
        <f t="shared" si="433"/>
        <v>282.47199999999998</v>
      </c>
      <c r="H3879" s="132" t="s">
        <v>575</v>
      </c>
    </row>
    <row r="3880" spans="1:8" ht="16.5" thickBot="1">
      <c r="A3880" s="22" t="s">
        <v>12</v>
      </c>
      <c r="B3880" s="35">
        <f t="shared" si="432"/>
        <v>806.97115892318016</v>
      </c>
      <c r="C3880" s="35">
        <f t="shared" si="432"/>
        <v>1821.0129999999999</v>
      </c>
      <c r="D3880" s="35">
        <f t="shared" si="432"/>
        <v>990.75199999999995</v>
      </c>
      <c r="E3880" s="35">
        <f t="shared" si="432"/>
        <v>2233.5309999999999</v>
      </c>
      <c r="F3880" s="35">
        <f t="shared" si="432"/>
        <v>685.30192425848293</v>
      </c>
      <c r="G3880" s="35">
        <f t="shared" si="432"/>
        <v>1677.9349999999999</v>
      </c>
      <c r="H3880" s="132" t="s">
        <v>576</v>
      </c>
    </row>
    <row r="3881" spans="1:8" ht="16.5" thickBot="1">
      <c r="A3881" s="22" t="s">
        <v>13</v>
      </c>
      <c r="B3881" s="35">
        <f t="shared" si="432"/>
        <v>78.236558917197456</v>
      </c>
      <c r="C3881" s="35">
        <f t="shared" si="432"/>
        <v>233.017</v>
      </c>
      <c r="D3881" s="35">
        <f t="shared" si="432"/>
        <v>81.852000000000004</v>
      </c>
      <c r="E3881" s="35">
        <f t="shared" si="432"/>
        <v>234.22700000000003</v>
      </c>
      <c r="F3881" s="35">
        <f t="shared" si="432"/>
        <v>86.31</v>
      </c>
      <c r="G3881" s="35">
        <f t="shared" si="432"/>
        <v>229.738</v>
      </c>
      <c r="H3881" s="132" t="s">
        <v>572</v>
      </c>
    </row>
    <row r="3882" spans="1:8" ht="16.5" thickBot="1">
      <c r="A3882" s="22" t="s">
        <v>14</v>
      </c>
      <c r="B3882" s="35">
        <f t="shared" si="432"/>
        <v>7.206321711568938</v>
      </c>
      <c r="C3882" s="35">
        <f t="shared" si="432"/>
        <v>23.369</v>
      </c>
      <c r="D3882" s="35">
        <f t="shared" si="432"/>
        <v>8.0060059999999993</v>
      </c>
      <c r="E3882" s="35">
        <f t="shared" si="432"/>
        <v>24.427977854999995</v>
      </c>
      <c r="F3882" s="35">
        <f t="shared" si="432"/>
        <v>2.452</v>
      </c>
      <c r="G3882" s="35">
        <f t="shared" si="432"/>
        <v>7.9189999999999996</v>
      </c>
      <c r="H3882" s="132" t="s">
        <v>585</v>
      </c>
    </row>
    <row r="3883" spans="1:8" ht="16.5" thickBot="1">
      <c r="A3883" s="22" t="s">
        <v>15</v>
      </c>
      <c r="B3883" s="35">
        <f t="shared" si="432"/>
        <v>51.766662308129625</v>
      </c>
      <c r="C3883" s="35">
        <f t="shared" si="432"/>
        <v>187.03300000000002</v>
      </c>
      <c r="D3883" s="35">
        <f t="shared" si="432"/>
        <v>56.939</v>
      </c>
      <c r="E3883" s="35">
        <f t="shared" si="432"/>
        <v>201.66500000000002</v>
      </c>
      <c r="F3883" s="35">
        <f t="shared" si="432"/>
        <v>33.766000000000005</v>
      </c>
      <c r="G3883" s="35">
        <f t="shared" si="432"/>
        <v>121.026</v>
      </c>
      <c r="H3883" s="132" t="s">
        <v>591</v>
      </c>
    </row>
    <row r="3884" spans="1:8" ht="16.5" thickBot="1">
      <c r="A3884" s="22" t="s">
        <v>16</v>
      </c>
      <c r="B3884" s="35">
        <f t="shared" si="432"/>
        <v>14.119843181818181</v>
      </c>
      <c r="C3884" s="35">
        <f t="shared" si="432"/>
        <v>17.420999999999999</v>
      </c>
      <c r="D3884" s="35">
        <f t="shared" si="432"/>
        <v>15.718999999999999</v>
      </c>
      <c r="E3884" s="35">
        <f t="shared" si="432"/>
        <v>19.839000000000002</v>
      </c>
      <c r="F3884" s="35">
        <f>F3853+F3547</f>
        <v>26.969000000000001</v>
      </c>
      <c r="G3884" s="35">
        <f t="shared" si="432"/>
        <v>35.496000000000002</v>
      </c>
      <c r="H3884" s="132" t="s">
        <v>573</v>
      </c>
    </row>
    <row r="3885" spans="1:8" ht="16.5" thickBot="1">
      <c r="A3885" s="22" t="s">
        <v>17</v>
      </c>
      <c r="B3885" s="35">
        <f t="shared" si="432"/>
        <v>3.5049999999999999</v>
      </c>
      <c r="C3885" s="35">
        <f t="shared" si="432"/>
        <v>4.7789999999999999</v>
      </c>
      <c r="D3885" s="35">
        <f t="shared" si="432"/>
        <v>3.617</v>
      </c>
      <c r="E3885" s="35">
        <f t="shared" si="432"/>
        <v>5.9390000000000001</v>
      </c>
      <c r="F3885" s="35">
        <f>F3854+F3548</f>
        <v>3.536</v>
      </c>
      <c r="G3885" s="35">
        <f t="shared" si="432"/>
        <v>5.63</v>
      </c>
      <c r="H3885" s="132" t="s">
        <v>18</v>
      </c>
    </row>
    <row r="3886" spans="1:8" ht="16.5" thickBot="1">
      <c r="A3886" s="22" t="s">
        <v>19</v>
      </c>
      <c r="B3886" s="35">
        <f t="shared" si="432"/>
        <v>768.51448182778654</v>
      </c>
      <c r="C3886" s="35">
        <f t="shared" si="432"/>
        <v>1843.3530000000001</v>
      </c>
      <c r="D3886" s="35">
        <f t="shared" si="432"/>
        <v>782.55600000000004</v>
      </c>
      <c r="E3886" s="35">
        <f t="shared" si="432"/>
        <v>1939.0910000000001</v>
      </c>
      <c r="F3886" s="35">
        <f t="shared" si="432"/>
        <v>759.37799999999993</v>
      </c>
      <c r="G3886" s="35">
        <f t="shared" si="432"/>
        <v>1783.7929999999999</v>
      </c>
      <c r="H3886" s="132" t="s">
        <v>574</v>
      </c>
    </row>
    <row r="3887" spans="1:8" ht="16.5" thickBot="1">
      <c r="A3887" s="22" t="s">
        <v>20</v>
      </c>
      <c r="B3887" s="35">
        <f t="shared" si="432"/>
        <v>0.93700000000000006</v>
      </c>
      <c r="C3887" s="35">
        <f t="shared" si="432"/>
        <v>3.5830000000000002</v>
      </c>
      <c r="D3887" s="35">
        <f t="shared" si="432"/>
        <v>1.4279999999999999</v>
      </c>
      <c r="E3887" s="35">
        <f t="shared" si="432"/>
        <v>3.4819999999999998</v>
      </c>
      <c r="F3887" s="35">
        <f t="shared" si="432"/>
        <v>1.2869999999999999</v>
      </c>
      <c r="G3887" s="35">
        <f t="shared" si="432"/>
        <v>3.14</v>
      </c>
      <c r="H3887" s="132" t="s">
        <v>577</v>
      </c>
    </row>
    <row r="3888" spans="1:8" ht="16.5" thickBot="1">
      <c r="A3888" s="22" t="s">
        <v>21</v>
      </c>
      <c r="B3888" s="35">
        <f t="shared" si="432"/>
        <v>18.72</v>
      </c>
      <c r="C3888" s="35">
        <f t="shared" si="432"/>
        <v>13.489999999999998</v>
      </c>
      <c r="D3888" s="35">
        <f t="shared" si="432"/>
        <v>14.013999999999999</v>
      </c>
      <c r="E3888" s="35">
        <f t="shared" si="432"/>
        <v>10.218</v>
      </c>
      <c r="F3888" s="35">
        <f t="shared" si="432"/>
        <v>16.248999999999999</v>
      </c>
      <c r="G3888" s="35">
        <f t="shared" si="432"/>
        <v>13.705</v>
      </c>
      <c r="H3888" s="132" t="s">
        <v>587</v>
      </c>
    </row>
    <row r="3889" spans="1:8" ht="16.5" thickBot="1">
      <c r="A3889" s="22" t="s">
        <v>22</v>
      </c>
      <c r="B3889" s="35">
        <f t="shared" si="432"/>
        <v>4.9206666666666665</v>
      </c>
      <c r="C3889" s="35">
        <f t="shared" si="432"/>
        <v>12.963000000000001</v>
      </c>
      <c r="D3889" s="35">
        <f t="shared" si="432"/>
        <v>5.4260000000000002</v>
      </c>
      <c r="E3889" s="35">
        <f t="shared" si="432"/>
        <v>14.481000000000002</v>
      </c>
      <c r="F3889" s="35">
        <f t="shared" si="432"/>
        <v>6.49</v>
      </c>
      <c r="G3889" s="35">
        <f t="shared" si="432"/>
        <v>15.981000000000002</v>
      </c>
      <c r="H3889" s="132" t="s">
        <v>571</v>
      </c>
    </row>
    <row r="3890" spans="1:8" ht="16.5" thickBot="1">
      <c r="A3890" s="22" t="s">
        <v>23</v>
      </c>
      <c r="B3890" s="35">
        <f t="shared" si="432"/>
        <v>532.16383478260877</v>
      </c>
      <c r="C3890" s="35">
        <f t="shared" si="432"/>
        <v>807.01700000000005</v>
      </c>
      <c r="D3890" s="35">
        <f t="shared" si="432"/>
        <v>531.00400000000002</v>
      </c>
      <c r="E3890" s="35">
        <f t="shared" si="432"/>
        <v>827.37900000000002</v>
      </c>
      <c r="F3890" s="35">
        <f t="shared" si="432"/>
        <v>509.75900000000001</v>
      </c>
      <c r="G3890" s="35">
        <f>G3859+G3553</f>
        <v>671.50299999999993</v>
      </c>
      <c r="H3890" s="132" t="s">
        <v>24</v>
      </c>
    </row>
    <row r="3891" spans="1:8" ht="16.5" thickBot="1">
      <c r="A3891" s="22" t="s">
        <v>25</v>
      </c>
      <c r="B3891" s="35">
        <f t="shared" si="432"/>
        <v>159.43247826086957</v>
      </c>
      <c r="C3891" s="35">
        <f t="shared" si="432"/>
        <v>326.02999999999997</v>
      </c>
      <c r="D3891" s="35">
        <f t="shared" si="432"/>
        <v>159.44900000000001</v>
      </c>
      <c r="E3891" s="35">
        <f t="shared" si="432"/>
        <v>326.97300000000001</v>
      </c>
      <c r="F3891" s="35">
        <f t="shared" si="432"/>
        <v>155.21823699999996</v>
      </c>
      <c r="G3891" s="35">
        <f t="shared" si="432"/>
        <v>325.38383245</v>
      </c>
      <c r="H3891" s="132" t="s">
        <v>578</v>
      </c>
    </row>
    <row r="3892" spans="1:8" ht="16.5" thickBot="1">
      <c r="A3892" s="22" t="s">
        <v>26</v>
      </c>
      <c r="B3892" s="35">
        <f t="shared" si="432"/>
        <v>14.9144342934866</v>
      </c>
      <c r="C3892" s="35">
        <f t="shared" si="432"/>
        <v>58.356000000000002</v>
      </c>
      <c r="D3892" s="35">
        <f t="shared" si="432"/>
        <v>15.121068534669071</v>
      </c>
      <c r="E3892" s="35">
        <f t="shared" si="432"/>
        <v>53.204999999999998</v>
      </c>
      <c r="F3892" s="35">
        <f t="shared" si="432"/>
        <v>7.7809999999999997</v>
      </c>
      <c r="G3892" s="35">
        <f t="shared" si="432"/>
        <v>34.247</v>
      </c>
      <c r="H3892" s="132" t="s">
        <v>588</v>
      </c>
    </row>
    <row r="3893" spans="1:8" ht="16.5" thickBot="1">
      <c r="A3893" s="22" t="s">
        <v>27</v>
      </c>
      <c r="B3893" s="35">
        <f t="shared" si="432"/>
        <v>168.76283909962484</v>
      </c>
      <c r="C3893" s="35">
        <f t="shared" si="432"/>
        <v>517.52099999999996</v>
      </c>
      <c r="D3893" s="35">
        <f t="shared" si="432"/>
        <v>171.30799999999999</v>
      </c>
      <c r="E3893" s="35">
        <f t="shared" si="432"/>
        <v>518.69299999999998</v>
      </c>
      <c r="F3893" s="35">
        <f t="shared" si="432"/>
        <v>173.03</v>
      </c>
      <c r="G3893" s="35">
        <f t="shared" si="432"/>
        <v>496.84200000000004</v>
      </c>
      <c r="H3893" s="132" t="s">
        <v>579</v>
      </c>
    </row>
    <row r="3894" spans="1:8" ht="16.5" thickBot="1">
      <c r="A3894" s="22" t="s">
        <v>28</v>
      </c>
      <c r="B3894" s="35">
        <f t="shared" si="432"/>
        <v>192.04344102386716</v>
      </c>
      <c r="C3894" s="35">
        <f t="shared" si="432"/>
        <v>576.97699999999998</v>
      </c>
      <c r="D3894" s="35">
        <f t="shared" si="432"/>
        <v>189.90100000000001</v>
      </c>
      <c r="E3894" s="35">
        <f t="shared" si="432"/>
        <v>588.37899999999991</v>
      </c>
      <c r="F3894" s="35">
        <f t="shared" si="432"/>
        <v>185.23500000000001</v>
      </c>
      <c r="G3894" s="35">
        <f t="shared" si="432"/>
        <v>566.60500000000002</v>
      </c>
      <c r="H3894" s="132" t="s">
        <v>580</v>
      </c>
    </row>
    <row r="3895" spans="1:8" ht="16.5" thickBot="1">
      <c r="A3895" s="22" t="s">
        <v>29</v>
      </c>
      <c r="B3895" s="35">
        <f t="shared" si="432"/>
        <v>33.746442477876109</v>
      </c>
      <c r="C3895" s="35">
        <f t="shared" si="432"/>
        <v>153.34199999999998</v>
      </c>
      <c r="D3895" s="35">
        <f t="shared" si="432"/>
        <v>31.277000000000001</v>
      </c>
      <c r="E3895" s="35">
        <f t="shared" si="432"/>
        <v>138.40700000000001</v>
      </c>
      <c r="F3895" s="35">
        <f t="shared" si="432"/>
        <v>21.053000000000001</v>
      </c>
      <c r="G3895" s="35">
        <f t="shared" si="432"/>
        <v>86.77000000000001</v>
      </c>
      <c r="H3895" s="132" t="s">
        <v>581</v>
      </c>
    </row>
    <row r="3896" spans="1:8" ht="16.5" thickBot="1">
      <c r="A3896" s="22" t="s">
        <v>30</v>
      </c>
      <c r="B3896" s="35">
        <f t="shared" si="432"/>
        <v>116.47595833333334</v>
      </c>
      <c r="C3896" s="35">
        <f t="shared" si="432"/>
        <v>182.87700000000001</v>
      </c>
      <c r="D3896" s="35">
        <f t="shared" si="432"/>
        <v>84.781000000000006</v>
      </c>
      <c r="E3896" s="35">
        <f t="shared" si="432"/>
        <v>133.999</v>
      </c>
      <c r="F3896" s="35">
        <f t="shared" si="432"/>
        <v>108.887</v>
      </c>
      <c r="G3896" s="35">
        <f t="shared" si="432"/>
        <v>165.21100000000001</v>
      </c>
      <c r="H3896" s="132" t="s">
        <v>589</v>
      </c>
    </row>
    <row r="3897" spans="1:8" ht="16.5" thickBot="1">
      <c r="A3897" s="22" t="s">
        <v>31</v>
      </c>
      <c r="B3897" s="35">
        <f t="shared" si="432"/>
        <v>960.75491783834116</v>
      </c>
      <c r="C3897" s="35">
        <f t="shared" si="432"/>
        <v>2079.1587759999998</v>
      </c>
      <c r="D3897" s="35">
        <f t="shared" si="432"/>
        <v>1206.5208310045803</v>
      </c>
      <c r="E3897" s="35">
        <f t="shared" si="432"/>
        <v>2111.7426479999999</v>
      </c>
      <c r="F3897" s="35">
        <f>F3866+F3560</f>
        <v>1080.3629999999998</v>
      </c>
      <c r="G3897" s="35">
        <f>G3866+G3560</f>
        <v>1778.16472</v>
      </c>
      <c r="H3897" s="132" t="s">
        <v>582</v>
      </c>
    </row>
    <row r="3898" spans="1:8" ht="16.5" thickBot="1">
      <c r="A3898" s="22" t="s">
        <v>32</v>
      </c>
      <c r="B3898" s="35">
        <f t="shared" si="432"/>
        <v>8.8772352941176464</v>
      </c>
      <c r="C3898" s="35">
        <f t="shared" si="432"/>
        <v>40.100999999999999</v>
      </c>
      <c r="D3898" s="35">
        <f t="shared" si="432"/>
        <v>12.565999999999999</v>
      </c>
      <c r="E3898" s="35">
        <f t="shared" si="432"/>
        <v>43.695999999999998</v>
      </c>
      <c r="F3898" s="35">
        <f t="shared" si="432"/>
        <v>4.1539999999999999</v>
      </c>
      <c r="G3898" s="35">
        <f t="shared" si="432"/>
        <v>16.028000000000002</v>
      </c>
      <c r="H3898" s="132" t="s">
        <v>584</v>
      </c>
    </row>
    <row r="3899" spans="1:8" ht="16.5" thickBot="1">
      <c r="A3899" s="22" t="s">
        <v>33</v>
      </c>
      <c r="B3899" s="35">
        <f t="shared" si="432"/>
        <v>25.565000000000001</v>
      </c>
      <c r="C3899" s="35">
        <f t="shared" si="432"/>
        <v>20.388999999999999</v>
      </c>
      <c r="D3899" s="35">
        <f t="shared" si="432"/>
        <v>31.015000000000001</v>
      </c>
      <c r="E3899" s="35">
        <f t="shared" si="432"/>
        <v>24.948999999999998</v>
      </c>
      <c r="F3899" s="35">
        <f t="shared" si="432"/>
        <v>34.518999999999998</v>
      </c>
      <c r="G3899" s="35">
        <f t="shared" si="432"/>
        <v>24.619</v>
      </c>
      <c r="H3899" s="132" t="s">
        <v>583</v>
      </c>
    </row>
    <row r="3900" spans="1:8" ht="16.5" thickBot="1">
      <c r="A3900" s="22" t="s">
        <v>34</v>
      </c>
      <c r="B3900" s="35">
        <f t="shared" si="432"/>
        <v>97.793571428571425</v>
      </c>
      <c r="C3900" s="35">
        <f t="shared" si="432"/>
        <v>130.023</v>
      </c>
      <c r="D3900" s="35">
        <f t="shared" si="432"/>
        <v>139.18</v>
      </c>
      <c r="E3900" s="35">
        <f t="shared" si="432"/>
        <v>196.49700000000001</v>
      </c>
      <c r="F3900" s="35">
        <f t="shared" si="432"/>
        <v>140.696</v>
      </c>
      <c r="G3900" s="35">
        <f t="shared" si="432"/>
        <v>179.57100000000003</v>
      </c>
      <c r="H3900" s="141" t="s">
        <v>35</v>
      </c>
    </row>
    <row r="3901" spans="1:8" ht="16.5" thickBot="1">
      <c r="A3901" s="90" t="s">
        <v>338</v>
      </c>
      <c r="B3901" s="92">
        <f t="shared" ref="B3901" si="434">SUM(B3879:B3900)</f>
        <v>4184.0377748523979</v>
      </c>
      <c r="C3901" s="92">
        <f t="shared" ref="C3901" si="435">SUM(C3879:C3900)</f>
        <v>9426.035775999997</v>
      </c>
      <c r="D3901" s="92">
        <f t="shared" ref="D3901" si="436">SUM(D3879:D3900)</f>
        <v>4649.6689055392499</v>
      </c>
      <c r="E3901" s="92">
        <f t="shared" ref="E3901" si="437">SUM(E3879:E3900)</f>
        <v>10023.211625855</v>
      </c>
      <c r="F3901" s="92">
        <f>F3870+F3564</f>
        <v>4116.7512572584828</v>
      </c>
      <c r="G3901" s="92">
        <f t="shared" ref="G3901" si="438">G3870+G3564</f>
        <v>8446.7254957099994</v>
      </c>
      <c r="H3901" s="134" t="s">
        <v>586</v>
      </c>
    </row>
    <row r="3902" spans="1:8" ht="16.5" thickBot="1">
      <c r="A3902" s="90" t="s">
        <v>337</v>
      </c>
      <c r="B3902" s="92">
        <f>B3871+B3565</f>
        <v>43780.984605953301</v>
      </c>
      <c r="C3902" s="92">
        <f>C3871+C3565</f>
        <v>83331.48000000001</v>
      </c>
      <c r="D3902" s="92">
        <f>D3871+D3565</f>
        <v>44621.138238602209</v>
      </c>
      <c r="E3902" s="92">
        <f>E3871+E3565</f>
        <v>86776.537000000011</v>
      </c>
      <c r="F3902" s="92">
        <f t="shared" ref="F3902:G3902" si="439">F3871+F3565</f>
        <v>45071.24117414662</v>
      </c>
      <c r="G3902" s="92">
        <f t="shared" si="439"/>
        <v>85619.361999999994</v>
      </c>
      <c r="H3902" s="135" t="s">
        <v>339</v>
      </c>
    </row>
    <row r="3903" spans="1:8">
      <c r="A3903" s="15"/>
      <c r="B3903" s="60"/>
      <c r="C3903" s="60"/>
      <c r="D3903" s="60"/>
      <c r="E3903" s="60"/>
      <c r="F3903" s="60"/>
      <c r="G3903" s="60"/>
    </row>
    <row r="3904" spans="1:8">
      <c r="A3904" s="15"/>
      <c r="B3904" s="60"/>
      <c r="C3904" s="60"/>
      <c r="D3904" s="60"/>
      <c r="E3904" s="60"/>
      <c r="F3904" s="60"/>
      <c r="G3904" s="60"/>
    </row>
    <row r="3905" spans="1:8" s="198" customFormat="1">
      <c r="A3905" s="205"/>
      <c r="B3905" s="207"/>
      <c r="C3905" s="207"/>
      <c r="D3905" s="207"/>
      <c r="E3905" s="207"/>
      <c r="F3905" s="207"/>
      <c r="G3905" s="207"/>
    </row>
    <row r="3906" spans="1:8">
      <c r="A3906" s="73" t="s">
        <v>235</v>
      </c>
      <c r="H3906" s="75" t="s">
        <v>236</v>
      </c>
    </row>
    <row r="3907" spans="1:8" ht="16.5" customHeight="1">
      <c r="A3907" s="71" t="s">
        <v>768</v>
      </c>
      <c r="H3907" s="174" t="s">
        <v>502</v>
      </c>
    </row>
    <row r="3908" spans="1:8" ht="16.5" customHeight="1" thickBot="1">
      <c r="A3908" s="72" t="s">
        <v>813</v>
      </c>
      <c r="E3908" s="2"/>
      <c r="G3908" s="2" t="s">
        <v>37</v>
      </c>
      <c r="H3908" s="2" t="s">
        <v>1</v>
      </c>
    </row>
    <row r="3909" spans="1:8" ht="16.5" thickBot="1">
      <c r="A3909" s="63" t="s">
        <v>6</v>
      </c>
      <c r="B3909" s="179">
        <v>2018</v>
      </c>
      <c r="C3909" s="180"/>
      <c r="D3909" s="179">
        <v>2019</v>
      </c>
      <c r="E3909" s="180"/>
      <c r="F3909" s="179">
        <v>2020</v>
      </c>
      <c r="G3909" s="180"/>
      <c r="H3909" s="128" t="s">
        <v>2</v>
      </c>
    </row>
    <row r="3910" spans="1:8">
      <c r="A3910" s="65"/>
      <c r="B3910" s="19" t="s">
        <v>40</v>
      </c>
      <c r="C3910" s="105" t="s">
        <v>41</v>
      </c>
      <c r="D3910" s="105" t="s">
        <v>40</v>
      </c>
      <c r="E3910" s="15" t="s">
        <v>41</v>
      </c>
      <c r="F3910" s="156" t="s">
        <v>40</v>
      </c>
      <c r="G3910" s="157" t="s">
        <v>41</v>
      </c>
      <c r="H3910" s="129"/>
    </row>
    <row r="3911" spans="1:8" ht="16.5" thickBot="1">
      <c r="A3911" s="67"/>
      <c r="B3911" s="32" t="s">
        <v>42</v>
      </c>
      <c r="C3911" s="11" t="s">
        <v>43</v>
      </c>
      <c r="D3911" s="108" t="s">
        <v>42</v>
      </c>
      <c r="E3911" s="34" t="s">
        <v>43</v>
      </c>
      <c r="F3911" s="159" t="s">
        <v>42</v>
      </c>
      <c r="G3911" s="159" t="s">
        <v>43</v>
      </c>
      <c r="H3911" s="130"/>
    </row>
    <row r="3912" spans="1:8" ht="17.25" thickTop="1" thickBot="1">
      <c r="A3912" s="22" t="s">
        <v>11</v>
      </c>
      <c r="B3912" s="33">
        <f t="shared" ref="B3912:B3933" si="440">B3943+B3974+B4005+B4036+(B4067*10)+(B4098*8)</f>
        <v>300.23599999999999</v>
      </c>
      <c r="C3912" s="36">
        <f t="shared" ref="C3912:C3933" si="441">C3943+C3974+C4005+C4036+(C4067)+(C4098)</f>
        <v>263.04199999999997</v>
      </c>
      <c r="D3912" s="29">
        <f>D3943+D3974+D4005+D4036+(D4067*10)+(D4098*8)</f>
        <v>310.267</v>
      </c>
      <c r="E3912" s="35">
        <f>E3943+E3974+E4005+E4036+(E4067)+(E4098)</f>
        <v>270.12800000000004</v>
      </c>
      <c r="F3912" s="29">
        <f>F3943+F3974+F4005+F4036+(F4067*10)+(F4098*8)</f>
        <v>339.01499999999999</v>
      </c>
      <c r="G3912" s="29">
        <f>G3943+G3974+G4005+G4036+(G4067)+(G4098)</f>
        <v>284.59899999999999</v>
      </c>
      <c r="H3912" s="132" t="s">
        <v>575</v>
      </c>
    </row>
    <row r="3913" spans="1:8" ht="16.5" thickBot="1">
      <c r="A3913" s="22" t="s">
        <v>12</v>
      </c>
      <c r="B3913" s="35">
        <f t="shared" si="440"/>
        <v>1579.9569999999999</v>
      </c>
      <c r="C3913" s="36">
        <f t="shared" si="441"/>
        <v>1705.44</v>
      </c>
      <c r="D3913" s="29">
        <f t="shared" ref="D3913:D3933" si="442">D3944+D3975+D4006+D4037+(D4068*10)+(D4099*8)</f>
        <v>1650.3820000000001</v>
      </c>
      <c r="E3913" s="35">
        <f t="shared" ref="E3913:E3935" si="443">E3944+E3975+E4006+E4037+(E4068)+(E4099)</f>
        <v>1580.817</v>
      </c>
      <c r="F3913" s="29">
        <f t="shared" ref="F3913:F3935" si="444">F3944+F3975+F4006+F4037+(F4068*10)+(F4099*8)</f>
        <v>1398.3840759489785</v>
      </c>
      <c r="G3913" s="29">
        <f t="shared" ref="G3913:G3935" si="445">G3944+G3975+G4006+G4037+(G4068)+(G4099)</f>
        <v>1589.5720000000001</v>
      </c>
      <c r="H3913" s="132" t="s">
        <v>576</v>
      </c>
    </row>
    <row r="3914" spans="1:8" ht="16.5" thickBot="1">
      <c r="A3914" s="22" t="s">
        <v>13</v>
      </c>
      <c r="B3914" s="35">
        <f t="shared" si="440"/>
        <v>270.02300000000002</v>
      </c>
      <c r="C3914" s="36">
        <f t="shared" si="441"/>
        <v>261.77599999999995</v>
      </c>
      <c r="D3914" s="29">
        <f t="shared" si="442"/>
        <v>268.10599999999999</v>
      </c>
      <c r="E3914" s="35">
        <f t="shared" si="443"/>
        <v>233.03899999999999</v>
      </c>
      <c r="F3914" s="29">
        <f t="shared" si="444"/>
        <v>337.57900000000001</v>
      </c>
      <c r="G3914" s="29">
        <f t="shared" si="445"/>
        <v>254.82599999999996</v>
      </c>
      <c r="H3914" s="132" t="s">
        <v>572</v>
      </c>
    </row>
    <row r="3915" spans="1:8" ht="16.5" thickBot="1">
      <c r="A3915" s="22" t="s">
        <v>14</v>
      </c>
      <c r="B3915" s="35">
        <f t="shared" si="440"/>
        <v>65.804000000000002</v>
      </c>
      <c r="C3915" s="36">
        <f t="shared" si="441"/>
        <v>53.498999999999995</v>
      </c>
      <c r="D3915" s="29">
        <f t="shared" si="442"/>
        <v>72.310999999999993</v>
      </c>
      <c r="E3915" s="35">
        <f t="shared" si="443"/>
        <v>61.356000000000002</v>
      </c>
      <c r="F3915" s="29">
        <f>F3946+F3977+F4008+F4039+(F4070*10)+(F4101*8)</f>
        <v>60.775999999999996</v>
      </c>
      <c r="G3915" s="29">
        <f t="shared" si="445"/>
        <v>51.436999999999998</v>
      </c>
      <c r="H3915" s="132" t="s">
        <v>585</v>
      </c>
    </row>
    <row r="3916" spans="1:8" ht="16.5" thickBot="1">
      <c r="A3916" s="22" t="s">
        <v>15</v>
      </c>
      <c r="B3916" s="35">
        <f t="shared" si="440"/>
        <v>757.98199999999997</v>
      </c>
      <c r="C3916" s="36">
        <f t="shared" si="441"/>
        <v>1279.9719999999998</v>
      </c>
      <c r="D3916" s="29">
        <f t="shared" si="442"/>
        <v>644.09399999999994</v>
      </c>
      <c r="E3916" s="35">
        <f t="shared" si="443"/>
        <v>1116.127</v>
      </c>
      <c r="F3916" s="29">
        <f>F3947+F3978+F4009+F4040+(F4071*10)+(F4102*8)</f>
        <v>1271.8495071513601</v>
      </c>
      <c r="G3916" s="29">
        <f t="shared" si="445"/>
        <v>1269.9778859145008</v>
      </c>
      <c r="H3916" s="132" t="s">
        <v>591</v>
      </c>
    </row>
    <row r="3917" spans="1:8" ht="16.5" thickBot="1">
      <c r="A3917" s="22" t="s">
        <v>16</v>
      </c>
      <c r="B3917" s="35">
        <f>B3948+B3979+B4010+B4041+(B4072*10)+(B4103*8)</f>
        <v>5.241264000000001</v>
      </c>
      <c r="C3917" s="36">
        <f t="shared" si="441"/>
        <v>6.3590000000000009</v>
      </c>
      <c r="D3917" s="29">
        <f t="shared" si="442"/>
        <v>5.5869999999999997</v>
      </c>
      <c r="E3917" s="35">
        <f t="shared" si="443"/>
        <v>6.7160000000000002</v>
      </c>
      <c r="F3917" s="29">
        <f t="shared" si="444"/>
        <v>6.4</v>
      </c>
      <c r="G3917" s="29">
        <f t="shared" si="445"/>
        <v>8.43</v>
      </c>
      <c r="H3917" s="132" t="s">
        <v>573</v>
      </c>
    </row>
    <row r="3918" spans="1:8" ht="16.5" thickBot="1">
      <c r="A3918" s="22" t="s">
        <v>17</v>
      </c>
      <c r="B3918" s="35">
        <f>B3949+B3980+B4011+B4042+(B4073*10)+(B4104*8)</f>
        <v>15.224999999999998</v>
      </c>
      <c r="C3918" s="36">
        <f t="shared" si="441"/>
        <v>26.805000000000003</v>
      </c>
      <c r="D3918" s="29">
        <f t="shared" si="442"/>
        <v>13.287999999999998</v>
      </c>
      <c r="E3918" s="35">
        <f t="shared" si="443"/>
        <v>21.106000000000002</v>
      </c>
      <c r="F3918" s="29">
        <f t="shared" si="444"/>
        <v>15.251000000000001</v>
      </c>
      <c r="G3918" s="29">
        <f t="shared" si="445"/>
        <v>20.574999999999999</v>
      </c>
      <c r="H3918" s="132" t="s">
        <v>18</v>
      </c>
    </row>
    <row r="3919" spans="1:8" ht="16.5" thickBot="1">
      <c r="A3919" s="22" t="s">
        <v>19</v>
      </c>
      <c r="B3919" s="35">
        <f t="shared" si="440"/>
        <v>2182.4470000000001</v>
      </c>
      <c r="C3919" s="36">
        <f t="shared" si="441"/>
        <v>1695.8810000000001</v>
      </c>
      <c r="D3919" s="29">
        <f t="shared" si="442"/>
        <v>2225.5789999999997</v>
      </c>
      <c r="E3919" s="35">
        <f t="shared" si="443"/>
        <v>1762.6420000000001</v>
      </c>
      <c r="F3919" s="29">
        <f>F3950+F3981+F4012+F4043+(F4074*10)+(F4105*8)</f>
        <v>2348.1869999999999</v>
      </c>
      <c r="G3919" s="29">
        <f t="shared" si="445"/>
        <v>1923.79</v>
      </c>
      <c r="H3919" s="132" t="s">
        <v>574</v>
      </c>
    </row>
    <row r="3920" spans="1:8" ht="16.5" thickBot="1">
      <c r="A3920" s="22" t="s">
        <v>20</v>
      </c>
      <c r="B3920" s="35">
        <f t="shared" si="440"/>
        <v>25.99894035532995</v>
      </c>
      <c r="C3920" s="36">
        <f t="shared" si="441"/>
        <v>73.88300000000001</v>
      </c>
      <c r="D3920" s="29">
        <f t="shared" si="442"/>
        <v>37.755000000000003</v>
      </c>
      <c r="E3920" s="35">
        <f t="shared" si="443"/>
        <v>82.960999999999999</v>
      </c>
      <c r="F3920" s="29">
        <f t="shared" si="444"/>
        <v>46.310999999999993</v>
      </c>
      <c r="G3920" s="29">
        <f t="shared" si="445"/>
        <v>123.23400000000001</v>
      </c>
      <c r="H3920" s="132" t="s">
        <v>577</v>
      </c>
    </row>
    <row r="3921" spans="1:8" ht="16.5" thickBot="1">
      <c r="A3921" s="22" t="s">
        <v>21</v>
      </c>
      <c r="B3921" s="35">
        <f t="shared" si="440"/>
        <v>80.284811403230918</v>
      </c>
      <c r="C3921" s="36">
        <f t="shared" si="441"/>
        <v>106.093</v>
      </c>
      <c r="D3921" s="29">
        <f t="shared" si="442"/>
        <v>60.142796832435856</v>
      </c>
      <c r="E3921" s="35">
        <f t="shared" si="443"/>
        <v>87.62299999999999</v>
      </c>
      <c r="F3921" s="29">
        <f t="shared" si="444"/>
        <v>36.847777249247201</v>
      </c>
      <c r="G3921" s="29">
        <f t="shared" si="445"/>
        <v>70.293000000000006</v>
      </c>
      <c r="H3921" s="132" t="s">
        <v>587</v>
      </c>
    </row>
    <row r="3922" spans="1:8" ht="16.5" thickBot="1">
      <c r="A3922" s="22" t="s">
        <v>22</v>
      </c>
      <c r="B3922" s="35">
        <f t="shared" si="440"/>
        <v>53.179000000000002</v>
      </c>
      <c r="C3922" s="36">
        <f t="shared" si="441"/>
        <v>163.19400000000002</v>
      </c>
      <c r="D3922" s="29">
        <f t="shared" si="442"/>
        <v>36.940579030558482</v>
      </c>
      <c r="E3922" s="35">
        <f t="shared" si="443"/>
        <v>90.284000000000006</v>
      </c>
      <c r="F3922" s="29">
        <f t="shared" si="444"/>
        <v>43.959999999999994</v>
      </c>
      <c r="G3922" s="29">
        <f t="shared" si="445"/>
        <v>108.702</v>
      </c>
      <c r="H3922" s="132" t="s">
        <v>571</v>
      </c>
    </row>
    <row r="3923" spans="1:8" ht="16.5" thickBot="1">
      <c r="A3923" s="22" t="s">
        <v>23</v>
      </c>
      <c r="B3923" s="35">
        <f t="shared" si="440"/>
        <v>1305.902</v>
      </c>
      <c r="C3923" s="36">
        <f t="shared" si="441"/>
        <v>1080.1390000000001</v>
      </c>
      <c r="D3923" s="29">
        <f t="shared" si="442"/>
        <v>800.49199999999996</v>
      </c>
      <c r="E3923" s="35">
        <f t="shared" si="443"/>
        <v>573.11300000000006</v>
      </c>
      <c r="F3923" s="29">
        <f t="shared" si="444"/>
        <v>1358.03</v>
      </c>
      <c r="G3923" s="29">
        <f t="shared" si="445"/>
        <v>666.29899999999998</v>
      </c>
      <c r="H3923" s="132" t="s">
        <v>24</v>
      </c>
    </row>
    <row r="3924" spans="1:8" ht="16.5" thickBot="1">
      <c r="A3924" s="22" t="s">
        <v>25</v>
      </c>
      <c r="B3924" s="29">
        <f t="shared" si="440"/>
        <v>587.38700000000006</v>
      </c>
      <c r="C3924" s="27">
        <f t="shared" si="441"/>
        <v>655.78199999999993</v>
      </c>
      <c r="D3924" s="29">
        <f t="shared" si="442"/>
        <v>556.79500000000007</v>
      </c>
      <c r="E3924" s="35">
        <f t="shared" si="443"/>
        <v>535.39499999999998</v>
      </c>
      <c r="F3924" s="29">
        <f t="shared" si="444"/>
        <v>572.21401200000014</v>
      </c>
      <c r="G3924" s="29">
        <f>G3955+G3986+G4017+G4048+(G4079)+(G4110)</f>
        <v>581.89621043000011</v>
      </c>
      <c r="H3924" s="132" t="s">
        <v>578</v>
      </c>
    </row>
    <row r="3925" spans="1:8" ht="16.5" thickBot="1">
      <c r="A3925" s="22" t="s">
        <v>26</v>
      </c>
      <c r="B3925" s="35">
        <f t="shared" si="440"/>
        <v>81.083870925737045</v>
      </c>
      <c r="C3925" s="36">
        <f t="shared" si="441"/>
        <v>82.055000000000007</v>
      </c>
      <c r="D3925" s="29">
        <f t="shared" si="442"/>
        <v>87.219354967396526</v>
      </c>
      <c r="E3925" s="35">
        <f t="shared" si="443"/>
        <v>103.16499999999999</v>
      </c>
      <c r="F3925" s="29">
        <f t="shared" si="444"/>
        <v>109.21299999999999</v>
      </c>
      <c r="G3925" s="29">
        <f t="shared" si="445"/>
        <v>109.008</v>
      </c>
      <c r="H3925" s="132" t="s">
        <v>588</v>
      </c>
    </row>
    <row r="3926" spans="1:8" ht="16.5" thickBot="1">
      <c r="A3926" s="22" t="s">
        <v>27</v>
      </c>
      <c r="B3926" s="35">
        <f t="shared" si="440"/>
        <v>261.79599999999999</v>
      </c>
      <c r="C3926" s="36">
        <f t="shared" si="441"/>
        <v>266.77700000000004</v>
      </c>
      <c r="D3926" s="29">
        <f t="shared" si="442"/>
        <v>226.94869698597245</v>
      </c>
      <c r="E3926" s="35">
        <f t="shared" si="443"/>
        <v>234.95</v>
      </c>
      <c r="F3926" s="29">
        <f t="shared" si="444"/>
        <v>206.08</v>
      </c>
      <c r="G3926" s="29">
        <f t="shared" si="445"/>
        <v>231.71</v>
      </c>
      <c r="H3926" s="132" t="s">
        <v>579</v>
      </c>
    </row>
    <row r="3927" spans="1:8" ht="16.5" thickBot="1">
      <c r="A3927" s="22" t="s">
        <v>28</v>
      </c>
      <c r="B3927" s="35">
        <f t="shared" si="440"/>
        <v>567.13599999999997</v>
      </c>
      <c r="C3927" s="36">
        <f t="shared" si="441"/>
        <v>576.78399999999999</v>
      </c>
      <c r="D3927" s="29">
        <f t="shared" si="442"/>
        <v>583.94699999999989</v>
      </c>
      <c r="E3927" s="35">
        <f t="shared" si="443"/>
        <v>561.80700000000002</v>
      </c>
      <c r="F3927" s="29">
        <f t="shared" si="444"/>
        <v>573.65300000000002</v>
      </c>
      <c r="G3927" s="29">
        <f t="shared" si="445"/>
        <v>597.87099999999998</v>
      </c>
      <c r="H3927" s="132" t="s">
        <v>580</v>
      </c>
    </row>
    <row r="3928" spans="1:8" ht="16.5" thickBot="1">
      <c r="A3928" s="22" t="s">
        <v>29</v>
      </c>
      <c r="B3928" s="35">
        <f t="shared" si="440"/>
        <v>399.21600000000001</v>
      </c>
      <c r="C3928" s="36">
        <f t="shared" si="441"/>
        <v>355.56900000000002</v>
      </c>
      <c r="D3928" s="29">
        <f t="shared" si="442"/>
        <v>333.61200000000002</v>
      </c>
      <c r="E3928" s="35">
        <f t="shared" si="443"/>
        <v>295.05399999999997</v>
      </c>
      <c r="F3928" s="29">
        <f t="shared" si="444"/>
        <v>171.988</v>
      </c>
      <c r="G3928" s="29">
        <f t="shared" si="445"/>
        <v>157.51900000000001</v>
      </c>
      <c r="H3928" s="132" t="s">
        <v>581</v>
      </c>
    </row>
    <row r="3929" spans="1:8" ht="16.5" thickBot="1">
      <c r="A3929" s="22" t="s">
        <v>30</v>
      </c>
      <c r="B3929" s="35">
        <f t="shared" si="440"/>
        <v>408.08299999999997</v>
      </c>
      <c r="C3929" s="36">
        <f t="shared" si="441"/>
        <v>346.75899999999996</v>
      </c>
      <c r="D3929" s="29">
        <f t="shared" si="442"/>
        <v>420.61800000000005</v>
      </c>
      <c r="E3929" s="35">
        <f t="shared" si="443"/>
        <v>300.37799999999999</v>
      </c>
      <c r="F3929" s="29">
        <f t="shared" si="444"/>
        <v>391.12199999999996</v>
      </c>
      <c r="G3929" s="29">
        <f t="shared" si="445"/>
        <v>327.00599999999997</v>
      </c>
      <c r="H3929" s="132" t="s">
        <v>589</v>
      </c>
    </row>
    <row r="3930" spans="1:8" ht="16.5" thickBot="1">
      <c r="A3930" s="22" t="s">
        <v>31</v>
      </c>
      <c r="B3930" s="35">
        <f t="shared" si="440"/>
        <v>702.66499999999996</v>
      </c>
      <c r="C3930" s="36">
        <f t="shared" si="441"/>
        <v>625.66399999999999</v>
      </c>
      <c r="D3930" s="29">
        <f t="shared" si="442"/>
        <v>695.68382444733425</v>
      </c>
      <c r="E3930" s="35">
        <f t="shared" si="443"/>
        <v>644.518912</v>
      </c>
      <c r="F3930" s="29">
        <f t="shared" si="444"/>
        <v>2159.953</v>
      </c>
      <c r="G3930" s="29">
        <f t="shared" si="445"/>
        <v>656.26567999999997</v>
      </c>
      <c r="H3930" s="132" t="s">
        <v>582</v>
      </c>
    </row>
    <row r="3931" spans="1:8" ht="16.5" thickBot="1">
      <c r="A3931" s="22" t="s">
        <v>32</v>
      </c>
      <c r="B3931" s="35">
        <f t="shared" si="440"/>
        <v>417.29200000000003</v>
      </c>
      <c r="C3931" s="36">
        <f t="shared" si="441"/>
        <v>280.78300000000002</v>
      </c>
      <c r="D3931" s="29">
        <f t="shared" si="442"/>
        <v>370.70799999999997</v>
      </c>
      <c r="E3931" s="35">
        <f t="shared" si="443"/>
        <v>246.26600000000002</v>
      </c>
      <c r="F3931" s="29">
        <f t="shared" si="444"/>
        <v>401.45299999999997</v>
      </c>
      <c r="G3931" s="29">
        <f t="shared" si="445"/>
        <v>277.39400000000001</v>
      </c>
      <c r="H3931" s="132" t="s">
        <v>584</v>
      </c>
    </row>
    <row r="3932" spans="1:8" ht="16.5" thickBot="1">
      <c r="A3932" s="22" t="s">
        <v>33</v>
      </c>
      <c r="B3932" s="37">
        <f>B3963+B3994+B4025+B4056+(B4087*10)+(B4118*8)</f>
        <v>115.52900000000001</v>
      </c>
      <c r="C3932" s="38">
        <f t="shared" si="441"/>
        <v>91.790999999999997</v>
      </c>
      <c r="D3932" s="29">
        <f t="shared" si="442"/>
        <v>134.56299999999999</v>
      </c>
      <c r="E3932" s="35">
        <f t="shared" si="443"/>
        <v>117.15</v>
      </c>
      <c r="F3932" s="29">
        <f t="shared" si="444"/>
        <v>111.96600000000001</v>
      </c>
      <c r="G3932" s="29">
        <f t="shared" si="445"/>
        <v>79.593000000000004</v>
      </c>
      <c r="H3932" s="132" t="s">
        <v>583</v>
      </c>
    </row>
    <row r="3933" spans="1:8" ht="16.5" thickBot="1">
      <c r="A3933" s="22" t="s">
        <v>34</v>
      </c>
      <c r="B3933" s="37">
        <f t="shared" si="440"/>
        <v>250.21800000000002</v>
      </c>
      <c r="C3933" s="38">
        <f t="shared" si="441"/>
        <v>212.23500000000001</v>
      </c>
      <c r="D3933" s="29">
        <f t="shared" si="442"/>
        <v>317.779</v>
      </c>
      <c r="E3933" s="35">
        <f t="shared" si="443"/>
        <v>316.029</v>
      </c>
      <c r="F3933" s="29">
        <f t="shared" si="444"/>
        <v>296.23199999999997</v>
      </c>
      <c r="G3933" s="29">
        <f t="shared" si="445"/>
        <v>320.21199999999999</v>
      </c>
      <c r="H3933" s="141" t="s">
        <v>35</v>
      </c>
    </row>
    <row r="3934" spans="1:8" ht="16.5" thickBot="1">
      <c r="A3934" s="90" t="s">
        <v>338</v>
      </c>
      <c r="B3934" s="92">
        <f>SUM(B3912:B3933)</f>
        <v>10432.685886684299</v>
      </c>
      <c r="C3934" s="92">
        <f t="shared" ref="C3934" si="446">SUM(C3912:C3933)</f>
        <v>10210.281999999999</v>
      </c>
      <c r="D3934" s="92">
        <f>SUM(D3912:D3933)</f>
        <v>9852.8182522636998</v>
      </c>
      <c r="E3934" s="35">
        <f t="shared" si="443"/>
        <v>9235.77</v>
      </c>
      <c r="F3934" s="139">
        <f t="shared" si="444"/>
        <v>10708.069993198227</v>
      </c>
      <c r="G3934" s="139">
        <f>G3965+G3996+G4027+G4058+(G4089)+(G4120)</f>
        <v>9691.806007449999</v>
      </c>
      <c r="H3934" s="134" t="s">
        <v>586</v>
      </c>
    </row>
    <row r="3935" spans="1:8" ht="16.5" thickBot="1">
      <c r="A3935" s="90" t="s">
        <v>337</v>
      </c>
      <c r="B3935" s="92">
        <f>B3966+B3997+B4028+B4059+(B4090*10)+(B4121*8)</f>
        <v>101919.57593824927</v>
      </c>
      <c r="C3935" s="92">
        <f>C3966+C3997+C4028+C4059+(C4090)+(C4121)</f>
        <v>82978.546999999991</v>
      </c>
      <c r="D3935" s="92">
        <f>D3966+D3997+D4028+D4059+(D4090*10)+(D4121*8)</f>
        <v>99100.813990931085</v>
      </c>
      <c r="E3935" s="35">
        <f t="shared" si="443"/>
        <v>82255.72</v>
      </c>
      <c r="F3935" s="139">
        <f t="shared" si="444"/>
        <v>93654.437879356148</v>
      </c>
      <c r="G3935" s="139">
        <f t="shared" si="445"/>
        <v>82849.945000000007</v>
      </c>
      <c r="H3935" s="135" t="s">
        <v>339</v>
      </c>
    </row>
    <row r="3937" spans="1:8">
      <c r="A3937" s="73" t="s">
        <v>237</v>
      </c>
      <c r="H3937" s="75" t="s">
        <v>238</v>
      </c>
    </row>
    <row r="3938" spans="1:8" ht="15.75" customHeight="1">
      <c r="A3938" s="71" t="s">
        <v>769</v>
      </c>
      <c r="H3938" s="8" t="s">
        <v>503</v>
      </c>
    </row>
    <row r="3939" spans="1:8" ht="16.5" customHeight="1" thickBot="1">
      <c r="A3939" s="72" t="s">
        <v>813</v>
      </c>
      <c r="E3939" s="2"/>
      <c r="G3939" s="2" t="s">
        <v>37</v>
      </c>
      <c r="H3939" s="2" t="s">
        <v>1</v>
      </c>
    </row>
    <row r="3940" spans="1:8" ht="16.5" thickBot="1">
      <c r="A3940" s="63" t="s">
        <v>6</v>
      </c>
      <c r="B3940" s="179">
        <v>2018</v>
      </c>
      <c r="C3940" s="180"/>
      <c r="D3940" s="179">
        <v>2019</v>
      </c>
      <c r="E3940" s="180"/>
      <c r="F3940" s="179">
        <v>2020</v>
      </c>
      <c r="G3940" s="180"/>
      <c r="H3940" s="64" t="s">
        <v>2</v>
      </c>
    </row>
    <row r="3941" spans="1:8">
      <c r="A3941" s="65"/>
      <c r="B3941" s="19" t="s">
        <v>40</v>
      </c>
      <c r="C3941" s="105" t="s">
        <v>41</v>
      </c>
      <c r="D3941" s="105" t="s">
        <v>40</v>
      </c>
      <c r="E3941" s="15" t="s">
        <v>41</v>
      </c>
      <c r="F3941" s="19" t="s">
        <v>40</v>
      </c>
      <c r="G3941" s="9" t="s">
        <v>41</v>
      </c>
      <c r="H3941" s="66"/>
    </row>
    <row r="3942" spans="1:8" ht="16.5" thickBot="1">
      <c r="A3942" s="67"/>
      <c r="B3942" s="32" t="s">
        <v>42</v>
      </c>
      <c r="C3942" s="11" t="s">
        <v>43</v>
      </c>
      <c r="D3942" s="108" t="s">
        <v>42</v>
      </c>
      <c r="E3942" s="34" t="s">
        <v>43</v>
      </c>
      <c r="F3942" s="32" t="s">
        <v>42</v>
      </c>
      <c r="G3942" s="32" t="s">
        <v>43</v>
      </c>
      <c r="H3942" s="68"/>
    </row>
    <row r="3943" spans="1:8" ht="17.25" thickTop="1" thickBot="1">
      <c r="A3943" s="22" t="s">
        <v>11</v>
      </c>
      <c r="B3943" s="33">
        <v>20.300999999999998</v>
      </c>
      <c r="C3943" s="36">
        <v>17.468</v>
      </c>
      <c r="D3943" s="29">
        <v>26.521999999999998</v>
      </c>
      <c r="E3943" s="29">
        <v>20.279</v>
      </c>
      <c r="F3943" s="29">
        <v>23.364999999999998</v>
      </c>
      <c r="G3943" s="29">
        <v>17.233000000000001</v>
      </c>
      <c r="H3943" s="108" t="s">
        <v>575</v>
      </c>
    </row>
    <row r="3944" spans="1:8" ht="16.5" thickBot="1">
      <c r="A3944" s="22" t="s">
        <v>12</v>
      </c>
      <c r="B3944" s="35">
        <v>121.413</v>
      </c>
      <c r="C3944" s="36">
        <v>138.63800000000001</v>
      </c>
      <c r="D3944" s="29">
        <v>113.768</v>
      </c>
      <c r="E3944" s="29">
        <v>130.298</v>
      </c>
      <c r="F3944" s="29">
        <v>101.84007594897849</v>
      </c>
      <c r="G3944" s="29">
        <v>116.637</v>
      </c>
      <c r="H3944" s="108" t="s">
        <v>576</v>
      </c>
    </row>
    <row r="3945" spans="1:8" ht="16.5" thickBot="1">
      <c r="A3945" s="22" t="s">
        <v>13</v>
      </c>
      <c r="B3945" s="35">
        <v>21.152999999999999</v>
      </c>
      <c r="C3945" s="36">
        <v>23.167000000000002</v>
      </c>
      <c r="D3945" s="29">
        <v>24.061</v>
      </c>
      <c r="E3945" s="29">
        <v>21.241</v>
      </c>
      <c r="F3945" s="29">
        <v>29.071999999999999</v>
      </c>
      <c r="G3945" s="29">
        <v>20.594999999999999</v>
      </c>
      <c r="H3945" s="108" t="s">
        <v>572</v>
      </c>
    </row>
    <row r="3946" spans="1:8" ht="16.5" thickBot="1">
      <c r="A3946" s="22" t="s">
        <v>14</v>
      </c>
      <c r="B3946" s="35">
        <v>8.2189999999999994</v>
      </c>
      <c r="C3946" s="36">
        <v>5.4320000000000004</v>
      </c>
      <c r="D3946" s="29">
        <v>6.3739999999999997</v>
      </c>
      <c r="E3946" s="29">
        <v>3.8849999999999998</v>
      </c>
      <c r="F3946" s="29">
        <v>2.84</v>
      </c>
      <c r="G3946" s="29">
        <v>1.784</v>
      </c>
      <c r="H3946" s="108" t="s">
        <v>585</v>
      </c>
    </row>
    <row r="3947" spans="1:8" ht="16.5" thickBot="1">
      <c r="A3947" s="22" t="s">
        <v>15</v>
      </c>
      <c r="B3947" s="35">
        <v>4.0000000000000001E-3</v>
      </c>
      <c r="C3947" s="36">
        <v>1.4E-2</v>
      </c>
      <c r="D3947" s="29">
        <v>0.13800000000000001</v>
      </c>
      <c r="E3947" s="29">
        <v>0.32400000000000001</v>
      </c>
      <c r="F3947" s="29">
        <v>0</v>
      </c>
      <c r="G3947" s="29">
        <v>0.13900000000000001</v>
      </c>
      <c r="H3947" s="108" t="s">
        <v>591</v>
      </c>
    </row>
    <row r="3948" spans="1:8" ht="16.5" thickBot="1">
      <c r="A3948" s="22" t="s">
        <v>16</v>
      </c>
      <c r="B3948" s="35">
        <v>2.3802859999999999</v>
      </c>
      <c r="C3948" s="36">
        <v>1.9139999999999999</v>
      </c>
      <c r="D3948" s="29">
        <v>2.3559999999999999</v>
      </c>
      <c r="E3948" s="29">
        <v>1.8879999999999999</v>
      </c>
      <c r="F3948" s="29">
        <v>2.294</v>
      </c>
      <c r="G3948" s="29">
        <v>1.9379999999999999</v>
      </c>
      <c r="H3948" s="108" t="s">
        <v>573</v>
      </c>
    </row>
    <row r="3949" spans="1:8" ht="16.5" thickBot="1">
      <c r="A3949" s="22" t="s">
        <v>17</v>
      </c>
      <c r="B3949" s="35">
        <v>0.60699999999999998</v>
      </c>
      <c r="C3949" s="36">
        <v>0.76</v>
      </c>
      <c r="D3949" s="29">
        <v>1.028</v>
      </c>
      <c r="E3949" s="29">
        <v>1.405</v>
      </c>
      <c r="F3949" s="29">
        <v>0.97099999999999997</v>
      </c>
      <c r="G3949" s="29">
        <v>1.1830000000000001</v>
      </c>
      <c r="H3949" s="108" t="s">
        <v>18</v>
      </c>
    </row>
    <row r="3950" spans="1:8" ht="16.5" thickBot="1">
      <c r="A3950" s="22" t="s">
        <v>19</v>
      </c>
      <c r="B3950" s="35">
        <v>10.276999999999999</v>
      </c>
      <c r="C3950" s="36">
        <v>25.434000000000001</v>
      </c>
      <c r="D3950" s="29">
        <v>14.218</v>
      </c>
      <c r="E3950" s="29">
        <v>31.259</v>
      </c>
      <c r="F3950" s="29">
        <v>7.3529999999999998</v>
      </c>
      <c r="G3950" s="29">
        <v>17.37</v>
      </c>
      <c r="H3950" s="108" t="s">
        <v>574</v>
      </c>
    </row>
    <row r="3951" spans="1:8" ht="16.5" thickBot="1">
      <c r="A3951" s="22" t="s">
        <v>20</v>
      </c>
      <c r="B3951" s="35">
        <v>0.05</v>
      </c>
      <c r="C3951" s="36">
        <v>0.161</v>
      </c>
      <c r="D3951" s="29">
        <v>5.0410000000000004</v>
      </c>
      <c r="E3951" s="29">
        <v>3.7549999999999999</v>
      </c>
      <c r="F3951" s="29">
        <v>0.73899999999999999</v>
      </c>
      <c r="G3951" s="29">
        <v>1.554</v>
      </c>
      <c r="H3951" s="108" t="s">
        <v>577</v>
      </c>
    </row>
    <row r="3952" spans="1:8" ht="16.5" thickBot="1">
      <c r="A3952" s="22" t="s">
        <v>21</v>
      </c>
      <c r="B3952" s="35">
        <v>12.266999999999999</v>
      </c>
      <c r="C3952" s="36">
        <v>10.553000000000001</v>
      </c>
      <c r="D3952" s="29">
        <v>0.48099999999999998</v>
      </c>
      <c r="E3952" s="29">
        <v>0.29899999999999999</v>
      </c>
      <c r="F3952" s="29">
        <v>0.42899999999999999</v>
      </c>
      <c r="G3952" s="29">
        <v>0.20399999999999999</v>
      </c>
      <c r="H3952" s="108" t="s">
        <v>587</v>
      </c>
    </row>
    <row r="3953" spans="1:8" ht="16.5" thickBot="1">
      <c r="A3953" s="22" t="s">
        <v>22</v>
      </c>
      <c r="B3953" s="35">
        <v>3.6219999999999999</v>
      </c>
      <c r="C3953" s="36">
        <v>3.7959999999999998</v>
      </c>
      <c r="D3953" s="29">
        <v>5.4625790305584827</v>
      </c>
      <c r="E3953" s="29">
        <v>5.7320000000000002</v>
      </c>
      <c r="F3953" s="29">
        <v>5.87</v>
      </c>
      <c r="G3953" s="29">
        <v>6.6689999999999996</v>
      </c>
      <c r="H3953" s="108" t="s">
        <v>571</v>
      </c>
    </row>
    <row r="3954" spans="1:8" ht="16.5" thickBot="1">
      <c r="A3954" s="22" t="s">
        <v>23</v>
      </c>
      <c r="B3954" s="35">
        <v>134.477</v>
      </c>
      <c r="C3954" s="36">
        <v>206.38</v>
      </c>
      <c r="D3954" s="29">
        <v>77.269000000000005</v>
      </c>
      <c r="E3954" s="29">
        <v>76.087000000000003</v>
      </c>
      <c r="F3954" s="29">
        <v>121.67100000000001</v>
      </c>
      <c r="G3954" s="29">
        <v>100.626</v>
      </c>
      <c r="H3954" s="108" t="s">
        <v>24</v>
      </c>
    </row>
    <row r="3955" spans="1:8" ht="16.5" thickBot="1">
      <c r="A3955" s="22" t="s">
        <v>25</v>
      </c>
      <c r="B3955" s="29">
        <v>35.893999999999998</v>
      </c>
      <c r="C3955" s="27">
        <v>32.603000000000002</v>
      </c>
      <c r="D3955" s="29">
        <v>45.084000000000003</v>
      </c>
      <c r="E3955" s="29">
        <v>41.447000000000003</v>
      </c>
      <c r="F3955" s="29">
        <v>46.633000000000003</v>
      </c>
      <c r="G3955" s="29">
        <v>38.06</v>
      </c>
      <c r="H3955" s="108" t="s">
        <v>578</v>
      </c>
    </row>
    <row r="3956" spans="1:8" ht="16.5" thickBot="1">
      <c r="A3956" s="22" t="s">
        <v>26</v>
      </c>
      <c r="B3956" s="35">
        <v>0.31992446223111554</v>
      </c>
      <c r="C3956" s="36">
        <v>1.2370000000000001</v>
      </c>
      <c r="D3956" s="29">
        <v>2.0286883441720858</v>
      </c>
      <c r="E3956" s="29">
        <v>7.8440000000000003</v>
      </c>
      <c r="F3956" s="29">
        <v>2.1190000000000002</v>
      </c>
      <c r="G3956" s="29">
        <v>1.4630000000000001</v>
      </c>
      <c r="H3956" s="108" t="s">
        <v>588</v>
      </c>
    </row>
    <row r="3957" spans="1:8" ht="16.5" thickBot="1">
      <c r="A3957" s="22" t="s">
        <v>27</v>
      </c>
      <c r="B3957" s="35">
        <v>31.035</v>
      </c>
      <c r="C3957" s="36">
        <v>31.652000000000001</v>
      </c>
      <c r="D3957" s="29">
        <v>13.847696985972449</v>
      </c>
      <c r="E3957" s="29">
        <v>14.122999999999999</v>
      </c>
      <c r="F3957" s="29">
        <v>5.8959999999999999</v>
      </c>
      <c r="G3957" s="29">
        <v>9.6140000000000008</v>
      </c>
      <c r="H3957" s="108" t="s">
        <v>579</v>
      </c>
    </row>
    <row r="3958" spans="1:8" ht="16.5" thickBot="1">
      <c r="A3958" s="22" t="s">
        <v>28</v>
      </c>
      <c r="B3958" s="35">
        <v>41.676000000000002</v>
      </c>
      <c r="C3958" s="36">
        <v>48.670999999999999</v>
      </c>
      <c r="D3958" s="29">
        <v>36.171999999999997</v>
      </c>
      <c r="E3958" s="29">
        <v>41.628999999999998</v>
      </c>
      <c r="F3958" s="29">
        <v>34.872999999999998</v>
      </c>
      <c r="G3958" s="29">
        <v>35.521999999999998</v>
      </c>
      <c r="H3958" s="108" t="s">
        <v>580</v>
      </c>
    </row>
    <row r="3959" spans="1:8" ht="16.5" thickBot="1">
      <c r="A3959" s="22" t="s">
        <v>29</v>
      </c>
      <c r="B3959" s="35">
        <v>9.5649999999999995</v>
      </c>
      <c r="C3959" s="36">
        <v>19.175999999999998</v>
      </c>
      <c r="D3959" s="29">
        <v>6.93</v>
      </c>
      <c r="E3959" s="29">
        <v>15.273999999999999</v>
      </c>
      <c r="F3959" s="29">
        <v>2.093</v>
      </c>
      <c r="G3959" s="29">
        <v>6.3609999999999998</v>
      </c>
      <c r="H3959" s="108" t="s">
        <v>581</v>
      </c>
    </row>
    <row r="3960" spans="1:8" ht="16.5" thickBot="1">
      <c r="A3960" s="22" t="s">
        <v>30</v>
      </c>
      <c r="B3960" s="35">
        <v>119.133</v>
      </c>
      <c r="C3960" s="36">
        <v>86.46</v>
      </c>
      <c r="D3960" s="29">
        <v>102.15600000000001</v>
      </c>
      <c r="E3960" s="29">
        <v>64.078999999999994</v>
      </c>
      <c r="F3960" s="29">
        <v>78.02</v>
      </c>
      <c r="G3960" s="29">
        <v>52.893000000000001</v>
      </c>
      <c r="H3960" s="108" t="s">
        <v>589</v>
      </c>
    </row>
    <row r="3961" spans="1:8" ht="16.5" thickBot="1">
      <c r="A3961" s="22" t="s">
        <v>31</v>
      </c>
      <c r="B3961" s="35">
        <v>0.29399999999999998</v>
      </c>
      <c r="C3961" s="36">
        <v>0.76900000000000002</v>
      </c>
      <c r="D3961" s="29">
        <v>0.2848244473342002</v>
      </c>
      <c r="E3961" s="29">
        <v>0.745</v>
      </c>
      <c r="F3961" s="29">
        <v>3.036</v>
      </c>
      <c r="G3961" s="29">
        <v>1.832832</v>
      </c>
      <c r="H3961" s="108" t="s">
        <v>582</v>
      </c>
    </row>
    <row r="3962" spans="1:8" ht="16.5" thickBot="1">
      <c r="A3962" s="22" t="s">
        <v>32</v>
      </c>
      <c r="B3962" s="35">
        <v>2.923</v>
      </c>
      <c r="C3962" s="36">
        <v>7.1879999999999997</v>
      </c>
      <c r="D3962" s="29">
        <v>3.1720000000000002</v>
      </c>
      <c r="E3962" s="29">
        <v>7.4050000000000002</v>
      </c>
      <c r="F3962" s="29">
        <v>2.4609999999999999</v>
      </c>
      <c r="G3962" s="29">
        <v>5.3719999999999999</v>
      </c>
      <c r="H3962" s="108" t="s">
        <v>584</v>
      </c>
    </row>
    <row r="3963" spans="1:8" ht="16.5" thickBot="1">
      <c r="A3963" s="22" t="s">
        <v>33</v>
      </c>
      <c r="B3963" s="37">
        <v>44.529000000000003</v>
      </c>
      <c r="C3963" s="38">
        <v>17.001999999999999</v>
      </c>
      <c r="D3963" s="29">
        <v>58.359000000000002</v>
      </c>
      <c r="E3963" s="29">
        <v>22.443000000000001</v>
      </c>
      <c r="F3963" s="29">
        <v>51.448</v>
      </c>
      <c r="G3963" s="29">
        <v>19.951000000000001</v>
      </c>
      <c r="H3963" s="108" t="s">
        <v>583</v>
      </c>
    </row>
    <row r="3964" spans="1:8" ht="16.5" thickBot="1">
      <c r="A3964" s="22" t="s">
        <v>34</v>
      </c>
      <c r="B3964" s="37">
        <v>10.488</v>
      </c>
      <c r="C3964" s="38">
        <v>16.120999999999999</v>
      </c>
      <c r="D3964" s="29">
        <v>32.228000000000002</v>
      </c>
      <c r="E3964" s="29">
        <v>36.384999999999998</v>
      </c>
      <c r="F3964" s="29">
        <v>21.129000000000001</v>
      </c>
      <c r="G3964" s="29">
        <v>25.727</v>
      </c>
      <c r="H3964" s="107" t="s">
        <v>35</v>
      </c>
    </row>
    <row r="3965" spans="1:8" ht="16.5" thickBot="1">
      <c r="A3965" s="90" t="s">
        <v>338</v>
      </c>
      <c r="B3965" s="92">
        <v>630.62721046223101</v>
      </c>
      <c r="C3965" s="92">
        <v>694.596</v>
      </c>
      <c r="D3965" s="92">
        <f>SUM(D3943:D3964)</f>
        <v>576.98078880803712</v>
      </c>
      <c r="E3965" s="92">
        <f t="shared" ref="E3965:G3965" si="447">SUM(E3943:E3964)</f>
        <v>547.82600000000002</v>
      </c>
      <c r="F3965" s="92">
        <f t="shared" si="447"/>
        <v>544.15207594897856</v>
      </c>
      <c r="G3965" s="92">
        <f t="shared" si="447"/>
        <v>482.72783200000003</v>
      </c>
      <c r="H3965" s="106" t="s">
        <v>586</v>
      </c>
    </row>
    <row r="3966" spans="1:8" ht="16.5" thickBot="1">
      <c r="A3966" s="90" t="s">
        <v>337</v>
      </c>
      <c r="B3966" s="92">
        <v>8258.8330655817426</v>
      </c>
      <c r="C3966" s="92">
        <v>9868.6839999999993</v>
      </c>
      <c r="D3966" s="92">
        <v>7710.41861320505</v>
      </c>
      <c r="E3966" s="92">
        <v>9298.0519999999997</v>
      </c>
      <c r="F3966" s="92">
        <f>+D3966/E3966*G3966</f>
        <v>7601.6805923903312</v>
      </c>
      <c r="G3966" s="92">
        <v>9166.9240000000009</v>
      </c>
      <c r="H3966" s="113" t="s">
        <v>339</v>
      </c>
    </row>
    <row r="3967" spans="1:8">
      <c r="A3967" s="93"/>
      <c r="B3967" s="94"/>
      <c r="C3967" s="94"/>
      <c r="D3967" s="94"/>
      <c r="E3967" s="94"/>
      <c r="F3967" s="94"/>
      <c r="G3967" s="94"/>
      <c r="H3967" s="115"/>
    </row>
    <row r="3968" spans="1:8">
      <c r="A3968" s="73" t="s">
        <v>239</v>
      </c>
      <c r="H3968" s="75" t="s">
        <v>240</v>
      </c>
    </row>
    <row r="3969" spans="1:8">
      <c r="A3969" s="71" t="s">
        <v>770</v>
      </c>
      <c r="H3969" s="7" t="s">
        <v>506</v>
      </c>
    </row>
    <row r="3970" spans="1:8" ht="16.5" customHeight="1" thickBot="1">
      <c r="A3970" s="72" t="s">
        <v>813</v>
      </c>
      <c r="E3970" s="2"/>
      <c r="G3970" s="2" t="s">
        <v>37</v>
      </c>
      <c r="H3970" s="2" t="s">
        <v>1</v>
      </c>
    </row>
    <row r="3971" spans="1:8" ht="16.5" thickBot="1">
      <c r="A3971" s="63" t="s">
        <v>6</v>
      </c>
      <c r="B3971" s="179">
        <v>2018</v>
      </c>
      <c r="C3971" s="180"/>
      <c r="D3971" s="179">
        <v>2019</v>
      </c>
      <c r="E3971" s="180"/>
      <c r="F3971" s="179">
        <v>2020</v>
      </c>
      <c r="G3971" s="180"/>
      <c r="H3971" s="64" t="s">
        <v>2</v>
      </c>
    </row>
    <row r="3972" spans="1:8">
      <c r="A3972" s="65"/>
      <c r="B3972" s="19" t="s">
        <v>40</v>
      </c>
      <c r="C3972" s="105" t="s">
        <v>41</v>
      </c>
      <c r="D3972" s="105" t="s">
        <v>40</v>
      </c>
      <c r="E3972" s="15" t="s">
        <v>41</v>
      </c>
      <c r="F3972" s="19" t="s">
        <v>40</v>
      </c>
      <c r="G3972" s="9" t="s">
        <v>41</v>
      </c>
      <c r="H3972" s="66"/>
    </row>
    <row r="3973" spans="1:8" ht="16.5" thickBot="1">
      <c r="A3973" s="67"/>
      <c r="B3973" s="32" t="s">
        <v>42</v>
      </c>
      <c r="C3973" s="11" t="s">
        <v>43</v>
      </c>
      <c r="D3973" s="108" t="s">
        <v>42</v>
      </c>
      <c r="E3973" s="34" t="s">
        <v>43</v>
      </c>
      <c r="F3973" s="32" t="s">
        <v>42</v>
      </c>
      <c r="G3973" s="32" t="s">
        <v>43</v>
      </c>
      <c r="H3973" s="68"/>
    </row>
    <row r="3974" spans="1:8" ht="17.25" thickTop="1" thickBot="1">
      <c r="A3974" s="22" t="s">
        <v>11</v>
      </c>
      <c r="B3974" s="33">
        <v>29.295999999999999</v>
      </c>
      <c r="C3974" s="36">
        <v>96.542000000000002</v>
      </c>
      <c r="D3974" s="29">
        <v>31.632999999999999</v>
      </c>
      <c r="E3974" s="29">
        <v>103.131</v>
      </c>
      <c r="F3974" s="29">
        <v>33.643999999999998</v>
      </c>
      <c r="G3974" s="29">
        <v>108.06</v>
      </c>
      <c r="H3974" s="108" t="s">
        <v>575</v>
      </c>
    </row>
    <row r="3975" spans="1:8" ht="16.5" thickBot="1">
      <c r="A3975" s="22" t="s">
        <v>12</v>
      </c>
      <c r="B3975" s="35">
        <v>482.29199999999997</v>
      </c>
      <c r="C3975" s="36">
        <v>927.11699999999996</v>
      </c>
      <c r="D3975" s="29">
        <v>439.37799999999999</v>
      </c>
      <c r="E3975" s="29">
        <v>785.24599999999998</v>
      </c>
      <c r="F3975" s="29">
        <v>369.60500000000002</v>
      </c>
      <c r="G3975" s="29">
        <v>917.74400000000003</v>
      </c>
      <c r="H3975" s="108" t="s">
        <v>576</v>
      </c>
    </row>
    <row r="3976" spans="1:8" ht="16.5" thickBot="1">
      <c r="A3976" s="22" t="s">
        <v>13</v>
      </c>
      <c r="B3976" s="35">
        <v>36.902999999999999</v>
      </c>
      <c r="C3976" s="36">
        <v>73.272000000000006</v>
      </c>
      <c r="D3976" s="29">
        <v>41.445999999999998</v>
      </c>
      <c r="E3976" s="29">
        <v>69.052999999999997</v>
      </c>
      <c r="F3976" s="29">
        <v>43.573999999999998</v>
      </c>
      <c r="G3976" s="29">
        <v>65.941999999999993</v>
      </c>
      <c r="H3976" s="108" t="s">
        <v>572</v>
      </c>
    </row>
    <row r="3977" spans="1:8" ht="16.5" thickBot="1">
      <c r="A3977" s="22" t="s">
        <v>14</v>
      </c>
      <c r="B3977" s="35">
        <v>9.0589999999999993</v>
      </c>
      <c r="C3977" s="36">
        <v>18.5</v>
      </c>
      <c r="D3977" s="29">
        <v>10.601000000000001</v>
      </c>
      <c r="E3977" s="29">
        <v>25.227</v>
      </c>
      <c r="F3977" s="29">
        <v>7.7830000000000004</v>
      </c>
      <c r="G3977" s="29">
        <v>20.206</v>
      </c>
      <c r="H3977" s="108" t="s">
        <v>585</v>
      </c>
    </row>
    <row r="3978" spans="1:8" ht="16.5" thickBot="1">
      <c r="A3978" s="22" t="s">
        <v>15</v>
      </c>
      <c r="B3978" s="35">
        <v>441.94299999999998</v>
      </c>
      <c r="C3978" s="36">
        <v>1108.8699999999999</v>
      </c>
      <c r="D3978" s="29">
        <v>356.899</v>
      </c>
      <c r="E3978" s="29">
        <v>977.53200000000004</v>
      </c>
      <c r="F3978" s="29">
        <v>380.88900000000001</v>
      </c>
      <c r="G3978" s="29">
        <v>1111.3679999999999</v>
      </c>
      <c r="H3978" s="108" t="s">
        <v>591</v>
      </c>
    </row>
    <row r="3979" spans="1:8" ht="16.5" thickBot="1">
      <c r="A3979" s="22" t="s">
        <v>16</v>
      </c>
      <c r="B3979" s="35">
        <v>1.749144</v>
      </c>
      <c r="C3979" s="36">
        <v>3.8050000000000002</v>
      </c>
      <c r="D3979" s="29">
        <v>1.7649999999999999</v>
      </c>
      <c r="E3979" s="29">
        <v>3.9830000000000001</v>
      </c>
      <c r="F3979" s="29">
        <v>2.4910000000000001</v>
      </c>
      <c r="G3979" s="29">
        <v>5.3520000000000003</v>
      </c>
      <c r="H3979" s="108" t="s">
        <v>573</v>
      </c>
    </row>
    <row r="3980" spans="1:8" ht="16.5" thickBot="1">
      <c r="A3980" s="22" t="s">
        <v>17</v>
      </c>
      <c r="B3980" s="35">
        <v>8.7829999999999995</v>
      </c>
      <c r="C3980" s="36">
        <v>21.462</v>
      </c>
      <c r="D3980" s="29">
        <v>6.8470000000000004</v>
      </c>
      <c r="E3980" s="29">
        <v>15.448</v>
      </c>
      <c r="F3980" s="29">
        <v>5.8620000000000001</v>
      </c>
      <c r="G3980" s="29">
        <v>13.336</v>
      </c>
      <c r="H3980" s="108" t="s">
        <v>18</v>
      </c>
    </row>
    <row r="3981" spans="1:8" ht="16.5" thickBot="1">
      <c r="A3981" s="22" t="s">
        <v>19</v>
      </c>
      <c r="B3981" s="35">
        <v>258.64999999999998</v>
      </c>
      <c r="C3981" s="36">
        <v>712.76900000000001</v>
      </c>
      <c r="D3981" s="29">
        <v>293.92399999999998</v>
      </c>
      <c r="E3981" s="29">
        <v>759.572</v>
      </c>
      <c r="F3981" s="29">
        <v>314.68400000000003</v>
      </c>
      <c r="G3981" s="29">
        <v>877.81100000000004</v>
      </c>
      <c r="H3981" s="108" t="s">
        <v>574</v>
      </c>
    </row>
    <row r="3982" spans="1:8" ht="16.5" thickBot="1">
      <c r="A3982" s="22" t="s">
        <v>20</v>
      </c>
      <c r="B3982" s="35">
        <v>23.361999999999998</v>
      </c>
      <c r="C3982" s="36">
        <v>71.924000000000007</v>
      </c>
      <c r="D3982" s="29">
        <v>28.158999999999999</v>
      </c>
      <c r="E3982" s="29">
        <v>75.736999999999995</v>
      </c>
      <c r="F3982" s="29">
        <v>41.844999999999999</v>
      </c>
      <c r="G3982" s="29">
        <v>118.97</v>
      </c>
      <c r="H3982" s="108" t="s">
        <v>577</v>
      </c>
    </row>
    <row r="3983" spans="1:8" ht="16.5" thickBot="1">
      <c r="A3983" s="22" t="s">
        <v>21</v>
      </c>
      <c r="B3983" s="35">
        <v>26.404811403230916</v>
      </c>
      <c r="C3983" s="36">
        <v>70.453000000000003</v>
      </c>
      <c r="D3983" s="29">
        <v>19.418796832435859</v>
      </c>
      <c r="E3983" s="29">
        <v>63.83</v>
      </c>
      <c r="F3983" s="29">
        <v>18.265777249247204</v>
      </c>
      <c r="G3983" s="29">
        <v>60.04</v>
      </c>
      <c r="H3983" s="108" t="s">
        <v>587</v>
      </c>
    </row>
    <row r="3984" spans="1:8" ht="16.5" thickBot="1">
      <c r="A3984" s="22" t="s">
        <v>22</v>
      </c>
      <c r="B3984" s="35">
        <v>45.808</v>
      </c>
      <c r="C3984" s="36">
        <v>157.06399999999999</v>
      </c>
      <c r="D3984" s="29">
        <v>27.786999999999999</v>
      </c>
      <c r="E3984" s="29">
        <v>81.366</v>
      </c>
      <c r="F3984" s="29">
        <v>34.987000000000002</v>
      </c>
      <c r="G3984" s="29">
        <v>100.015</v>
      </c>
      <c r="H3984" s="108" t="s">
        <v>571</v>
      </c>
    </row>
    <row r="3985" spans="1:8" ht="16.5" thickBot="1">
      <c r="A3985" s="22" t="s">
        <v>23</v>
      </c>
      <c r="B3985" s="35">
        <v>101.054</v>
      </c>
      <c r="C3985" s="36">
        <v>329.274</v>
      </c>
      <c r="D3985" s="29">
        <v>88.387</v>
      </c>
      <c r="E3985" s="29">
        <v>202.91300000000001</v>
      </c>
      <c r="F3985" s="29">
        <v>83.992000000000004</v>
      </c>
      <c r="G3985" s="29">
        <v>197.375</v>
      </c>
      <c r="H3985" s="108" t="s">
        <v>24</v>
      </c>
    </row>
    <row r="3986" spans="1:8" ht="16.5" thickBot="1">
      <c r="A3986" s="22" t="s">
        <v>25</v>
      </c>
      <c r="B3986" s="29">
        <v>183.65</v>
      </c>
      <c r="C3986" s="27">
        <v>386.05099999999999</v>
      </c>
      <c r="D3986" s="29">
        <v>145.785</v>
      </c>
      <c r="E3986" s="29">
        <v>297.28100000000001</v>
      </c>
      <c r="F3986" s="29">
        <v>176.74700000000001</v>
      </c>
      <c r="G3986" s="29">
        <v>356.09399999999999</v>
      </c>
      <c r="H3986" s="108" t="s">
        <v>578</v>
      </c>
    </row>
    <row r="3987" spans="1:8" ht="16.5" thickBot="1">
      <c r="A3987" s="22" t="s">
        <v>26</v>
      </c>
      <c r="B3987" s="35">
        <v>8.372875300583992</v>
      </c>
      <c r="C3987" s="36">
        <v>28.21</v>
      </c>
      <c r="D3987" s="29">
        <v>12.147644108553761</v>
      </c>
      <c r="E3987" s="29">
        <v>40.927999999999997</v>
      </c>
      <c r="F3987" s="29">
        <v>8.7349999999999994</v>
      </c>
      <c r="G3987" s="29">
        <v>27.890999999999998</v>
      </c>
      <c r="H3987" s="108" t="s">
        <v>588</v>
      </c>
    </row>
    <row r="3988" spans="1:8" ht="16.5" thickBot="1">
      <c r="A3988" s="22" t="s">
        <v>27</v>
      </c>
      <c r="B3988" s="35">
        <v>45.930999999999997</v>
      </c>
      <c r="C3988" s="36">
        <v>111.703</v>
      </c>
      <c r="D3988" s="29">
        <v>38.140999999999998</v>
      </c>
      <c r="E3988" s="29">
        <v>102.17700000000001</v>
      </c>
      <c r="F3988" s="29">
        <v>40.777000000000001</v>
      </c>
      <c r="G3988" s="29">
        <v>105.215</v>
      </c>
      <c r="H3988" s="108" t="s">
        <v>579</v>
      </c>
    </row>
    <row r="3989" spans="1:8" ht="16.5" thickBot="1">
      <c r="A3989" s="22" t="s">
        <v>28</v>
      </c>
      <c r="B3989" s="35">
        <v>68.775000000000006</v>
      </c>
      <c r="C3989" s="36">
        <v>197.286</v>
      </c>
      <c r="D3989" s="29">
        <v>78.813000000000002</v>
      </c>
      <c r="E3989" s="29">
        <v>190.869</v>
      </c>
      <c r="F3989" s="29">
        <v>90.864000000000004</v>
      </c>
      <c r="G3989" s="29">
        <v>238.18799999999999</v>
      </c>
      <c r="H3989" s="108" t="s">
        <v>580</v>
      </c>
    </row>
    <row r="3990" spans="1:8" ht="16.5" thickBot="1">
      <c r="A3990" s="22" t="s">
        <v>29</v>
      </c>
      <c r="B3990" s="35">
        <v>28.963999999999999</v>
      </c>
      <c r="C3990" s="36">
        <v>104.386</v>
      </c>
      <c r="D3990" s="29">
        <v>24.920999999999999</v>
      </c>
      <c r="E3990" s="29">
        <v>92.53</v>
      </c>
      <c r="F3990" s="29">
        <v>16.366</v>
      </c>
      <c r="G3990" s="29">
        <v>61.395000000000003</v>
      </c>
      <c r="H3990" s="108" t="s">
        <v>581</v>
      </c>
    </row>
    <row r="3991" spans="1:8" ht="16.5" thickBot="1">
      <c r="A3991" s="22" t="s">
        <v>30</v>
      </c>
      <c r="B3991" s="35">
        <v>75.427000000000007</v>
      </c>
      <c r="C3991" s="36">
        <v>140.36500000000001</v>
      </c>
      <c r="D3991" s="29">
        <v>55.064999999999998</v>
      </c>
      <c r="E3991" s="29">
        <v>110.514</v>
      </c>
      <c r="F3991" s="29">
        <v>67.064999999999998</v>
      </c>
      <c r="G3991" s="29">
        <v>142.90199999999999</v>
      </c>
      <c r="H3991" s="108" t="s">
        <v>589</v>
      </c>
    </row>
    <row r="3992" spans="1:8" ht="16.5" thickBot="1">
      <c r="A3992" s="22" t="s">
        <v>31</v>
      </c>
      <c r="B3992" s="35">
        <v>109.666</v>
      </c>
      <c r="C3992" s="36">
        <v>240.57900000000001</v>
      </c>
      <c r="D3992" s="29">
        <v>114.536</v>
      </c>
      <c r="E3992" s="29">
        <v>285.78500000000003</v>
      </c>
      <c r="F3992" s="29">
        <v>88.875</v>
      </c>
      <c r="G3992" s="29">
        <v>246.93799999999999</v>
      </c>
      <c r="H3992" s="108" t="s">
        <v>582</v>
      </c>
    </row>
    <row r="3993" spans="1:8" ht="16.5" thickBot="1">
      <c r="A3993" s="22" t="s">
        <v>32</v>
      </c>
      <c r="B3993" s="35">
        <v>9.06</v>
      </c>
      <c r="C3993" s="36">
        <v>18.228999999999999</v>
      </c>
      <c r="D3993" s="29">
        <v>7.6989999999999998</v>
      </c>
      <c r="E3993" s="29">
        <v>17.931000000000001</v>
      </c>
      <c r="F3993" s="29">
        <v>8.1</v>
      </c>
      <c r="G3993" s="29">
        <v>21.766999999999999</v>
      </c>
      <c r="H3993" s="108" t="s">
        <v>584</v>
      </c>
    </row>
    <row r="3994" spans="1:8" ht="16.5" thickBot="1">
      <c r="A3994" s="22" t="s">
        <v>33</v>
      </c>
      <c r="B3994" s="37">
        <v>56.134999999999998</v>
      </c>
      <c r="C3994" s="38">
        <v>73.573999999999998</v>
      </c>
      <c r="D3994" s="29">
        <v>67.585999999999999</v>
      </c>
      <c r="E3994" s="29">
        <v>93.936000000000007</v>
      </c>
      <c r="F3994" s="29">
        <v>39.566000000000003</v>
      </c>
      <c r="G3994" s="29">
        <v>57.622999999999998</v>
      </c>
      <c r="H3994" s="108" t="s">
        <v>583</v>
      </c>
    </row>
    <row r="3995" spans="1:8" ht="16.5" thickBot="1">
      <c r="A3995" s="22" t="s">
        <v>34</v>
      </c>
      <c r="B3995" s="37">
        <v>55.356999999999999</v>
      </c>
      <c r="C3995" s="38">
        <v>134.92099999999999</v>
      </c>
      <c r="D3995" s="29">
        <v>83.912000000000006</v>
      </c>
      <c r="E3995" s="29">
        <v>198.30699999999999</v>
      </c>
      <c r="F3995" s="29">
        <v>73.099999999999994</v>
      </c>
      <c r="G3995" s="29">
        <v>210.96</v>
      </c>
      <c r="H3995" s="107" t="s">
        <v>35</v>
      </c>
    </row>
    <row r="3996" spans="1:8" ht="16.5" thickBot="1">
      <c r="A3996" s="90" t="s">
        <v>338</v>
      </c>
      <c r="B3996" s="92">
        <v>2106.6418307038148</v>
      </c>
      <c r="C3996" s="92">
        <v>5026.3559999999998</v>
      </c>
      <c r="D3996" s="92">
        <v>1974.8504409409902</v>
      </c>
      <c r="E3996" s="92">
        <v>4593.2959999999994</v>
      </c>
      <c r="F3996" s="92">
        <v>1947.8167772492473</v>
      </c>
      <c r="G3996" s="92">
        <v>5065.1919999999991</v>
      </c>
      <c r="H3996" s="106" t="s">
        <v>586</v>
      </c>
    </row>
    <row r="3997" spans="1:8" ht="16.5" thickBot="1">
      <c r="A3997" s="90" t="s">
        <v>337</v>
      </c>
      <c r="B3997" s="92">
        <v>8039.5365822235899</v>
      </c>
      <c r="C3997" s="92">
        <v>20148.901000000002</v>
      </c>
      <c r="D3997" s="92">
        <v>8394.2778394695724</v>
      </c>
      <c r="E3997" s="92">
        <v>21230.162</v>
      </c>
      <c r="F3997" s="92">
        <v>3861.9895544984947</v>
      </c>
      <c r="G3997" s="92">
        <v>22182.006000000001</v>
      </c>
      <c r="H3997" s="113" t="s">
        <v>339</v>
      </c>
    </row>
    <row r="3998" spans="1:8">
      <c r="A3998" s="93"/>
      <c r="B3998" s="94"/>
      <c r="C3998" s="94"/>
      <c r="D3998" s="94"/>
      <c r="E3998" s="94"/>
      <c r="F3998" s="94"/>
      <c r="G3998" s="94"/>
      <c r="H3998" s="115"/>
    </row>
    <row r="3999" spans="1:8">
      <c r="A3999" s="73" t="s">
        <v>241</v>
      </c>
      <c r="H3999" s="75" t="s">
        <v>242</v>
      </c>
    </row>
    <row r="4000" spans="1:8" ht="15.75" customHeight="1">
      <c r="A4000" s="71" t="s">
        <v>771</v>
      </c>
      <c r="C4000" s="71"/>
      <c r="D4000" s="71"/>
      <c r="E4000" s="71"/>
      <c r="F4000" s="71"/>
      <c r="G4000" s="71"/>
      <c r="H4000" s="71" t="s">
        <v>512</v>
      </c>
    </row>
    <row r="4001" spans="1:8" ht="16.5" customHeight="1" thickBot="1">
      <c r="A4001" s="72" t="s">
        <v>813</v>
      </c>
      <c r="E4001" s="2"/>
      <c r="G4001" s="2" t="s">
        <v>37</v>
      </c>
      <c r="H4001" s="2" t="s">
        <v>1</v>
      </c>
    </row>
    <row r="4002" spans="1:8" ht="16.5" thickBot="1">
      <c r="A4002" s="63" t="s">
        <v>6</v>
      </c>
      <c r="B4002" s="179">
        <v>2018</v>
      </c>
      <c r="C4002" s="180"/>
      <c r="D4002" s="179">
        <v>2019</v>
      </c>
      <c r="E4002" s="180"/>
      <c r="F4002" s="179">
        <v>2020</v>
      </c>
      <c r="G4002" s="180"/>
      <c r="H4002" s="64" t="s">
        <v>2</v>
      </c>
    </row>
    <row r="4003" spans="1:8">
      <c r="A4003" s="65"/>
      <c r="B4003" s="19" t="s">
        <v>40</v>
      </c>
      <c r="C4003" s="105" t="s">
        <v>41</v>
      </c>
      <c r="D4003" s="105" t="s">
        <v>40</v>
      </c>
      <c r="E4003" s="15" t="s">
        <v>41</v>
      </c>
      <c r="F4003" s="19" t="s">
        <v>40</v>
      </c>
      <c r="G4003" s="9" t="s">
        <v>41</v>
      </c>
      <c r="H4003" s="66"/>
    </row>
    <row r="4004" spans="1:8" ht="16.5" thickBot="1">
      <c r="A4004" s="67"/>
      <c r="B4004" s="32" t="s">
        <v>42</v>
      </c>
      <c r="C4004" s="11" t="s">
        <v>43</v>
      </c>
      <c r="D4004" s="108" t="s">
        <v>42</v>
      </c>
      <c r="E4004" s="34" t="s">
        <v>43</v>
      </c>
      <c r="F4004" s="29" t="s">
        <v>42</v>
      </c>
      <c r="G4004" s="98" t="s">
        <v>43</v>
      </c>
      <c r="H4004" s="68"/>
    </row>
    <row r="4005" spans="1:8" ht="17.25" thickTop="1" thickBot="1">
      <c r="A4005" s="22" t="s">
        <v>11</v>
      </c>
      <c r="B4005" s="33">
        <v>7.6689999999999996</v>
      </c>
      <c r="C4005" s="36">
        <v>16.157</v>
      </c>
      <c r="D4005" s="29">
        <v>7.2549999999999999</v>
      </c>
      <c r="E4005" s="29">
        <v>13.138999999999999</v>
      </c>
      <c r="F4005" s="29">
        <v>7.3479999999999999</v>
      </c>
      <c r="G4005" s="29">
        <v>13.87</v>
      </c>
      <c r="H4005" s="108" t="s">
        <v>575</v>
      </c>
    </row>
    <row r="4006" spans="1:8" ht="16.5" thickBot="1">
      <c r="A4006" s="22" t="s">
        <v>12</v>
      </c>
      <c r="B4006" s="35">
        <v>78.006</v>
      </c>
      <c r="C4006" s="36">
        <v>113.024</v>
      </c>
      <c r="D4006" s="29">
        <v>76.495000000000005</v>
      </c>
      <c r="E4006" s="29">
        <v>116.44199999999999</v>
      </c>
      <c r="F4006" s="29">
        <v>30.643000000000001</v>
      </c>
      <c r="G4006" s="29">
        <v>69.819999999999993</v>
      </c>
      <c r="H4006" s="108" t="s">
        <v>576</v>
      </c>
    </row>
    <row r="4007" spans="1:8" ht="16.5" thickBot="1">
      <c r="A4007" s="22" t="s">
        <v>13</v>
      </c>
      <c r="B4007" s="35">
        <v>23.097000000000001</v>
      </c>
      <c r="C4007" s="36">
        <v>43.082999999999998</v>
      </c>
      <c r="D4007" s="29">
        <v>25.268000000000001</v>
      </c>
      <c r="E4007" s="29">
        <v>36.164000000000001</v>
      </c>
      <c r="F4007" s="29">
        <v>25.809000000000001</v>
      </c>
      <c r="G4007" s="29">
        <v>34.603000000000002</v>
      </c>
      <c r="H4007" s="108" t="s">
        <v>572</v>
      </c>
    </row>
    <row r="4008" spans="1:8" ht="16.5" thickBot="1">
      <c r="A4008" s="22" t="s">
        <v>14</v>
      </c>
      <c r="B4008" s="35">
        <v>6.0000000000000001E-3</v>
      </c>
      <c r="C4008" s="36">
        <v>1.4999999999999999E-2</v>
      </c>
      <c r="D4008" s="29">
        <v>5.3999999999999999E-2</v>
      </c>
      <c r="E4008" s="29">
        <v>0.13400000000000001</v>
      </c>
      <c r="F4008" s="29">
        <v>0.19700000000000001</v>
      </c>
      <c r="G4008" s="29">
        <v>0.52700000000000002</v>
      </c>
      <c r="H4008" s="108" t="s">
        <v>585</v>
      </c>
    </row>
    <row r="4009" spans="1:8" ht="16.5" thickBot="1">
      <c r="A4009" s="22" t="s">
        <v>15</v>
      </c>
      <c r="B4009" s="35">
        <v>0.1</v>
      </c>
      <c r="C4009" s="36">
        <v>0.183</v>
      </c>
      <c r="D4009" s="29">
        <v>1.2E-2</v>
      </c>
      <c r="E4009" s="29">
        <v>7.0000000000000001E-3</v>
      </c>
      <c r="F4009" s="29">
        <v>3.1E-2</v>
      </c>
      <c r="G4009" s="29">
        <v>3.3000000000000002E-2</v>
      </c>
      <c r="H4009" s="108" t="s">
        <v>591</v>
      </c>
    </row>
    <row r="4010" spans="1:8" ht="16.5" thickBot="1">
      <c r="A4010" s="22" t="s">
        <v>16</v>
      </c>
      <c r="B4010" s="35">
        <f>201.355/1000</f>
        <v>0.20135499999999998</v>
      </c>
      <c r="C4010" s="36">
        <v>0.19400000000000001</v>
      </c>
      <c r="D4010" s="29">
        <v>0.26500000000000001</v>
      </c>
      <c r="E4010" s="29">
        <v>0.29299999999999998</v>
      </c>
      <c r="F4010" s="29">
        <v>0.60899999999999999</v>
      </c>
      <c r="G4010" s="29">
        <v>0.59499999999999997</v>
      </c>
      <c r="H4010" s="108" t="s">
        <v>573</v>
      </c>
    </row>
    <row r="4011" spans="1:8" ht="16.5" thickBot="1">
      <c r="A4011" s="22" t="s">
        <v>17</v>
      </c>
      <c r="B4011" s="35">
        <v>0.59899999999999998</v>
      </c>
      <c r="C4011" s="36">
        <v>1.1870000000000001</v>
      </c>
      <c r="D4011" s="29">
        <v>0.50800000000000001</v>
      </c>
      <c r="E4011" s="29">
        <v>1.0329999999999999</v>
      </c>
      <c r="F4011" s="29">
        <v>0.33800000000000002</v>
      </c>
      <c r="G4011" s="29">
        <v>0.65200000000000002</v>
      </c>
      <c r="H4011" s="108" t="s">
        <v>18</v>
      </c>
    </row>
    <row r="4012" spans="1:8" ht="16.5" thickBot="1">
      <c r="A4012" s="22" t="s">
        <v>19</v>
      </c>
      <c r="B4012" s="35">
        <v>17.773</v>
      </c>
      <c r="C4012" s="36">
        <v>61.387999999999998</v>
      </c>
      <c r="D4012" s="29">
        <v>20.486999999999998</v>
      </c>
      <c r="E4012" s="29">
        <v>65.89</v>
      </c>
      <c r="F4012" s="29">
        <v>16.765999999999998</v>
      </c>
      <c r="G4012" s="29">
        <v>52.933</v>
      </c>
      <c r="H4012" s="108" t="s">
        <v>574</v>
      </c>
    </row>
    <row r="4013" spans="1:8" ht="16.5" thickBot="1">
      <c r="A4013" s="22" t="s">
        <v>20</v>
      </c>
      <c r="B4013" s="35">
        <v>0.05</v>
      </c>
      <c r="C4013" s="36">
        <v>9.9000000000000005E-2</v>
      </c>
      <c r="D4013" s="29">
        <v>0.58799999999999997</v>
      </c>
      <c r="E4013" s="29">
        <v>0.63800000000000001</v>
      </c>
      <c r="F4013" s="29">
        <v>6.8000000000000005E-2</v>
      </c>
      <c r="G4013" s="29">
        <v>0.108</v>
      </c>
      <c r="H4013" s="108" t="s">
        <v>577</v>
      </c>
    </row>
    <row r="4014" spans="1:8" ht="16.5" thickBot="1">
      <c r="A4014" s="22" t="s">
        <v>21</v>
      </c>
      <c r="B4014" s="35">
        <v>8.4000000000000005E-2</v>
      </c>
      <c r="C4014" s="36">
        <v>9.6000000000000002E-2</v>
      </c>
      <c r="D4014" s="29">
        <v>0.04</v>
      </c>
      <c r="E4014" s="29">
        <v>0.09</v>
      </c>
      <c r="F4014" s="29">
        <v>5.3999999999999999E-2</v>
      </c>
      <c r="G4014" s="29">
        <v>3.2000000000000001E-2</v>
      </c>
      <c r="H4014" s="108" t="s">
        <v>587</v>
      </c>
    </row>
    <row r="4015" spans="1:8" ht="16.5" thickBot="1">
      <c r="A4015" s="22" t="s">
        <v>22</v>
      </c>
      <c r="B4015" s="35">
        <v>0.76700000000000002</v>
      </c>
      <c r="C4015" s="36">
        <v>1.2350000000000001</v>
      </c>
      <c r="D4015" s="29">
        <v>1.383</v>
      </c>
      <c r="E4015" s="29">
        <v>1.9770000000000001</v>
      </c>
      <c r="F4015" s="29">
        <v>0.33600000000000002</v>
      </c>
      <c r="G4015" s="29">
        <v>0.56100000000000005</v>
      </c>
      <c r="H4015" s="108" t="s">
        <v>571</v>
      </c>
    </row>
    <row r="4016" spans="1:8" ht="16.5" thickBot="1">
      <c r="A4016" s="22" t="s">
        <v>23</v>
      </c>
      <c r="B4016" s="35">
        <v>179.29</v>
      </c>
      <c r="C4016" s="36">
        <v>148.601</v>
      </c>
      <c r="D4016" s="29">
        <v>154.17699999999999</v>
      </c>
      <c r="E4016" s="29">
        <v>83.76</v>
      </c>
      <c r="F4016" s="29">
        <v>119.008</v>
      </c>
      <c r="G4016" s="29">
        <v>51.203000000000003</v>
      </c>
      <c r="H4016" s="108" t="s">
        <v>24</v>
      </c>
    </row>
    <row r="4017" spans="1:8" ht="16.5" thickBot="1">
      <c r="A4017" s="22" t="s">
        <v>25</v>
      </c>
      <c r="B4017" s="29">
        <v>97.46</v>
      </c>
      <c r="C4017" s="27">
        <v>103.128</v>
      </c>
      <c r="D4017" s="29">
        <v>82.016000000000005</v>
      </c>
      <c r="E4017" s="29">
        <v>79.378</v>
      </c>
      <c r="F4017" s="29">
        <v>47.920999999999999</v>
      </c>
      <c r="G4017" s="29">
        <v>48.445999999999998</v>
      </c>
      <c r="H4017" s="108" t="s">
        <v>578</v>
      </c>
    </row>
    <row r="4018" spans="1:8" ht="16.5" thickBot="1">
      <c r="A4018" s="22" t="s">
        <v>26</v>
      </c>
      <c r="B4018" s="35">
        <v>12.20333995584989</v>
      </c>
      <c r="C4018" s="36">
        <v>19.672999999999998</v>
      </c>
      <c r="D4018" s="29">
        <v>13.559335540838854</v>
      </c>
      <c r="E4018" s="29">
        <v>21.859000000000002</v>
      </c>
      <c r="F4018" s="29">
        <v>17.393000000000001</v>
      </c>
      <c r="G4018" s="29">
        <v>31.151</v>
      </c>
      <c r="H4018" s="108" t="s">
        <v>588</v>
      </c>
    </row>
    <row r="4019" spans="1:8" ht="16.5" thickBot="1">
      <c r="A4019" s="22" t="s">
        <v>27</v>
      </c>
      <c r="B4019" s="35">
        <v>2.0630000000000002</v>
      </c>
      <c r="C4019" s="36">
        <v>6.3209999999999997</v>
      </c>
      <c r="D4019" s="29">
        <v>1.163</v>
      </c>
      <c r="E4019" s="29">
        <v>4.8810000000000002</v>
      </c>
      <c r="F4019" s="29">
        <v>1.393</v>
      </c>
      <c r="G4019" s="29">
        <v>7.0780000000000003</v>
      </c>
      <c r="H4019" s="108" t="s">
        <v>579</v>
      </c>
    </row>
    <row r="4020" spans="1:8" ht="16.5" thickBot="1">
      <c r="A4020" s="22" t="s">
        <v>28</v>
      </c>
      <c r="B4020" s="35">
        <v>56.314999999999998</v>
      </c>
      <c r="C4020" s="36">
        <v>83.097999999999999</v>
      </c>
      <c r="D4020" s="29">
        <v>60.857999999999997</v>
      </c>
      <c r="E4020" s="29">
        <v>85.385000000000005</v>
      </c>
      <c r="F4020" s="29">
        <v>48.423999999999999</v>
      </c>
      <c r="G4020" s="29">
        <v>71.412000000000006</v>
      </c>
      <c r="H4020" s="108" t="s">
        <v>580</v>
      </c>
    </row>
    <row r="4021" spans="1:8" ht="16.5" thickBot="1">
      <c r="A4021" s="22" t="s">
        <v>29</v>
      </c>
      <c r="B4021" s="35">
        <v>0.54600000000000004</v>
      </c>
      <c r="C4021" s="36">
        <v>1.304</v>
      </c>
      <c r="D4021" s="29">
        <v>1.1040000000000001</v>
      </c>
      <c r="E4021" s="29">
        <v>2.222</v>
      </c>
      <c r="F4021" s="29">
        <v>0.219</v>
      </c>
      <c r="G4021" s="29">
        <v>0.56399999999999995</v>
      </c>
      <c r="H4021" s="108" t="s">
        <v>581</v>
      </c>
    </row>
    <row r="4022" spans="1:8" ht="16.5" thickBot="1">
      <c r="A4022" s="22" t="s">
        <v>30</v>
      </c>
      <c r="B4022" s="35">
        <v>5.1660000000000004</v>
      </c>
      <c r="C4022" s="36">
        <v>5.694</v>
      </c>
      <c r="D4022" s="29">
        <v>10.189</v>
      </c>
      <c r="E4022" s="29">
        <v>10.507999999999999</v>
      </c>
      <c r="F4022" s="29">
        <v>4.7320000000000002</v>
      </c>
      <c r="G4022" s="29">
        <v>5.5960000000000001</v>
      </c>
      <c r="H4022" s="108" t="s">
        <v>589</v>
      </c>
    </row>
    <row r="4023" spans="1:8" ht="16.5" thickBot="1">
      <c r="A4023" s="22" t="s">
        <v>31</v>
      </c>
      <c r="B4023" s="35">
        <v>0.42899999999999999</v>
      </c>
      <c r="C4023" s="36">
        <v>0.88500000000000001</v>
      </c>
      <c r="D4023" s="29">
        <v>0.26900000000000002</v>
      </c>
      <c r="E4023" s="29">
        <v>0.65500000000000003</v>
      </c>
      <c r="F4023" s="29">
        <v>2.6110000000000002</v>
      </c>
      <c r="G4023" s="29">
        <v>4.3029999999999999</v>
      </c>
      <c r="H4023" s="108" t="s">
        <v>582</v>
      </c>
    </row>
    <row r="4024" spans="1:8" ht="16.5" thickBot="1">
      <c r="A4024" s="22" t="s">
        <v>32</v>
      </c>
      <c r="B4024" s="35">
        <v>0.106</v>
      </c>
      <c r="C4024" s="36">
        <v>0.26400000000000001</v>
      </c>
      <c r="D4024" s="29">
        <v>0.69499999999999995</v>
      </c>
      <c r="E4024" s="29">
        <v>2.302</v>
      </c>
      <c r="F4024" s="29">
        <v>0.96299999999999997</v>
      </c>
      <c r="G4024" s="29">
        <v>3.0150000000000001</v>
      </c>
      <c r="H4024" s="108" t="s">
        <v>584</v>
      </c>
    </row>
    <row r="4025" spans="1:8" ht="16.5" thickBot="1">
      <c r="A4025" s="22" t="s">
        <v>33</v>
      </c>
      <c r="B4025" s="37">
        <v>2.13</v>
      </c>
      <c r="C4025" s="38">
        <v>0.36799999999999999</v>
      </c>
      <c r="D4025" s="29">
        <v>1.3120000000000001</v>
      </c>
      <c r="E4025" s="29">
        <v>0.247</v>
      </c>
      <c r="F4025" s="29">
        <v>1.216</v>
      </c>
      <c r="G4025" s="29">
        <v>0.21099999999999999</v>
      </c>
      <c r="H4025" s="108" t="s">
        <v>583</v>
      </c>
    </row>
    <row r="4026" spans="1:8" ht="16.5" thickBot="1">
      <c r="A4026" s="22" t="s">
        <v>34</v>
      </c>
      <c r="B4026" s="37">
        <v>3.657</v>
      </c>
      <c r="C4026" s="38">
        <v>5.6559999999999997</v>
      </c>
      <c r="D4026" s="29">
        <v>7.2629999999999999</v>
      </c>
      <c r="E4026" s="29">
        <v>16.719000000000001</v>
      </c>
      <c r="F4026" s="29">
        <v>4.234</v>
      </c>
      <c r="G4026" s="29">
        <v>9.35</v>
      </c>
      <c r="H4026" s="107" t="s">
        <v>35</v>
      </c>
    </row>
    <row r="4027" spans="1:8" ht="16.5" thickBot="1">
      <c r="A4027" s="90" t="s">
        <v>338</v>
      </c>
      <c r="B4027" s="92">
        <v>688.87133995584986</v>
      </c>
      <c r="C4027" s="92">
        <v>611.65299999999991</v>
      </c>
      <c r="D4027" s="92">
        <v>464.96033554083886</v>
      </c>
      <c r="E4027" s="92">
        <f>SUM(E4005:E4026)</f>
        <v>543.72299999999996</v>
      </c>
      <c r="F4027" s="92">
        <f t="shared" ref="F4027:G4027" si="448">SUM(F4005:F4026)</f>
        <v>330.31299999999993</v>
      </c>
      <c r="G4027" s="92">
        <f t="shared" si="448"/>
        <v>406.06300000000005</v>
      </c>
      <c r="H4027" s="106" t="s">
        <v>586</v>
      </c>
    </row>
    <row r="4028" spans="1:8" ht="16.5" thickBot="1">
      <c r="A4028" s="90" t="s">
        <v>337</v>
      </c>
      <c r="B4028" s="92">
        <v>3316.5885038274187</v>
      </c>
      <c r="C4028" s="92">
        <v>4871.0389999999998</v>
      </c>
      <c r="D4028" s="92">
        <v>3162.5300819527415</v>
      </c>
      <c r="E4028" s="92">
        <v>4644.7749999999996</v>
      </c>
      <c r="F4028" s="92">
        <v>3209.2451949394372</v>
      </c>
      <c r="G4028" s="92">
        <v>4713.3850000000002</v>
      </c>
      <c r="H4028" s="113" t="s">
        <v>339</v>
      </c>
    </row>
    <row r="4029" spans="1:8">
      <c r="A4029" s="15"/>
      <c r="B4029" s="60"/>
      <c r="C4029" s="60"/>
      <c r="D4029" s="60"/>
      <c r="E4029" s="60"/>
      <c r="F4029" s="60"/>
      <c r="G4029" s="60"/>
    </row>
    <row r="4030" spans="1:8">
      <c r="A4030" s="73" t="s">
        <v>243</v>
      </c>
      <c r="H4030" s="75" t="s">
        <v>244</v>
      </c>
    </row>
    <row r="4031" spans="1:8" ht="15.75" customHeight="1">
      <c r="A4031" s="73" t="s">
        <v>772</v>
      </c>
      <c r="C4031" s="76"/>
      <c r="D4031" s="76"/>
      <c r="E4031" s="76"/>
      <c r="F4031" s="76"/>
      <c r="G4031" s="76"/>
      <c r="H4031" s="76" t="s">
        <v>511</v>
      </c>
    </row>
    <row r="4032" spans="1:8" ht="16.5" customHeight="1" thickBot="1">
      <c r="A4032" s="72" t="s">
        <v>813</v>
      </c>
      <c r="E4032" s="2"/>
      <c r="G4032" s="2" t="s">
        <v>37</v>
      </c>
      <c r="H4032" s="2" t="s">
        <v>1</v>
      </c>
    </row>
    <row r="4033" spans="1:8" ht="16.5" thickBot="1">
      <c r="A4033" s="63" t="s">
        <v>6</v>
      </c>
      <c r="B4033" s="179">
        <v>2018</v>
      </c>
      <c r="C4033" s="180"/>
      <c r="D4033" s="179">
        <v>2019</v>
      </c>
      <c r="E4033" s="180"/>
      <c r="F4033" s="179">
        <v>2020</v>
      </c>
      <c r="G4033" s="180"/>
      <c r="H4033" s="64" t="s">
        <v>2</v>
      </c>
    </row>
    <row r="4034" spans="1:8">
      <c r="A4034" s="65"/>
      <c r="B4034" s="19" t="s">
        <v>40</v>
      </c>
      <c r="C4034" s="105" t="s">
        <v>41</v>
      </c>
      <c r="D4034" s="105" t="s">
        <v>40</v>
      </c>
      <c r="E4034" s="15" t="s">
        <v>41</v>
      </c>
      <c r="F4034" s="19" t="s">
        <v>40</v>
      </c>
      <c r="G4034" s="9" t="s">
        <v>41</v>
      </c>
      <c r="H4034" s="66"/>
    </row>
    <row r="4035" spans="1:8" ht="16.5" thickBot="1">
      <c r="A4035" s="67"/>
      <c r="B4035" s="32" t="s">
        <v>42</v>
      </c>
      <c r="C4035" s="11" t="s">
        <v>43</v>
      </c>
      <c r="D4035" s="108" t="s">
        <v>42</v>
      </c>
      <c r="E4035" s="34" t="s">
        <v>43</v>
      </c>
      <c r="F4035" s="29" t="s">
        <v>42</v>
      </c>
      <c r="G4035" s="98" t="s">
        <v>43</v>
      </c>
      <c r="H4035" s="68"/>
    </row>
    <row r="4036" spans="1:8" ht="17.25" thickTop="1" thickBot="1">
      <c r="A4036" s="22" t="s">
        <v>11</v>
      </c>
      <c r="B4036" s="33">
        <v>2.3279999999999998</v>
      </c>
      <c r="C4036" s="36">
        <v>2.7330000000000001</v>
      </c>
      <c r="D4036" s="29">
        <v>2.2330000000000001</v>
      </c>
      <c r="E4036" s="29">
        <v>2.8860000000000001</v>
      </c>
      <c r="F4036" s="29">
        <v>2.6579999999999999</v>
      </c>
      <c r="G4036" s="29">
        <v>3.7480000000000002</v>
      </c>
      <c r="H4036" s="108" t="s">
        <v>575</v>
      </c>
    </row>
    <row r="4037" spans="1:8" ht="16.5" thickBot="1">
      <c r="A4037" s="22" t="s">
        <v>12</v>
      </c>
      <c r="B4037" s="35">
        <v>5.7960000000000003</v>
      </c>
      <c r="C4037" s="36">
        <v>11.522</v>
      </c>
      <c r="D4037" s="29">
        <v>5.133</v>
      </c>
      <c r="E4037" s="29">
        <v>10.601000000000001</v>
      </c>
      <c r="F4037" s="29">
        <v>7.476</v>
      </c>
      <c r="G4037" s="29">
        <v>13.385999999999999</v>
      </c>
      <c r="H4037" s="108" t="s">
        <v>576</v>
      </c>
    </row>
    <row r="4038" spans="1:8" ht="16.5" thickBot="1">
      <c r="A4038" s="22" t="s">
        <v>13</v>
      </c>
      <c r="B4038" s="35">
        <v>0.52</v>
      </c>
      <c r="C4038" s="36">
        <v>2.077</v>
      </c>
      <c r="D4038" s="29">
        <v>0.45900000000000002</v>
      </c>
      <c r="E4038" s="29">
        <v>1.776</v>
      </c>
      <c r="F4038" s="29">
        <v>0.88200000000000001</v>
      </c>
      <c r="G4038" s="29">
        <v>4.657</v>
      </c>
      <c r="H4038" s="108" t="s">
        <v>572</v>
      </c>
    </row>
    <row r="4039" spans="1:8" ht="16.5" thickBot="1">
      <c r="A4039" s="22" t="s">
        <v>14</v>
      </c>
      <c r="B4039" s="35">
        <v>7.1340000000000003</v>
      </c>
      <c r="C4039" s="36">
        <v>9.0559999999999992</v>
      </c>
      <c r="D4039" s="29">
        <v>8.3040000000000003</v>
      </c>
      <c r="E4039" s="29">
        <v>10.534000000000001</v>
      </c>
      <c r="F4039" s="29">
        <v>7.3419999999999996</v>
      </c>
      <c r="G4039" s="29">
        <v>9.2010000000000005</v>
      </c>
      <c r="H4039" s="108" t="s">
        <v>585</v>
      </c>
    </row>
    <row r="4040" spans="1:8" ht="16.5" thickBot="1">
      <c r="A4040" s="22" t="s">
        <v>15</v>
      </c>
      <c r="B4040" s="35">
        <v>6.6669999999999998</v>
      </c>
      <c r="C4040" s="36">
        <v>7.4080000000000004</v>
      </c>
      <c r="D4040" s="29">
        <v>5.1470000000000002</v>
      </c>
      <c r="E4040" s="29">
        <v>6.1680000000000001</v>
      </c>
      <c r="F4040" s="29">
        <v>11.145</v>
      </c>
      <c r="G4040" s="29">
        <v>16.93</v>
      </c>
      <c r="H4040" s="108" t="s">
        <v>591</v>
      </c>
    </row>
    <row r="4041" spans="1:8" ht="16.5" thickBot="1">
      <c r="A4041" s="22" t="s">
        <v>16</v>
      </c>
      <c r="B4041" s="35">
        <f>356.667/1000</f>
        <v>0.35666699999999996</v>
      </c>
      <c r="C4041" s="36">
        <v>0.29799999999999999</v>
      </c>
      <c r="D4041" s="29">
        <v>0.497</v>
      </c>
      <c r="E4041" s="29">
        <v>0.39800000000000002</v>
      </c>
      <c r="F4041" s="29">
        <v>0.36399999999999999</v>
      </c>
      <c r="G4041" s="29">
        <v>0.32600000000000001</v>
      </c>
      <c r="H4041" s="108" t="s">
        <v>573</v>
      </c>
    </row>
    <row r="4042" spans="1:8" ht="16.5" thickBot="1">
      <c r="A4042" s="22" t="s">
        <v>17</v>
      </c>
      <c r="B4042" s="35">
        <v>8.0000000000000002E-3</v>
      </c>
      <c r="C4042" s="36">
        <v>0.01</v>
      </c>
      <c r="D4042" s="29">
        <v>0.159</v>
      </c>
      <c r="E4042" s="29">
        <v>0.10199999999999999</v>
      </c>
      <c r="F4042" s="29">
        <v>0</v>
      </c>
      <c r="G4042" s="29">
        <v>2E-3</v>
      </c>
      <c r="H4042" s="108" t="s">
        <v>18</v>
      </c>
    </row>
    <row r="4043" spans="1:8" ht="16.5" thickBot="1">
      <c r="A4043" s="22" t="s">
        <v>19</v>
      </c>
      <c r="B4043" s="35">
        <v>8.1890000000000001</v>
      </c>
      <c r="C4043" s="36">
        <v>16.971</v>
      </c>
      <c r="D4043" s="29">
        <v>9.2859999999999996</v>
      </c>
      <c r="E4043" s="29">
        <v>27.366</v>
      </c>
      <c r="F4043" s="29">
        <v>11.1</v>
      </c>
      <c r="G4043" s="29">
        <v>33.235999999999997</v>
      </c>
      <c r="H4043" s="108" t="s">
        <v>574</v>
      </c>
    </row>
    <row r="4044" spans="1:8" ht="16.5" thickBot="1">
      <c r="A4044" s="22" t="s">
        <v>20</v>
      </c>
      <c r="B4044" s="35">
        <v>0.88894035532994919</v>
      </c>
      <c r="C4044" s="36">
        <v>1.139</v>
      </c>
      <c r="D4044" s="29">
        <v>1.4610000000000001</v>
      </c>
      <c r="E4044" s="29">
        <v>1.6319999999999999</v>
      </c>
      <c r="F4044" s="29">
        <v>1.4370000000000001</v>
      </c>
      <c r="G4044" s="29">
        <v>1.5289999999999999</v>
      </c>
      <c r="H4044" s="108" t="s">
        <v>577</v>
      </c>
    </row>
    <row r="4045" spans="1:8" ht="16.5" thickBot="1">
      <c r="A4045" s="22" t="s">
        <v>21</v>
      </c>
      <c r="B4045" s="35">
        <v>3.097</v>
      </c>
      <c r="C4045" s="36">
        <v>2.4820000000000002</v>
      </c>
      <c r="D4045" s="29">
        <v>5.1689999999999996</v>
      </c>
      <c r="E4045" s="29">
        <v>5.2160000000000002</v>
      </c>
      <c r="F4045" s="29">
        <v>2.9329999999999998</v>
      </c>
      <c r="G4045" s="29">
        <v>3.0539999999999998</v>
      </c>
      <c r="H4045" s="108" t="s">
        <v>587</v>
      </c>
    </row>
    <row r="4046" spans="1:8" ht="16.5" thickBot="1">
      <c r="A4046" s="22" t="s">
        <v>22</v>
      </c>
      <c r="B4046" s="35">
        <v>0</v>
      </c>
      <c r="C4046" s="36">
        <v>0</v>
      </c>
      <c r="D4046" s="29">
        <v>2.4E-2</v>
      </c>
      <c r="E4046" s="29">
        <v>3.4000000000000002E-2</v>
      </c>
      <c r="F4046" s="29">
        <v>1E-3</v>
      </c>
      <c r="G4046" s="29">
        <v>2E-3</v>
      </c>
      <c r="H4046" s="108" t="s">
        <v>571</v>
      </c>
    </row>
    <row r="4047" spans="1:8" ht="16.5" thickBot="1">
      <c r="A4047" s="22" t="s">
        <v>23</v>
      </c>
      <c r="B4047" s="35">
        <v>2.629</v>
      </c>
      <c r="C4047" s="36">
        <v>3.008</v>
      </c>
      <c r="D4047" s="29">
        <v>1.4770000000000001</v>
      </c>
      <c r="E4047" s="29">
        <v>3.5720000000000001</v>
      </c>
      <c r="F4047" s="29">
        <v>4.1130000000000004</v>
      </c>
      <c r="G4047" s="29">
        <v>5.0010000000000003</v>
      </c>
      <c r="H4047" s="108" t="s">
        <v>24</v>
      </c>
    </row>
    <row r="4048" spans="1:8" ht="16.5" thickBot="1">
      <c r="A4048" s="22" t="s">
        <v>25</v>
      </c>
      <c r="B4048" s="29">
        <v>0.69299999999999995</v>
      </c>
      <c r="C4048" s="27">
        <v>0.86199999999999999</v>
      </c>
      <c r="D4048" s="29">
        <v>0.95799999999999996</v>
      </c>
      <c r="E4048" s="29">
        <v>1.7749999999999999</v>
      </c>
      <c r="F4048" s="29">
        <v>0.49199999999999999</v>
      </c>
      <c r="G4048" s="29">
        <v>0.85299999999999998</v>
      </c>
      <c r="H4048" s="108" t="s">
        <v>578</v>
      </c>
    </row>
    <row r="4049" spans="1:8" ht="16.5" thickBot="1">
      <c r="A4049" s="22" t="s">
        <v>26</v>
      </c>
      <c r="B4049" s="35">
        <v>0.97484615384615403</v>
      </c>
      <c r="C4049" s="36">
        <v>0.55100000000000005</v>
      </c>
      <c r="D4049" s="29">
        <v>1.2455384615384615</v>
      </c>
      <c r="E4049" s="29">
        <v>0.70399999999999996</v>
      </c>
      <c r="F4049" s="29">
        <v>0.43</v>
      </c>
      <c r="G4049" s="29">
        <v>0.49199999999999999</v>
      </c>
      <c r="H4049" s="108" t="s">
        <v>588</v>
      </c>
    </row>
    <row r="4050" spans="1:8" ht="16.5" thickBot="1">
      <c r="A4050" s="22" t="s">
        <v>27</v>
      </c>
      <c r="B4050" s="35">
        <v>0.35299999999999998</v>
      </c>
      <c r="C4050" s="36">
        <v>0.97299999999999998</v>
      </c>
      <c r="D4050" s="29">
        <v>0.503</v>
      </c>
      <c r="E4050" s="29">
        <v>1.167</v>
      </c>
      <c r="F4050" s="29">
        <v>0.28199999999999997</v>
      </c>
      <c r="G4050" s="29">
        <v>0.80600000000000005</v>
      </c>
      <c r="H4050" s="108" t="s">
        <v>579</v>
      </c>
    </row>
    <row r="4051" spans="1:8" ht="16.5" thickBot="1">
      <c r="A4051" s="22" t="s">
        <v>28</v>
      </c>
      <c r="B4051" s="35">
        <v>0.68600000000000005</v>
      </c>
      <c r="C4051" s="36">
        <v>1.331</v>
      </c>
      <c r="D4051" s="29">
        <v>0.63600000000000001</v>
      </c>
      <c r="E4051" s="29">
        <v>1.095</v>
      </c>
      <c r="F4051" s="29">
        <v>0.74199999999999999</v>
      </c>
      <c r="G4051" s="29">
        <v>1.5920000000000001</v>
      </c>
      <c r="H4051" s="108" t="s">
        <v>580</v>
      </c>
    </row>
    <row r="4052" spans="1:8" ht="16.5" thickBot="1">
      <c r="A4052" s="22" t="s">
        <v>29</v>
      </c>
      <c r="B4052" s="35">
        <v>0.80700000000000005</v>
      </c>
      <c r="C4052" s="36">
        <v>1.0580000000000001</v>
      </c>
      <c r="D4052" s="29">
        <v>0.61099999999999999</v>
      </c>
      <c r="E4052" s="29">
        <v>0.83399999999999996</v>
      </c>
      <c r="F4052" s="29">
        <v>0.74</v>
      </c>
      <c r="G4052" s="29">
        <v>0.92700000000000005</v>
      </c>
      <c r="H4052" s="108" t="s">
        <v>581</v>
      </c>
    </row>
    <row r="4053" spans="1:8" ht="16.5" thickBot="1">
      <c r="A4053" s="22" t="s">
        <v>30</v>
      </c>
      <c r="B4053" s="35">
        <v>1.0249999999999999</v>
      </c>
      <c r="C4053" s="36">
        <v>1.5029999999999999</v>
      </c>
      <c r="D4053" s="29">
        <v>1.3939999999999999</v>
      </c>
      <c r="E4053" s="29">
        <v>1.806</v>
      </c>
      <c r="F4053" s="29">
        <v>1.5589999999999999</v>
      </c>
      <c r="G4053" s="29">
        <v>2.383</v>
      </c>
      <c r="H4053" s="108" t="s">
        <v>589</v>
      </c>
    </row>
    <row r="4054" spans="1:8" ht="16.5" thickBot="1">
      <c r="A4054" s="22" t="s">
        <v>31</v>
      </c>
      <c r="B4054" s="35">
        <v>33.746000000000002</v>
      </c>
      <c r="C4054" s="36">
        <v>64.709000000000003</v>
      </c>
      <c r="D4054" s="29">
        <v>37.457999999999998</v>
      </c>
      <c r="E4054" s="29">
        <v>81.938999999999993</v>
      </c>
      <c r="F4054" s="29">
        <v>37.829000000000001</v>
      </c>
      <c r="G4054" s="29">
        <v>85.265000000000001</v>
      </c>
      <c r="H4054" s="108" t="s">
        <v>582</v>
      </c>
    </row>
    <row r="4055" spans="1:8" ht="16.5" thickBot="1">
      <c r="A4055" s="22" t="s">
        <v>32</v>
      </c>
      <c r="B4055" s="35">
        <v>26.713000000000001</v>
      </c>
      <c r="C4055" s="36">
        <v>49.226999999999997</v>
      </c>
      <c r="D4055" s="29">
        <v>24.544</v>
      </c>
      <c r="E4055" s="29">
        <v>49.603000000000002</v>
      </c>
      <c r="F4055" s="29">
        <v>24.832999999999998</v>
      </c>
      <c r="G4055" s="29">
        <v>59.04</v>
      </c>
      <c r="H4055" s="108" t="s">
        <v>584</v>
      </c>
    </row>
    <row r="4056" spans="1:8" ht="16.5" thickBot="1">
      <c r="A4056" s="22" t="s">
        <v>33</v>
      </c>
      <c r="B4056" s="37">
        <v>8.6999999999999994E-2</v>
      </c>
      <c r="C4056" s="38">
        <v>2.8000000000000001E-2</v>
      </c>
      <c r="D4056" s="29">
        <v>0.28000000000000003</v>
      </c>
      <c r="E4056" s="29">
        <v>9.0999999999999998E-2</v>
      </c>
      <c r="F4056" s="29">
        <v>1.8120000000000001</v>
      </c>
      <c r="G4056" s="29">
        <v>0.69299999999999995</v>
      </c>
      <c r="H4056" s="108" t="s">
        <v>583</v>
      </c>
    </row>
    <row r="4057" spans="1:8" ht="16.5" thickBot="1">
      <c r="A4057" s="22" t="s">
        <v>34</v>
      </c>
      <c r="B4057" s="37">
        <v>2.6419999999999999</v>
      </c>
      <c r="C4057" s="38">
        <v>2.4950000000000001</v>
      </c>
      <c r="D4057" s="29">
        <v>2.7440000000000002</v>
      </c>
      <c r="E4057" s="29">
        <v>3.0270000000000001</v>
      </c>
      <c r="F4057" s="29">
        <v>3.4710000000000001</v>
      </c>
      <c r="G4057" s="29">
        <v>3.919</v>
      </c>
      <c r="H4057" s="107" t="s">
        <v>35</v>
      </c>
    </row>
    <row r="4058" spans="1:8" ht="16.5" thickBot="1">
      <c r="A4058" s="90" t="s">
        <v>338</v>
      </c>
      <c r="B4058" s="92">
        <v>461.65078650917604</v>
      </c>
      <c r="C4058" s="92">
        <v>179.441</v>
      </c>
      <c r="D4058" s="92">
        <v>109.72253846153843</v>
      </c>
      <c r="E4058" s="92">
        <v>212.32600000000002</v>
      </c>
      <c r="F4058" s="92">
        <v>121.64099999999998</v>
      </c>
      <c r="G4058" s="92">
        <v>247.042</v>
      </c>
      <c r="H4058" s="106" t="s">
        <v>586</v>
      </c>
    </row>
    <row r="4059" spans="1:8" ht="16.5" thickBot="1">
      <c r="A4059" s="90" t="s">
        <v>337</v>
      </c>
      <c r="B4059" s="92">
        <v>4827.6902489518698</v>
      </c>
      <c r="C4059" s="92">
        <v>4285.7150000000001</v>
      </c>
      <c r="D4059" s="92">
        <v>5043.7026383710236</v>
      </c>
      <c r="E4059" s="92">
        <v>4477.4769999999999</v>
      </c>
      <c r="F4059" s="92">
        <v>5406.259701796007</v>
      </c>
      <c r="G4059" s="92">
        <v>4799.3320000000003</v>
      </c>
      <c r="H4059" s="113" t="s">
        <v>339</v>
      </c>
    </row>
    <row r="4060" spans="1:8">
      <c r="A4060" s="15"/>
      <c r="B4060" s="60"/>
      <c r="C4060" s="60"/>
      <c r="D4060" s="60"/>
      <c r="E4060" s="60"/>
      <c r="F4060" s="60"/>
      <c r="G4060" s="60"/>
    </row>
    <row r="4061" spans="1:8">
      <c r="A4061" s="73" t="s">
        <v>245</v>
      </c>
      <c r="H4061" s="75" t="s">
        <v>246</v>
      </c>
    </row>
    <row r="4062" spans="1:8">
      <c r="A4062" s="73" t="s">
        <v>773</v>
      </c>
      <c r="H4062" s="7" t="s">
        <v>515</v>
      </c>
    </row>
    <row r="4063" spans="1:8" ht="16.5" customHeight="1" thickBot="1">
      <c r="A4063" s="72" t="s">
        <v>813</v>
      </c>
      <c r="E4063" s="2"/>
      <c r="G4063" s="2" t="s">
        <v>37</v>
      </c>
      <c r="H4063" s="2" t="s">
        <v>1</v>
      </c>
    </row>
    <row r="4064" spans="1:8" ht="16.5" thickBot="1">
      <c r="A4064" s="63" t="s">
        <v>6</v>
      </c>
      <c r="B4064" s="179">
        <v>2018</v>
      </c>
      <c r="C4064" s="180"/>
      <c r="D4064" s="179">
        <v>2019</v>
      </c>
      <c r="E4064" s="180"/>
      <c r="F4064" s="179">
        <v>2020</v>
      </c>
      <c r="G4064" s="180"/>
      <c r="H4064" s="64" t="s">
        <v>2</v>
      </c>
    </row>
    <row r="4065" spans="1:8">
      <c r="A4065" s="65"/>
      <c r="B4065" s="19" t="s">
        <v>40</v>
      </c>
      <c r="C4065" s="105" t="s">
        <v>41</v>
      </c>
      <c r="D4065" s="105" t="s">
        <v>40</v>
      </c>
      <c r="E4065" s="15" t="s">
        <v>41</v>
      </c>
      <c r="F4065" s="19" t="s">
        <v>40</v>
      </c>
      <c r="G4065" s="9" t="s">
        <v>41</v>
      </c>
      <c r="H4065" s="66"/>
    </row>
    <row r="4066" spans="1:8" ht="16.5" thickBot="1">
      <c r="A4066" s="67"/>
      <c r="B4066" s="32" t="s">
        <v>42</v>
      </c>
      <c r="C4066" s="11" t="s">
        <v>43</v>
      </c>
      <c r="D4066" s="108" t="s">
        <v>42</v>
      </c>
      <c r="E4066" s="34" t="s">
        <v>43</v>
      </c>
      <c r="F4066" s="32" t="s">
        <v>42</v>
      </c>
      <c r="G4066" s="32" t="s">
        <v>43</v>
      </c>
      <c r="H4066" s="68"/>
    </row>
    <row r="4067" spans="1:8" ht="17.25" thickTop="1" thickBot="1">
      <c r="A4067" s="22" t="s">
        <v>11</v>
      </c>
      <c r="B4067" s="33">
        <v>4.3330000000000002</v>
      </c>
      <c r="C4067" s="36">
        <v>22.443999999999999</v>
      </c>
      <c r="D4067" s="29">
        <v>3.2280000000000002</v>
      </c>
      <c r="E4067" s="29">
        <v>18.442</v>
      </c>
      <c r="F4067" s="29">
        <v>2.7679999999999998</v>
      </c>
      <c r="G4067" s="29">
        <v>15.991</v>
      </c>
      <c r="H4067" s="108" t="s">
        <v>575</v>
      </c>
    </row>
    <row r="4068" spans="1:8" ht="16.5" thickBot="1">
      <c r="A4068" s="22" t="s">
        <v>12</v>
      </c>
      <c r="B4068" s="35">
        <v>30.617000000000001</v>
      </c>
      <c r="C4068" s="36">
        <v>168.029</v>
      </c>
      <c r="D4068" s="29">
        <v>39.811999999999998</v>
      </c>
      <c r="E4068" s="29">
        <v>190.61799999999999</v>
      </c>
      <c r="F4068" s="29">
        <v>31.565999999999999</v>
      </c>
      <c r="G4068" s="29">
        <v>144.71899999999999</v>
      </c>
      <c r="H4068" s="108" t="s">
        <v>576</v>
      </c>
    </row>
    <row r="4069" spans="1:8" ht="16.5" thickBot="1">
      <c r="A4069" s="22" t="s">
        <v>13</v>
      </c>
      <c r="B4069" s="35">
        <v>5.3630000000000004</v>
      </c>
      <c r="C4069" s="36">
        <v>31.564</v>
      </c>
      <c r="D4069" s="29">
        <v>4.6120000000000001</v>
      </c>
      <c r="E4069" s="29">
        <v>25.082000000000001</v>
      </c>
      <c r="F4069" s="29">
        <v>6.7489999999999997</v>
      </c>
      <c r="G4069" s="29">
        <v>32.113999999999997</v>
      </c>
      <c r="H4069" s="108" t="s">
        <v>572</v>
      </c>
    </row>
    <row r="4070" spans="1:8" ht="16.5" thickBot="1">
      <c r="A4070" s="22" t="s">
        <v>14</v>
      </c>
      <c r="B4070" s="35">
        <v>1.4770000000000001</v>
      </c>
      <c r="C4070" s="36">
        <v>7.8879999999999999</v>
      </c>
      <c r="D4070" s="29">
        <v>1.7050000000000001</v>
      </c>
      <c r="E4070" s="29">
        <v>7.5570000000000004</v>
      </c>
      <c r="F4070" s="29">
        <v>1.2030000000000001</v>
      </c>
      <c r="G4070" s="29">
        <v>4.6959999999999997</v>
      </c>
      <c r="H4070" s="108" t="s">
        <v>585</v>
      </c>
    </row>
    <row r="4071" spans="1:8" ht="16.5" thickBot="1">
      <c r="A4071" s="22" t="s">
        <v>15</v>
      </c>
      <c r="B4071" s="35">
        <v>10.058</v>
      </c>
      <c r="C4071" s="36">
        <v>56.28</v>
      </c>
      <c r="D4071" s="29">
        <v>8.5210000000000008</v>
      </c>
      <c r="E4071" s="29">
        <v>41.12</v>
      </c>
      <c r="F4071" s="29">
        <v>11.013999999999999</v>
      </c>
      <c r="G4071" s="29">
        <v>21.661000000000001</v>
      </c>
      <c r="H4071" s="108" t="s">
        <v>591</v>
      </c>
    </row>
    <row r="4072" spans="1:8" ht="16.5" thickBot="1">
      <c r="A4072" s="22" t="s">
        <v>16</v>
      </c>
      <c r="B4072" s="35">
        <v>1.393E-2</v>
      </c>
      <c r="C4072" s="36">
        <v>1.7000000000000001E-2</v>
      </c>
      <c r="D4072" s="29">
        <v>0.02</v>
      </c>
      <c r="E4072" s="29">
        <v>2.8000000000000001E-2</v>
      </c>
      <c r="F4072" s="29">
        <v>1.7000000000000001E-2</v>
      </c>
      <c r="G4072" s="29">
        <v>3.5000000000000003E-2</v>
      </c>
      <c r="H4072" s="108" t="s">
        <v>573</v>
      </c>
    </row>
    <row r="4073" spans="1:8" ht="16.5" thickBot="1">
      <c r="A4073" s="22" t="s">
        <v>17</v>
      </c>
      <c r="B4073" s="35">
        <v>0.122</v>
      </c>
      <c r="C4073" s="36">
        <v>0.83699999999999997</v>
      </c>
      <c r="D4073" s="29">
        <v>0.14499999999999999</v>
      </c>
      <c r="E4073" s="29">
        <v>0.95799999999999996</v>
      </c>
      <c r="F4073" s="29">
        <v>0.18</v>
      </c>
      <c r="G4073" s="29">
        <v>1.1719999999999999</v>
      </c>
      <c r="H4073" s="108" t="s">
        <v>18</v>
      </c>
    </row>
    <row r="4074" spans="1:8" ht="16.5" thickBot="1">
      <c r="A4074" s="22" t="s">
        <v>19</v>
      </c>
      <c r="B4074" s="35">
        <v>51.475000000000001</v>
      </c>
      <c r="C4074" s="36">
        <v>253.41499999999999</v>
      </c>
      <c r="D4074" s="29">
        <v>43.475999999999999</v>
      </c>
      <c r="E4074" s="29">
        <v>218.06299999999999</v>
      </c>
      <c r="F4074" s="29">
        <v>54.938000000000002</v>
      </c>
      <c r="G4074" s="29">
        <v>259.15699999999998</v>
      </c>
      <c r="H4074" s="108" t="s">
        <v>574</v>
      </c>
    </row>
    <row r="4075" spans="1:8" ht="16.5" thickBot="1">
      <c r="A4075" s="22" t="s">
        <v>20</v>
      </c>
      <c r="B4075" s="35">
        <v>0.104</v>
      </c>
      <c r="C4075" s="36">
        <v>0.19</v>
      </c>
      <c r="D4075" s="29">
        <v>0.153</v>
      </c>
      <c r="E4075" s="29">
        <v>0.71</v>
      </c>
      <c r="F4075" s="29">
        <v>6.7000000000000004E-2</v>
      </c>
      <c r="G4075" s="29">
        <v>0.27100000000000002</v>
      </c>
      <c r="H4075" s="108" t="s">
        <v>577</v>
      </c>
    </row>
    <row r="4076" spans="1:8" ht="16.5" thickBot="1">
      <c r="A4076" s="22" t="s">
        <v>21</v>
      </c>
      <c r="B4076" s="35">
        <v>2.94</v>
      </c>
      <c r="C4076" s="36">
        <v>18.123999999999999</v>
      </c>
      <c r="D4076" s="29">
        <v>2.9969999999999999</v>
      </c>
      <c r="E4076" s="29">
        <v>15.951000000000001</v>
      </c>
      <c r="F4076" s="29">
        <v>1.363</v>
      </c>
      <c r="G4076" s="29">
        <v>6.1529999999999996</v>
      </c>
      <c r="H4076" s="108" t="s">
        <v>587</v>
      </c>
    </row>
    <row r="4077" spans="1:8" ht="16.5" thickBot="1">
      <c r="A4077" s="22" t="s">
        <v>22</v>
      </c>
      <c r="B4077" s="35">
        <v>8.3000000000000004E-2</v>
      </c>
      <c r="C4077" s="36">
        <v>0.47899999999999998</v>
      </c>
      <c r="D4077" s="29">
        <v>6.2E-2</v>
      </c>
      <c r="E4077" s="29">
        <v>0.23100000000000001</v>
      </c>
      <c r="F4077" s="29">
        <v>3.5000000000000003E-2</v>
      </c>
      <c r="G4077" s="29">
        <v>0.21099999999999999</v>
      </c>
      <c r="H4077" s="108" t="s">
        <v>571</v>
      </c>
    </row>
    <row r="4078" spans="1:8" ht="16.5" thickBot="1">
      <c r="A4078" s="22" t="s">
        <v>23</v>
      </c>
      <c r="B4078" s="35">
        <v>3.5659999999999998</v>
      </c>
      <c r="C4078" s="36">
        <v>20.154</v>
      </c>
      <c r="D4078" s="29">
        <v>3.0750000000000002</v>
      </c>
      <c r="E4078" s="29">
        <v>19.064</v>
      </c>
      <c r="F4078" s="29">
        <v>3.1469999999999998</v>
      </c>
      <c r="G4078" s="29">
        <v>19.126000000000001</v>
      </c>
      <c r="H4078" s="108" t="s">
        <v>24</v>
      </c>
    </row>
    <row r="4079" spans="1:8" ht="16.5" thickBot="1">
      <c r="A4079" s="22" t="s">
        <v>25</v>
      </c>
      <c r="B4079" s="29">
        <v>9.3170000000000002</v>
      </c>
      <c r="C4079" s="27">
        <v>38.423999999999999</v>
      </c>
      <c r="D4079" s="29">
        <v>11.38</v>
      </c>
      <c r="E4079" s="29">
        <v>23.585999999999999</v>
      </c>
      <c r="F4079" s="29">
        <v>11.668714000000005</v>
      </c>
      <c r="G4079" s="29">
        <v>51.025991450000021</v>
      </c>
      <c r="H4079" s="108" t="s">
        <v>578</v>
      </c>
    </row>
    <row r="4080" spans="1:8" ht="16.5" thickBot="1">
      <c r="A4080" s="22" t="s">
        <v>26</v>
      </c>
      <c r="B4080" s="35">
        <v>0.62661409796893663</v>
      </c>
      <c r="C4080" s="36">
        <v>5.0919999999999996</v>
      </c>
      <c r="D4080" s="29">
        <v>0.6092628434886499</v>
      </c>
      <c r="E4080" s="29">
        <v>4.9509999999999996</v>
      </c>
      <c r="F4080" s="29">
        <v>1.62</v>
      </c>
      <c r="G4080" s="29">
        <v>8.234</v>
      </c>
      <c r="H4080" s="108" t="s">
        <v>588</v>
      </c>
    </row>
    <row r="4081" spans="1:8" ht="16.5" thickBot="1">
      <c r="A4081" s="22" t="s">
        <v>27</v>
      </c>
      <c r="B4081" s="35">
        <v>5.4749999999999996</v>
      </c>
      <c r="C4081" s="36">
        <v>33.161000000000001</v>
      </c>
      <c r="D4081" s="29">
        <v>5.383</v>
      </c>
      <c r="E4081" s="29">
        <v>33.277000000000001</v>
      </c>
      <c r="F4081" s="29">
        <v>6.0380000000000003</v>
      </c>
      <c r="G4081" s="29">
        <v>35.183</v>
      </c>
      <c r="H4081" s="108" t="s">
        <v>579</v>
      </c>
    </row>
    <row r="4082" spans="1:8" ht="16.5" thickBot="1">
      <c r="A4082" s="22" t="s">
        <v>28</v>
      </c>
      <c r="B4082" s="35">
        <v>9.3699999999999992</v>
      </c>
      <c r="C4082" s="36">
        <v>58.018999999999998</v>
      </c>
      <c r="D4082" s="29">
        <v>10.122</v>
      </c>
      <c r="E4082" s="29">
        <v>55.192</v>
      </c>
      <c r="F4082" s="29">
        <v>9.4469999999999992</v>
      </c>
      <c r="G4082" s="29">
        <v>50.372</v>
      </c>
      <c r="H4082" s="108" t="s">
        <v>580</v>
      </c>
    </row>
    <row r="4083" spans="1:8" ht="16.5" thickBot="1">
      <c r="A4083" s="22" t="s">
        <v>29</v>
      </c>
      <c r="B4083" s="35">
        <v>7.0830000000000002</v>
      </c>
      <c r="C4083" s="36">
        <v>48.241</v>
      </c>
      <c r="D4083" s="29">
        <v>5.8710000000000004</v>
      </c>
      <c r="E4083" s="29">
        <v>36.762</v>
      </c>
      <c r="F4083" s="29">
        <v>2.3809999999999998</v>
      </c>
      <c r="G4083" s="29">
        <v>14.64</v>
      </c>
      <c r="H4083" s="108" t="s">
        <v>581</v>
      </c>
    </row>
    <row r="4084" spans="1:8" ht="16.5" thickBot="1">
      <c r="A4084" s="22" t="s">
        <v>30</v>
      </c>
      <c r="B4084" s="35">
        <v>0.68200000000000005</v>
      </c>
      <c r="C4084" s="36">
        <v>4.1719999999999997</v>
      </c>
      <c r="D4084" s="29">
        <v>2.2829999999999999</v>
      </c>
      <c r="E4084" s="29">
        <v>11.938000000000001</v>
      </c>
      <c r="F4084" s="29">
        <v>3.9289999999999998</v>
      </c>
      <c r="G4084" s="29">
        <v>17.97</v>
      </c>
      <c r="H4084" s="108" t="s">
        <v>589</v>
      </c>
    </row>
    <row r="4085" spans="1:8" ht="16.5" thickBot="1">
      <c r="A4085" s="22" t="s">
        <v>31</v>
      </c>
      <c r="B4085" s="35">
        <v>35.344999999999999</v>
      </c>
      <c r="C4085" s="36">
        <v>197.268</v>
      </c>
      <c r="D4085" s="29">
        <v>29.896000000000001</v>
      </c>
      <c r="E4085" s="29">
        <v>143.25200000000001</v>
      </c>
      <c r="F4085" s="29">
        <v>85.912999999999997</v>
      </c>
      <c r="G4085" s="29">
        <v>179.39718400000001</v>
      </c>
      <c r="H4085" s="108" t="s">
        <v>582</v>
      </c>
    </row>
    <row r="4086" spans="1:8" ht="16.5" thickBot="1">
      <c r="A4086" s="22" t="s">
        <v>32</v>
      </c>
      <c r="B4086" s="35">
        <v>18.465</v>
      </c>
      <c r="C4086" s="36">
        <v>96.102000000000004</v>
      </c>
      <c r="D4086" s="29">
        <v>15.519</v>
      </c>
      <c r="E4086" s="29">
        <v>70.307000000000002</v>
      </c>
      <c r="F4086" s="29">
        <v>16.628</v>
      </c>
      <c r="G4086" s="29">
        <v>70.088999999999999</v>
      </c>
      <c r="H4086" s="108" t="s">
        <v>584</v>
      </c>
    </row>
    <row r="4087" spans="1:8" ht="16.5" thickBot="1">
      <c r="A4087" s="22" t="s">
        <v>33</v>
      </c>
      <c r="B4087" s="37">
        <v>0.86799999999999999</v>
      </c>
      <c r="C4087" s="38">
        <v>0.59499999999999997</v>
      </c>
      <c r="D4087" s="29">
        <v>0.221</v>
      </c>
      <c r="E4087" s="29">
        <v>0.14599999999999999</v>
      </c>
      <c r="F4087" s="29">
        <v>1.3540000000000001</v>
      </c>
      <c r="G4087" s="29">
        <v>0.79</v>
      </c>
      <c r="H4087" s="108" t="s">
        <v>583</v>
      </c>
    </row>
    <row r="4088" spans="1:8" ht="16.5" thickBot="1">
      <c r="A4088" s="22" t="s">
        <v>34</v>
      </c>
      <c r="B4088" s="37">
        <v>0.98099999999999998</v>
      </c>
      <c r="C4088" s="38">
        <v>4.9770000000000003</v>
      </c>
      <c r="D4088" s="29">
        <v>0.224</v>
      </c>
      <c r="E4088" s="29">
        <v>1.085</v>
      </c>
      <c r="F4088" s="29">
        <v>0.67700000000000005</v>
      </c>
      <c r="G4088" s="29">
        <v>2.1280000000000001</v>
      </c>
      <c r="H4088" s="107" t="s">
        <v>35</v>
      </c>
    </row>
    <row r="4089" spans="1:8" ht="16.5" thickBot="1">
      <c r="A4089" s="90" t="s">
        <v>338</v>
      </c>
      <c r="B4089" s="92">
        <f t="shared" ref="B4089:F4089" si="449">SUM(B4067:B4088)</f>
        <v>198.36454409796892</v>
      </c>
      <c r="C4089" s="92">
        <f t="shared" si="449"/>
        <v>1065.4720000000002</v>
      </c>
      <c r="D4089" s="92">
        <f t="shared" si="449"/>
        <v>189.31426284348868</v>
      </c>
      <c r="E4089" s="92">
        <f t="shared" si="449"/>
        <v>918.32000000000016</v>
      </c>
      <c r="F4089" s="92">
        <f t="shared" si="449"/>
        <v>252.70271400000001</v>
      </c>
      <c r="G4089" s="92">
        <f>SUM(G4067:G4088)</f>
        <v>935.13517545000002</v>
      </c>
      <c r="H4089" s="106" t="s">
        <v>586</v>
      </c>
    </row>
    <row r="4090" spans="1:8" ht="16.5" thickBot="1">
      <c r="A4090" s="90" t="s">
        <v>337</v>
      </c>
      <c r="B4090" s="92">
        <v>2122.5368125832006</v>
      </c>
      <c r="C4090" s="92">
        <v>11310.575000000001</v>
      </c>
      <c r="D4090" s="92">
        <v>1851.5621290444976</v>
      </c>
      <c r="E4090" s="92">
        <v>10098.505999999999</v>
      </c>
      <c r="F4090" s="92">
        <f>+D4090/E4090*G4090</f>
        <v>1588.9741601244148</v>
      </c>
      <c r="G4090" s="92">
        <v>8666.3389999999999</v>
      </c>
      <c r="H4090" s="113" t="s">
        <v>339</v>
      </c>
    </row>
    <row r="4091" spans="1:8">
      <c r="A4091" s="15"/>
      <c r="B4091" s="60"/>
      <c r="C4091" s="60"/>
      <c r="D4091" s="60"/>
      <c r="E4091" s="60"/>
      <c r="F4091" s="60"/>
      <c r="G4091" s="60"/>
    </row>
    <row r="4092" spans="1:8">
      <c r="A4092" s="73" t="s">
        <v>250</v>
      </c>
      <c r="H4092" s="75" t="s">
        <v>251</v>
      </c>
    </row>
    <row r="4093" spans="1:8">
      <c r="A4093" s="73" t="s">
        <v>774</v>
      </c>
      <c r="H4093" s="7" t="s">
        <v>517</v>
      </c>
    </row>
    <row r="4094" spans="1:8" ht="16.5" customHeight="1" thickBot="1">
      <c r="A4094" s="72" t="s">
        <v>813</v>
      </c>
      <c r="E4094" s="2"/>
      <c r="G4094" s="2" t="s">
        <v>37</v>
      </c>
      <c r="H4094" s="2" t="s">
        <v>1</v>
      </c>
    </row>
    <row r="4095" spans="1:8" ht="16.5" thickBot="1">
      <c r="A4095" s="63" t="s">
        <v>6</v>
      </c>
      <c r="B4095" s="179">
        <v>2018</v>
      </c>
      <c r="C4095" s="180"/>
      <c r="D4095" s="179">
        <v>2019</v>
      </c>
      <c r="E4095" s="180"/>
      <c r="F4095" s="179">
        <v>2020</v>
      </c>
      <c r="G4095" s="180"/>
      <c r="H4095" s="64" t="s">
        <v>2</v>
      </c>
    </row>
    <row r="4096" spans="1:8">
      <c r="A4096" s="65"/>
      <c r="B4096" s="19" t="s">
        <v>40</v>
      </c>
      <c r="C4096" s="105" t="s">
        <v>41</v>
      </c>
      <c r="D4096" s="105" t="s">
        <v>40</v>
      </c>
      <c r="E4096" s="15" t="s">
        <v>41</v>
      </c>
      <c r="F4096" s="19" t="s">
        <v>40</v>
      </c>
      <c r="G4096" s="9" t="s">
        <v>41</v>
      </c>
      <c r="H4096" s="66"/>
    </row>
    <row r="4097" spans="1:8" ht="16.5" thickBot="1">
      <c r="A4097" s="67"/>
      <c r="B4097" s="32" t="s">
        <v>42</v>
      </c>
      <c r="C4097" s="11" t="s">
        <v>43</v>
      </c>
      <c r="D4097" s="108" t="s">
        <v>42</v>
      </c>
      <c r="E4097" s="34" t="s">
        <v>43</v>
      </c>
      <c r="F4097" s="32" t="s">
        <v>42</v>
      </c>
      <c r="G4097" s="32" t="s">
        <v>43</v>
      </c>
      <c r="H4097" s="68"/>
    </row>
    <row r="4098" spans="1:8" ht="17.25" thickTop="1" thickBot="1">
      <c r="A4098" s="22" t="s">
        <v>11</v>
      </c>
      <c r="B4098" s="33">
        <v>24.664000000000001</v>
      </c>
      <c r="C4098" s="36">
        <v>107.69799999999999</v>
      </c>
      <c r="D4098" s="29">
        <v>26.292999999999999</v>
      </c>
      <c r="E4098" s="35">
        <v>112.251</v>
      </c>
      <c r="F4098" s="29">
        <v>30.54</v>
      </c>
      <c r="G4098" s="29">
        <v>125.697</v>
      </c>
      <c r="H4098" s="108" t="s">
        <v>575</v>
      </c>
    </row>
    <row r="4099" spans="1:8" ht="16.5" thickBot="1">
      <c r="A4099" s="22" t="s">
        <v>12</v>
      </c>
      <c r="B4099" s="35">
        <v>73.284999999999997</v>
      </c>
      <c r="C4099" s="36">
        <v>347.11</v>
      </c>
      <c r="D4099" s="29">
        <v>77.186000000000007</v>
      </c>
      <c r="E4099" s="35">
        <v>347.61200000000002</v>
      </c>
      <c r="F4099" s="29">
        <v>71.644999999999996</v>
      </c>
      <c r="G4099" s="29">
        <v>327.26600000000002</v>
      </c>
      <c r="H4099" s="108" t="s">
        <v>576</v>
      </c>
    </row>
    <row r="4100" spans="1:8" ht="16.5" thickBot="1">
      <c r="A4100" s="22" t="s">
        <v>13</v>
      </c>
      <c r="B4100" s="35">
        <v>16.84</v>
      </c>
      <c r="C4100" s="36">
        <v>88.613</v>
      </c>
      <c r="D4100" s="29">
        <v>16.344000000000001</v>
      </c>
      <c r="E4100" s="35">
        <v>79.722999999999999</v>
      </c>
      <c r="F4100" s="29">
        <v>21.344000000000001</v>
      </c>
      <c r="G4100" s="29">
        <v>96.915000000000006</v>
      </c>
      <c r="H4100" s="108" t="s">
        <v>572</v>
      </c>
    </row>
    <row r="4101" spans="1:8" ht="16.5" thickBot="1">
      <c r="A4101" s="22" t="s">
        <v>14</v>
      </c>
      <c r="B4101" s="35">
        <v>3.327</v>
      </c>
      <c r="C4101" s="36">
        <v>12.608000000000001</v>
      </c>
      <c r="D4101" s="29">
        <v>3.7410000000000001</v>
      </c>
      <c r="E4101" s="35">
        <v>14.019</v>
      </c>
      <c r="F4101" s="29">
        <v>3.823</v>
      </c>
      <c r="G4101" s="29">
        <v>15.023</v>
      </c>
      <c r="H4101" s="108" t="s">
        <v>585</v>
      </c>
    </row>
    <row r="4102" spans="1:8" ht="16.5" thickBot="1">
      <c r="A4102" s="22" t="s">
        <v>15</v>
      </c>
      <c r="B4102" s="35">
        <v>26.085999999999999</v>
      </c>
      <c r="C4102" s="36">
        <v>107.217</v>
      </c>
      <c r="D4102" s="29">
        <v>24.585999999999999</v>
      </c>
      <c r="E4102" s="35">
        <v>90.975999999999999</v>
      </c>
      <c r="F4102" s="29">
        <v>96.205563393920002</v>
      </c>
      <c r="G4102" s="29">
        <v>119.846885914501</v>
      </c>
      <c r="H4102" s="108" t="s">
        <v>591</v>
      </c>
    </row>
    <row r="4103" spans="1:8" ht="16.5" thickBot="1">
      <c r="A4103" s="22" t="s">
        <v>16</v>
      </c>
      <c r="B4103" s="35">
        <f>51.814/1000</f>
        <v>5.1813999999999999E-2</v>
      </c>
      <c r="C4103" s="36">
        <v>0.13100000000000001</v>
      </c>
      <c r="D4103" s="29">
        <v>6.3E-2</v>
      </c>
      <c r="E4103" s="35">
        <v>0.126</v>
      </c>
      <c r="F4103" s="29">
        <v>5.8999999999999997E-2</v>
      </c>
      <c r="G4103" s="29">
        <v>0.184</v>
      </c>
      <c r="H4103" s="108" t="s">
        <v>573</v>
      </c>
    </row>
    <row r="4104" spans="1:8" ht="16.5" thickBot="1">
      <c r="A4104" s="22" t="s">
        <v>17</v>
      </c>
      <c r="B4104" s="35">
        <v>0.501</v>
      </c>
      <c r="C4104" s="36">
        <v>2.5489999999999999</v>
      </c>
      <c r="D4104" s="29">
        <v>0.41199999999999998</v>
      </c>
      <c r="E4104" s="35">
        <v>2.16</v>
      </c>
      <c r="F4104" s="29">
        <v>0.78500000000000003</v>
      </c>
      <c r="G4104" s="29">
        <v>4.2300000000000004</v>
      </c>
      <c r="H4104" s="108" t="s">
        <v>18</v>
      </c>
    </row>
    <row r="4105" spans="1:8" ht="16.5" thickBot="1">
      <c r="A4105" s="22" t="s">
        <v>19</v>
      </c>
      <c r="B4105" s="35">
        <v>171.601</v>
      </c>
      <c r="C4105" s="36">
        <v>625.904</v>
      </c>
      <c r="D4105" s="29">
        <v>181.613</v>
      </c>
      <c r="E4105" s="35">
        <v>660.49199999999996</v>
      </c>
      <c r="F4105" s="29">
        <v>181.113</v>
      </c>
      <c r="G4105" s="29">
        <v>683.28300000000002</v>
      </c>
      <c r="H4105" s="108" t="s">
        <v>574</v>
      </c>
    </row>
    <row r="4106" spans="1:8" ht="16.5" thickBot="1">
      <c r="A4106" s="22" t="s">
        <v>20</v>
      </c>
      <c r="B4106" s="35">
        <v>7.5999999999999998E-2</v>
      </c>
      <c r="C4106" s="36">
        <v>0.37</v>
      </c>
      <c r="D4106" s="29">
        <v>0.122</v>
      </c>
      <c r="E4106" s="35">
        <v>0.48899999999999999</v>
      </c>
      <c r="F4106" s="29">
        <v>0.19400000000000001</v>
      </c>
      <c r="G4106" s="29">
        <v>0.80200000000000005</v>
      </c>
      <c r="H4106" s="108" t="s">
        <v>577</v>
      </c>
    </row>
    <row r="4107" spans="1:8" ht="16.5" thickBot="1">
      <c r="A4107" s="22" t="s">
        <v>21</v>
      </c>
      <c r="B4107" s="35">
        <v>1.129</v>
      </c>
      <c r="C4107" s="36">
        <v>4.3849999999999998</v>
      </c>
      <c r="D4107" s="29">
        <v>0.63300000000000001</v>
      </c>
      <c r="E4107" s="35">
        <v>2.2370000000000001</v>
      </c>
      <c r="F4107" s="29">
        <v>0.192</v>
      </c>
      <c r="G4107" s="29">
        <v>0.81</v>
      </c>
      <c r="H4107" s="108" t="s">
        <v>587</v>
      </c>
    </row>
    <row r="4108" spans="1:8" ht="16.5" thickBot="1">
      <c r="A4108" s="22" t="s">
        <v>22</v>
      </c>
      <c r="B4108" s="35">
        <v>0.26900000000000002</v>
      </c>
      <c r="C4108" s="36">
        <v>0.62</v>
      </c>
      <c r="D4108" s="29">
        <v>0.20799999999999999</v>
      </c>
      <c r="E4108" s="35">
        <v>0.94399999999999995</v>
      </c>
      <c r="F4108" s="29">
        <v>0.30199999999999999</v>
      </c>
      <c r="G4108" s="29">
        <v>1.244</v>
      </c>
      <c r="H4108" s="108" t="s">
        <v>571</v>
      </c>
    </row>
    <row r="4109" spans="1:8" ht="16.5" thickBot="1">
      <c r="A4109" s="22" t="s">
        <v>23</v>
      </c>
      <c r="B4109" s="35">
        <v>106.599</v>
      </c>
      <c r="C4109" s="36">
        <v>372.72199999999998</v>
      </c>
      <c r="D4109" s="29">
        <v>56.054000000000002</v>
      </c>
      <c r="E4109" s="35">
        <v>187.71700000000001</v>
      </c>
      <c r="F4109" s="29">
        <v>124.72199999999999</v>
      </c>
      <c r="G4109" s="29">
        <v>292.96800000000002</v>
      </c>
      <c r="H4109" s="108" t="s">
        <v>24</v>
      </c>
    </row>
    <row r="4110" spans="1:8" ht="16.5" thickBot="1">
      <c r="A4110" s="22" t="s">
        <v>25</v>
      </c>
      <c r="B4110" s="29">
        <v>22.065000000000001</v>
      </c>
      <c r="C4110" s="27">
        <v>94.713999999999999</v>
      </c>
      <c r="D4110" s="29">
        <v>21.143999999999998</v>
      </c>
      <c r="E4110" s="35">
        <v>91.927999999999997</v>
      </c>
      <c r="F4110" s="29">
        <v>22.966734000000006</v>
      </c>
      <c r="G4110" s="29">
        <v>87.417218979999973</v>
      </c>
      <c r="H4110" s="108" t="s">
        <v>578</v>
      </c>
    </row>
    <row r="4111" spans="1:8" ht="16.5" thickBot="1">
      <c r="A4111" s="22" t="s">
        <v>26</v>
      </c>
      <c r="B4111" s="35">
        <v>6.6183430091920652</v>
      </c>
      <c r="C4111" s="36">
        <v>27.292000000000002</v>
      </c>
      <c r="D4111" s="29">
        <v>6.518190009675858</v>
      </c>
      <c r="E4111" s="35">
        <v>26.879000000000001</v>
      </c>
      <c r="F4111" s="29">
        <v>8.0419999999999998</v>
      </c>
      <c r="G4111" s="29">
        <v>39.777000000000001</v>
      </c>
      <c r="H4111" s="108" t="s">
        <v>588</v>
      </c>
    </row>
    <row r="4112" spans="1:8" ht="16.5" thickBot="1">
      <c r="A4112" s="22" t="s">
        <v>27</v>
      </c>
      <c r="B4112" s="35">
        <v>15.958</v>
      </c>
      <c r="C4112" s="36">
        <v>82.966999999999999</v>
      </c>
      <c r="D4112" s="29">
        <v>14.933</v>
      </c>
      <c r="E4112" s="35">
        <v>79.325000000000003</v>
      </c>
      <c r="F4112" s="29">
        <v>12.169</v>
      </c>
      <c r="G4112" s="29">
        <v>73.813999999999993</v>
      </c>
      <c r="H4112" s="108" t="s">
        <v>579</v>
      </c>
    </row>
    <row r="4113" spans="1:8" ht="16.5" thickBot="1">
      <c r="A4113" s="22" t="s">
        <v>28</v>
      </c>
      <c r="B4113" s="35">
        <v>38.247999999999998</v>
      </c>
      <c r="C4113" s="36">
        <v>188.37899999999999</v>
      </c>
      <c r="D4113" s="29">
        <v>38.280999999999999</v>
      </c>
      <c r="E4113" s="35">
        <v>187.637</v>
      </c>
      <c r="F4113" s="29">
        <v>38.034999999999997</v>
      </c>
      <c r="G4113" s="29">
        <v>200.785</v>
      </c>
      <c r="H4113" s="108" t="s">
        <v>580</v>
      </c>
    </row>
    <row r="4114" spans="1:8" ht="16.5" thickBot="1">
      <c r="A4114" s="22" t="s">
        <v>29</v>
      </c>
      <c r="B4114" s="35">
        <v>36.063000000000002</v>
      </c>
      <c r="C4114" s="36">
        <v>181.404</v>
      </c>
      <c r="D4114" s="29">
        <v>30.167000000000002</v>
      </c>
      <c r="E4114" s="35">
        <v>147.43199999999999</v>
      </c>
      <c r="F4114" s="29">
        <v>16.094999999999999</v>
      </c>
      <c r="G4114" s="29">
        <v>73.632000000000005</v>
      </c>
      <c r="H4114" s="108" t="s">
        <v>581</v>
      </c>
    </row>
    <row r="4115" spans="1:8" ht="16.5" thickBot="1">
      <c r="A4115" s="22" t="s">
        <v>30</v>
      </c>
      <c r="B4115" s="35">
        <v>25.064</v>
      </c>
      <c r="C4115" s="36">
        <v>108.565</v>
      </c>
      <c r="D4115" s="29">
        <v>28.623000000000001</v>
      </c>
      <c r="E4115" s="35">
        <v>101.533</v>
      </c>
      <c r="F4115" s="29">
        <v>25.056999999999999</v>
      </c>
      <c r="G4115" s="29">
        <v>105.262</v>
      </c>
      <c r="H4115" s="108" t="s">
        <v>589</v>
      </c>
    </row>
    <row r="4116" spans="1:8" ht="16.5" thickBot="1">
      <c r="A4116" s="22" t="s">
        <v>31</v>
      </c>
      <c r="B4116" s="35">
        <v>25.635000000000002</v>
      </c>
      <c r="C4116" s="36">
        <v>121.45399999999999</v>
      </c>
      <c r="D4116" s="29">
        <v>30.521999999999998</v>
      </c>
      <c r="E4116" s="35">
        <v>132.14291200000002</v>
      </c>
      <c r="F4116" s="29">
        <v>146.059</v>
      </c>
      <c r="G4116" s="29">
        <v>138.529664</v>
      </c>
      <c r="H4116" s="108" t="s">
        <v>582</v>
      </c>
    </row>
    <row r="4117" spans="1:8" ht="16.5" thickBot="1">
      <c r="A4117" s="22" t="s">
        <v>32</v>
      </c>
      <c r="B4117" s="35">
        <v>24.23</v>
      </c>
      <c r="C4117" s="36">
        <v>109.773</v>
      </c>
      <c r="D4117" s="29">
        <v>22.425999999999998</v>
      </c>
      <c r="E4117" s="35">
        <v>98.718000000000004</v>
      </c>
      <c r="F4117" s="29">
        <v>24.852</v>
      </c>
      <c r="G4117" s="29">
        <v>118.111</v>
      </c>
      <c r="H4117" s="108" t="s">
        <v>584</v>
      </c>
    </row>
    <row r="4118" spans="1:8" ht="16.5" thickBot="1">
      <c r="A4118" s="22" t="s">
        <v>33</v>
      </c>
      <c r="B4118" s="37">
        <v>0.496</v>
      </c>
      <c r="C4118" s="38">
        <v>0.224</v>
      </c>
      <c r="D4118" s="29">
        <v>0.60199999999999998</v>
      </c>
      <c r="E4118" s="35">
        <v>0.28699999999999998</v>
      </c>
      <c r="F4118" s="29">
        <v>0.54800000000000004</v>
      </c>
      <c r="G4118" s="29">
        <v>0.32500000000000001</v>
      </c>
      <c r="H4118" s="108" t="s">
        <v>583</v>
      </c>
    </row>
    <row r="4119" spans="1:8" ht="16.5" thickBot="1">
      <c r="A4119" s="22" t="s">
        <v>34</v>
      </c>
      <c r="B4119" s="37">
        <v>21.033000000000001</v>
      </c>
      <c r="C4119" s="38">
        <v>48.064999999999998</v>
      </c>
      <c r="D4119" s="29">
        <v>23.673999999999999</v>
      </c>
      <c r="E4119" s="35">
        <v>60.506</v>
      </c>
      <c r="F4119" s="29">
        <v>23.440999999999999</v>
      </c>
      <c r="G4119" s="29">
        <v>68.128</v>
      </c>
      <c r="H4119" s="107" t="s">
        <v>35</v>
      </c>
    </row>
    <row r="4120" spans="1:8" ht="16.5" thickBot="1">
      <c r="A4120" s="90" t="s">
        <v>338</v>
      </c>
      <c r="B4120" s="92">
        <v>691.60134300919208</v>
      </c>
      <c r="C4120" s="92">
        <v>2632.7640000000001</v>
      </c>
      <c r="D4120" s="92">
        <v>603.01219000967592</v>
      </c>
      <c r="E4120" s="92">
        <v>2420.2789999999995</v>
      </c>
      <c r="F4120" s="92">
        <v>654.64</v>
      </c>
      <c r="G4120" s="92">
        <v>2555.6459999999997</v>
      </c>
      <c r="H4120" s="106" t="s">
        <v>586</v>
      </c>
    </row>
    <row r="4121" spans="1:8" ht="16.5" thickBot="1">
      <c r="A4121" s="90" t="s">
        <v>337</v>
      </c>
      <c r="B4121" s="92">
        <v>7031.444926479081</v>
      </c>
      <c r="C4121" s="92">
        <v>32493.633000000002</v>
      </c>
      <c r="D4121" s="92">
        <v>7034.2829409359665</v>
      </c>
      <c r="E4121" s="92">
        <v>32506.748</v>
      </c>
      <c r="F4121" s="92">
        <v>7210.690154310967</v>
      </c>
      <c r="G4121" s="92">
        <v>33321.959000000003</v>
      </c>
      <c r="H4121" s="113" t="s">
        <v>339</v>
      </c>
    </row>
    <row r="4122" spans="1:8">
      <c r="A4122" s="15"/>
      <c r="B4122" s="40"/>
      <c r="C4122" s="40"/>
      <c r="D4122" s="40"/>
      <c r="E4122" s="40"/>
      <c r="F4122" s="40"/>
      <c r="G4122" s="40"/>
      <c r="H4122" s="60"/>
    </row>
    <row r="4123" spans="1:8" s="198" customFormat="1">
      <c r="A4123" s="201" t="s">
        <v>252</v>
      </c>
      <c r="H4123" s="203" t="s">
        <v>253</v>
      </c>
    </row>
    <row r="4124" spans="1:8">
      <c r="A4124" s="73" t="s">
        <v>775</v>
      </c>
      <c r="H4124" s="7" t="s">
        <v>521</v>
      </c>
    </row>
    <row r="4125" spans="1:8" ht="16.5" customHeight="1" thickBot="1">
      <c r="A4125" s="72" t="s">
        <v>813</v>
      </c>
      <c r="E4125" s="2"/>
      <c r="G4125" s="2" t="s">
        <v>37</v>
      </c>
      <c r="H4125" s="2" t="s">
        <v>1</v>
      </c>
    </row>
    <row r="4126" spans="1:8" ht="16.5" thickBot="1">
      <c r="A4126" s="63" t="s">
        <v>6</v>
      </c>
      <c r="B4126" s="179">
        <v>2018</v>
      </c>
      <c r="C4126" s="180"/>
      <c r="D4126" s="179">
        <v>2019</v>
      </c>
      <c r="E4126" s="180"/>
      <c r="F4126" s="179">
        <v>2020</v>
      </c>
      <c r="G4126" s="180"/>
      <c r="H4126" s="128" t="s">
        <v>2</v>
      </c>
    </row>
    <row r="4127" spans="1:8">
      <c r="A4127" s="65"/>
      <c r="B4127" s="19" t="s">
        <v>40</v>
      </c>
      <c r="C4127" s="105" t="s">
        <v>41</v>
      </c>
      <c r="D4127" s="105" t="s">
        <v>40</v>
      </c>
      <c r="E4127" s="15" t="s">
        <v>41</v>
      </c>
      <c r="F4127" s="156" t="s">
        <v>40</v>
      </c>
      <c r="G4127" s="157" t="s">
        <v>41</v>
      </c>
      <c r="H4127" s="129"/>
    </row>
    <row r="4128" spans="1:8" ht="16.5" thickBot="1">
      <c r="A4128" s="67"/>
      <c r="B4128" s="32" t="s">
        <v>42</v>
      </c>
      <c r="C4128" s="11" t="s">
        <v>43</v>
      </c>
      <c r="D4128" s="108" t="s">
        <v>42</v>
      </c>
      <c r="E4128" s="34" t="s">
        <v>43</v>
      </c>
      <c r="F4128" s="159" t="s">
        <v>42</v>
      </c>
      <c r="G4128" s="159" t="s">
        <v>43</v>
      </c>
      <c r="H4128" s="130"/>
    </row>
    <row r="4129" spans="1:8" ht="17.25" thickTop="1" thickBot="1">
      <c r="A4129" s="22" t="s">
        <v>11</v>
      </c>
      <c r="B4129" s="29">
        <f t="shared" ref="B4129:G4138" si="450">B4160+B4192+B4222</f>
        <v>2.024</v>
      </c>
      <c r="C4129" s="29">
        <f t="shared" si="450"/>
        <v>3.3560000000000003</v>
      </c>
      <c r="D4129" s="29">
        <f t="shared" si="450"/>
        <v>1.839</v>
      </c>
      <c r="E4129" s="29">
        <f t="shared" si="450"/>
        <v>3.29</v>
      </c>
      <c r="F4129" s="29">
        <f t="shared" si="450"/>
        <v>1.8366</v>
      </c>
      <c r="G4129" s="29">
        <f t="shared" si="450"/>
        <v>2.6110000000000002</v>
      </c>
      <c r="H4129" s="132" t="s">
        <v>575</v>
      </c>
    </row>
    <row r="4130" spans="1:8" ht="16.5" thickBot="1">
      <c r="A4130" s="22" t="s">
        <v>12</v>
      </c>
      <c r="B4130" s="35">
        <f t="shared" si="450"/>
        <v>92.36099999999999</v>
      </c>
      <c r="C4130" s="36">
        <f t="shared" si="450"/>
        <v>112.188</v>
      </c>
      <c r="D4130" s="29">
        <f t="shared" si="450"/>
        <v>104.09400000000001</v>
      </c>
      <c r="E4130" s="35">
        <f t="shared" si="450"/>
        <v>117.69199999999999</v>
      </c>
      <c r="F4130" s="29">
        <f t="shared" si="450"/>
        <v>103.08099999999999</v>
      </c>
      <c r="G4130" s="29">
        <f t="shared" si="450"/>
        <v>121.86799999999999</v>
      </c>
      <c r="H4130" s="132" t="s">
        <v>576</v>
      </c>
    </row>
    <row r="4131" spans="1:8" ht="16.5" thickBot="1">
      <c r="A4131" s="22" t="s">
        <v>13</v>
      </c>
      <c r="B4131" s="35">
        <f t="shared" si="450"/>
        <v>13.755000000000001</v>
      </c>
      <c r="C4131" s="36">
        <f t="shared" si="450"/>
        <v>22.492000000000001</v>
      </c>
      <c r="D4131" s="29">
        <f t="shared" si="450"/>
        <v>14.909000000000001</v>
      </c>
      <c r="E4131" s="35">
        <f t="shared" si="450"/>
        <v>19.509</v>
      </c>
      <c r="F4131" s="29">
        <f t="shared" si="450"/>
        <v>15.286</v>
      </c>
      <c r="G4131" s="29">
        <f t="shared" si="450"/>
        <v>20.344000000000001</v>
      </c>
      <c r="H4131" s="132" t="s">
        <v>572</v>
      </c>
    </row>
    <row r="4132" spans="1:8" ht="16.5" thickBot="1">
      <c r="A4132" s="22" t="s">
        <v>14</v>
      </c>
      <c r="B4132" s="35">
        <f t="shared" si="450"/>
        <v>0.52100000000000002</v>
      </c>
      <c r="C4132" s="36">
        <f t="shared" si="450"/>
        <v>3.4450000000000003</v>
      </c>
      <c r="D4132" s="29">
        <f t="shared" si="450"/>
        <v>0.65</v>
      </c>
      <c r="E4132" s="35">
        <f t="shared" si="450"/>
        <v>4.1289999999999996</v>
      </c>
      <c r="F4132" s="29">
        <f t="shared" si="450"/>
        <v>0.46800000000000003</v>
      </c>
      <c r="G4132" s="29">
        <f t="shared" si="450"/>
        <v>2.1419999999999999</v>
      </c>
      <c r="H4132" s="132" t="s">
        <v>585</v>
      </c>
    </row>
    <row r="4133" spans="1:8" ht="16.5" thickBot="1">
      <c r="A4133" s="22" t="s">
        <v>15</v>
      </c>
      <c r="B4133" s="35">
        <f t="shared" si="450"/>
        <v>0.28400000000000003</v>
      </c>
      <c r="C4133" s="36">
        <f t="shared" si="450"/>
        <v>2.0139999999999998</v>
      </c>
      <c r="D4133" s="29">
        <f t="shared" si="450"/>
        <v>0.29000000000000004</v>
      </c>
      <c r="E4133" s="35">
        <f t="shared" si="450"/>
        <v>2.5840000000000001</v>
      </c>
      <c r="F4133" s="29">
        <f t="shared" si="450"/>
        <v>0.56200000000000006</v>
      </c>
      <c r="G4133" s="29">
        <f t="shared" si="450"/>
        <v>2.0419999999999998</v>
      </c>
      <c r="H4133" s="132" t="s">
        <v>591</v>
      </c>
    </row>
    <row r="4134" spans="1:8" ht="16.5" thickBot="1">
      <c r="A4134" s="22" t="s">
        <v>16</v>
      </c>
      <c r="B4134" s="35">
        <f t="shared" si="450"/>
        <v>0.184</v>
      </c>
      <c r="C4134" s="36">
        <f t="shared" si="450"/>
        <v>0.20500000000000002</v>
      </c>
      <c r="D4134" s="29">
        <f t="shared" si="450"/>
        <v>0.29000000000000004</v>
      </c>
      <c r="E4134" s="35">
        <f t="shared" si="450"/>
        <v>0.26800000000000002</v>
      </c>
      <c r="F4134" s="29">
        <f t="shared" si="450"/>
        <v>0.66100000000000003</v>
      </c>
      <c r="G4134" s="29">
        <f t="shared" si="450"/>
        <v>0.68400000000000005</v>
      </c>
      <c r="H4134" s="132" t="s">
        <v>573</v>
      </c>
    </row>
    <row r="4135" spans="1:8" ht="16.5" thickBot="1">
      <c r="A4135" s="22" t="s">
        <v>17</v>
      </c>
      <c r="B4135" s="35">
        <f t="shared" si="450"/>
        <v>2.4289999999999998</v>
      </c>
      <c r="C4135" s="36">
        <f t="shared" si="450"/>
        <v>2.8660000000000001</v>
      </c>
      <c r="D4135" s="29">
        <f t="shared" si="450"/>
        <v>2.0949999999999998</v>
      </c>
      <c r="E4135" s="35">
        <f t="shared" si="450"/>
        <v>1.974</v>
      </c>
      <c r="F4135" s="29">
        <f t="shared" si="450"/>
        <v>1.9722441113490361</v>
      </c>
      <c r="G4135" s="29">
        <f t="shared" si="450"/>
        <v>1.837</v>
      </c>
      <c r="H4135" s="132" t="s">
        <v>18</v>
      </c>
    </row>
    <row r="4136" spans="1:8" ht="16.5" thickBot="1">
      <c r="A4136" s="22" t="s">
        <v>19</v>
      </c>
      <c r="B4136" s="35">
        <f t="shared" si="450"/>
        <v>36.923999999999999</v>
      </c>
      <c r="C4136" s="36">
        <f t="shared" si="450"/>
        <v>91.52</v>
      </c>
      <c r="D4136" s="29">
        <f t="shared" si="450"/>
        <v>24.316999999999997</v>
      </c>
      <c r="E4136" s="35">
        <f t="shared" si="450"/>
        <v>84.40100000000001</v>
      </c>
      <c r="F4136" s="29">
        <f t="shared" si="450"/>
        <v>66.069999999999993</v>
      </c>
      <c r="G4136" s="29">
        <f t="shared" si="450"/>
        <v>188.578</v>
      </c>
      <c r="H4136" s="132" t="s">
        <v>574</v>
      </c>
    </row>
    <row r="4137" spans="1:8" ht="16.5" thickBot="1">
      <c r="A4137" s="22" t="s">
        <v>20</v>
      </c>
      <c r="B4137" s="35">
        <f t="shared" si="450"/>
        <v>0.43099999999999999</v>
      </c>
      <c r="C4137" s="36">
        <f t="shared" si="450"/>
        <v>5.1859999999999999</v>
      </c>
      <c r="D4137" s="29">
        <f t="shared" si="450"/>
        <v>0.80599999999999994</v>
      </c>
      <c r="E4137" s="35">
        <f t="shared" si="450"/>
        <v>2.9009999999999998</v>
      </c>
      <c r="F4137" s="29">
        <f t="shared" si="450"/>
        <v>0.44532844243792324</v>
      </c>
      <c r="G4137" s="29">
        <f t="shared" si="450"/>
        <v>2.0749999999999997</v>
      </c>
      <c r="H4137" s="132" t="s">
        <v>577</v>
      </c>
    </row>
    <row r="4138" spans="1:8" ht="16.5" thickBot="1">
      <c r="A4138" s="22" t="s">
        <v>21</v>
      </c>
      <c r="B4138" s="35">
        <f t="shared" si="450"/>
        <v>1.446</v>
      </c>
      <c r="C4138" s="36">
        <f t="shared" si="450"/>
        <v>5.8950000000000005</v>
      </c>
      <c r="D4138" s="29">
        <f t="shared" si="450"/>
        <v>56.174999999999997</v>
      </c>
      <c r="E4138" s="35">
        <f t="shared" si="450"/>
        <v>45.987999999999992</v>
      </c>
      <c r="F4138" s="29">
        <f t="shared" si="450"/>
        <v>50.705999999999996</v>
      </c>
      <c r="G4138" s="29">
        <f t="shared" si="450"/>
        <v>47.374000000000002</v>
      </c>
      <c r="H4138" s="132" t="s">
        <v>587</v>
      </c>
    </row>
    <row r="4139" spans="1:8" ht="16.5" thickBot="1">
      <c r="A4139" s="22" t="s">
        <v>22</v>
      </c>
      <c r="B4139" s="35">
        <f t="shared" ref="B4139:G4148" si="451">B4170+B4202+B4232</f>
        <v>1.319</v>
      </c>
      <c r="C4139" s="36">
        <f t="shared" si="451"/>
        <v>1.5269999999999999</v>
      </c>
      <c r="D4139" s="29">
        <f t="shared" si="451"/>
        <v>9.7650000000000006</v>
      </c>
      <c r="E4139" s="35">
        <f t="shared" si="451"/>
        <v>1.504</v>
      </c>
      <c r="F4139" s="29">
        <f t="shared" si="451"/>
        <v>11.882262376237627</v>
      </c>
      <c r="G4139" s="29">
        <f t="shared" si="451"/>
        <v>1.772</v>
      </c>
      <c r="H4139" s="132" t="s">
        <v>571</v>
      </c>
    </row>
    <row r="4140" spans="1:8" ht="16.5" thickBot="1">
      <c r="A4140" s="22" t="s">
        <v>23</v>
      </c>
      <c r="B4140" s="35">
        <f t="shared" si="451"/>
        <v>330.87399999999997</v>
      </c>
      <c r="C4140" s="36">
        <f t="shared" si="451"/>
        <v>391.233</v>
      </c>
      <c r="D4140" s="29">
        <f t="shared" si="451"/>
        <v>197.57900000000001</v>
      </c>
      <c r="E4140" s="35">
        <f t="shared" si="451"/>
        <v>266.964</v>
      </c>
      <c r="F4140" s="29">
        <f t="shared" si="451"/>
        <v>116.75362982588948</v>
      </c>
      <c r="G4140" s="29">
        <f t="shared" si="451"/>
        <v>135.751</v>
      </c>
      <c r="H4140" s="132" t="s">
        <v>24</v>
      </c>
    </row>
    <row r="4141" spans="1:8" ht="16.5" thickBot="1">
      <c r="A4141" s="22" t="s">
        <v>25</v>
      </c>
      <c r="B4141" s="29">
        <f t="shared" si="451"/>
        <v>29.209</v>
      </c>
      <c r="C4141" s="27">
        <f t="shared" si="451"/>
        <v>62.861999999999995</v>
      </c>
      <c r="D4141" s="29">
        <f t="shared" si="451"/>
        <v>25.432961812827443</v>
      </c>
      <c r="E4141" s="35">
        <f t="shared" si="451"/>
        <v>53.335999999999999</v>
      </c>
      <c r="F4141" s="29">
        <f t="shared" si="451"/>
        <v>33.454263000000005</v>
      </c>
      <c r="G4141" s="29">
        <f t="shared" si="451"/>
        <v>63.449346030000008</v>
      </c>
      <c r="H4141" s="132" t="s">
        <v>578</v>
      </c>
    </row>
    <row r="4142" spans="1:8" ht="16.5" thickBot="1">
      <c r="A4142" s="22" t="s">
        <v>26</v>
      </c>
      <c r="B4142" s="35">
        <f t="shared" si="451"/>
        <v>0.5625983547480512</v>
      </c>
      <c r="C4142" s="36">
        <f t="shared" si="451"/>
        <v>3.4449999999999998</v>
      </c>
      <c r="D4142" s="29">
        <f t="shared" si="451"/>
        <v>3.9073599754526551</v>
      </c>
      <c r="E4142" s="35">
        <f t="shared" si="451"/>
        <v>23.999000000000002</v>
      </c>
      <c r="F4142" s="29">
        <f t="shared" si="451"/>
        <v>5.085</v>
      </c>
      <c r="G4142" s="29">
        <f t="shared" si="451"/>
        <v>38.448999999999998</v>
      </c>
      <c r="H4142" s="132" t="s">
        <v>588</v>
      </c>
    </row>
    <row r="4143" spans="1:8" ht="16.5" thickBot="1">
      <c r="A4143" s="22" t="s">
        <v>27</v>
      </c>
      <c r="B4143" s="35">
        <f t="shared" si="451"/>
        <v>35.961999999999996</v>
      </c>
      <c r="C4143" s="36">
        <f t="shared" si="451"/>
        <v>53.166999999999994</v>
      </c>
      <c r="D4143" s="29">
        <f t="shared" si="451"/>
        <v>42.436999999999998</v>
      </c>
      <c r="E4143" s="35">
        <f t="shared" si="451"/>
        <v>55.553000000000004</v>
      </c>
      <c r="F4143" s="29">
        <f t="shared" si="451"/>
        <v>39.088999999999999</v>
      </c>
      <c r="G4143" s="29">
        <f t="shared" si="451"/>
        <v>53.061999999999998</v>
      </c>
      <c r="H4143" s="132" t="s">
        <v>579</v>
      </c>
    </row>
    <row r="4144" spans="1:8" ht="16.5" thickBot="1">
      <c r="A4144" s="22" t="s">
        <v>28</v>
      </c>
      <c r="B4144" s="35">
        <f t="shared" si="451"/>
        <v>1.913</v>
      </c>
      <c r="C4144" s="36">
        <f t="shared" si="451"/>
        <v>5.2480000000000002</v>
      </c>
      <c r="D4144" s="29">
        <f t="shared" si="451"/>
        <v>3.0309999999999997</v>
      </c>
      <c r="E4144" s="35">
        <f t="shared" si="451"/>
        <v>9.6829999999999998</v>
      </c>
      <c r="F4144" s="29">
        <f t="shared" si="451"/>
        <v>1.9080000000000001</v>
      </c>
      <c r="G4144" s="29">
        <f t="shared" si="451"/>
        <v>7.7759999999999998</v>
      </c>
      <c r="H4144" s="132" t="s">
        <v>580</v>
      </c>
    </row>
    <row r="4145" spans="1:8" ht="16.5" thickBot="1">
      <c r="A4145" s="22" t="s">
        <v>29</v>
      </c>
      <c r="B4145" s="35">
        <f t="shared" si="451"/>
        <v>0.4425</v>
      </c>
      <c r="C4145" s="36">
        <f t="shared" si="451"/>
        <v>2.4575</v>
      </c>
      <c r="D4145" s="29">
        <f t="shared" si="451"/>
        <v>0.23599999999999999</v>
      </c>
      <c r="E4145" s="35">
        <f t="shared" si="451"/>
        <v>1.2490000000000001</v>
      </c>
      <c r="F4145" s="29">
        <f t="shared" si="451"/>
        <v>0.38100000000000001</v>
      </c>
      <c r="G4145" s="29">
        <f t="shared" si="451"/>
        <v>1.8779999999999999</v>
      </c>
      <c r="H4145" s="132" t="s">
        <v>581</v>
      </c>
    </row>
    <row r="4146" spans="1:8" ht="16.5" thickBot="1">
      <c r="A4146" s="22" t="s">
        <v>30</v>
      </c>
      <c r="B4146" s="35">
        <f t="shared" si="451"/>
        <v>9.6820000000000004</v>
      </c>
      <c r="C4146" s="36">
        <f t="shared" si="451"/>
        <v>35.601999999999997</v>
      </c>
      <c r="D4146" s="29">
        <f t="shared" si="451"/>
        <v>1.9490000000000001</v>
      </c>
      <c r="E4146" s="35">
        <f t="shared" si="451"/>
        <v>0.22800000000000001</v>
      </c>
      <c r="F4146" s="29">
        <f t="shared" si="451"/>
        <v>0.42399999999999999</v>
      </c>
      <c r="G4146" s="29">
        <f t="shared" si="451"/>
        <v>0.67500000000000004</v>
      </c>
      <c r="H4146" s="132" t="s">
        <v>589</v>
      </c>
    </row>
    <row r="4147" spans="1:8" ht="16.5" thickBot="1">
      <c r="A4147" s="22" t="s">
        <v>31</v>
      </c>
      <c r="B4147" s="35">
        <f t="shared" si="451"/>
        <v>1.4079999999999999</v>
      </c>
      <c r="C4147" s="36">
        <f t="shared" si="451"/>
        <v>4.3164820546670617</v>
      </c>
      <c r="D4147" s="29">
        <f t="shared" si="451"/>
        <v>0.68799999999999994</v>
      </c>
      <c r="E4147" s="35">
        <f t="shared" si="451"/>
        <v>3.3850000000000002</v>
      </c>
      <c r="F4147" s="29">
        <f t="shared" si="451"/>
        <v>0.47099999999999997</v>
      </c>
      <c r="G4147" s="29">
        <f t="shared" si="451"/>
        <v>1.0309999999999999</v>
      </c>
      <c r="H4147" s="132" t="s">
        <v>582</v>
      </c>
    </row>
    <row r="4148" spans="1:8" ht="16.5" thickBot="1">
      <c r="A4148" s="22" t="s">
        <v>32</v>
      </c>
      <c r="B4148" s="35">
        <f t="shared" si="451"/>
        <v>0.33100000000000002</v>
      </c>
      <c r="C4148" s="36">
        <f t="shared" si="451"/>
        <v>1.7729999999999999</v>
      </c>
      <c r="D4148" s="29">
        <f t="shared" si="451"/>
        <v>0.22099999999999997</v>
      </c>
      <c r="E4148" s="35">
        <f t="shared" si="451"/>
        <v>2.2850000000000001</v>
      </c>
      <c r="F4148" s="29">
        <f t="shared" si="451"/>
        <v>0.32499999999999996</v>
      </c>
      <c r="G4148" s="29">
        <f t="shared" si="451"/>
        <v>1.8010000000000002</v>
      </c>
      <c r="H4148" s="132" t="s">
        <v>584</v>
      </c>
    </row>
    <row r="4149" spans="1:8" ht="16.5" thickBot="1">
      <c r="A4149" s="22" t="s">
        <v>33</v>
      </c>
      <c r="B4149" s="37">
        <f t="shared" ref="B4149:G4150" si="452">B4180+B4212+B4242</f>
        <v>5.1530000000000005</v>
      </c>
      <c r="C4149" s="38">
        <f t="shared" si="452"/>
        <v>1.4590000000000001</v>
      </c>
      <c r="D4149" s="29">
        <f t="shared" si="452"/>
        <v>4.5649999999999995</v>
      </c>
      <c r="E4149" s="35">
        <f t="shared" si="452"/>
        <v>1.234</v>
      </c>
      <c r="F4149" s="29">
        <f t="shared" si="452"/>
        <v>3.1829999999999998</v>
      </c>
      <c r="G4149" s="29">
        <f t="shared" si="452"/>
        <v>1.0550000000000002</v>
      </c>
      <c r="H4149" s="132" t="s">
        <v>583</v>
      </c>
    </row>
    <row r="4150" spans="1:8" ht="16.5" thickBot="1">
      <c r="A4150" s="22" t="s">
        <v>34</v>
      </c>
      <c r="B4150" s="37">
        <f t="shared" si="452"/>
        <v>1.34</v>
      </c>
      <c r="C4150" s="38">
        <f t="shared" si="452"/>
        <v>0.97899999999999998</v>
      </c>
      <c r="D4150" s="29">
        <f t="shared" si="452"/>
        <v>5.4449999999999994</v>
      </c>
      <c r="E4150" s="35">
        <f t="shared" si="452"/>
        <v>1.0640000000000001</v>
      </c>
      <c r="F4150" s="29">
        <f t="shared" si="452"/>
        <v>1.9391890179514255</v>
      </c>
      <c r="G4150" s="29">
        <f t="shared" si="452"/>
        <v>0.48499999999999999</v>
      </c>
      <c r="H4150" s="141" t="s">
        <v>35</v>
      </c>
    </row>
    <row r="4151" spans="1:8" ht="16.5" thickBot="1">
      <c r="A4151" s="90" t="s">
        <v>338</v>
      </c>
      <c r="B4151" s="92">
        <f t="shared" ref="B4151" si="453">SUM(B4129:B4150)</f>
        <v>568.55509835474811</v>
      </c>
      <c r="C4151" s="92">
        <f t="shared" ref="C4151" si="454">SUM(C4129:C4150)</f>
        <v>813.23598205466715</v>
      </c>
      <c r="D4151" s="92">
        <f t="shared" ref="D4151" si="455">SUM(D4129:D4150)</f>
        <v>500.72132178828014</v>
      </c>
      <c r="E4151" s="92">
        <f t="shared" ref="E4151" si="456">SUM(E4129:E4150)</f>
        <v>703.21999999999991</v>
      </c>
      <c r="F4151" s="139">
        <f>F4182+F4214+F4244</f>
        <v>447.30067864346455</v>
      </c>
      <c r="G4151" s="139">
        <f>G4182+G4214+G4244</f>
        <v>694.38680994000003</v>
      </c>
      <c r="H4151" s="134" t="s">
        <v>586</v>
      </c>
    </row>
    <row r="4152" spans="1:8" ht="16.5" thickBot="1">
      <c r="A4152" s="90" t="s">
        <v>337</v>
      </c>
      <c r="B4152" s="139">
        <f t="shared" ref="B4152:F4152" si="457">B4183+B4245</f>
        <v>3337.0257245520938</v>
      </c>
      <c r="C4152" s="139">
        <f t="shared" si="457"/>
        <v>3907.2289999999998</v>
      </c>
      <c r="D4152" s="139">
        <f t="shared" si="457"/>
        <v>2950.9025430388524</v>
      </c>
      <c r="E4152" s="139">
        <f t="shared" si="457"/>
        <v>3615.6559999999999</v>
      </c>
      <c r="F4152" s="139">
        <f t="shared" si="457"/>
        <v>2878.1792144141291</v>
      </c>
      <c r="G4152" s="139">
        <f>G4183+G4245</f>
        <v>3503.1149999999998</v>
      </c>
      <c r="H4152" s="135" t="s">
        <v>339</v>
      </c>
    </row>
    <row r="4154" spans="1:8">
      <c r="A4154" s="73" t="s">
        <v>254</v>
      </c>
      <c r="H4154" s="75" t="s">
        <v>255</v>
      </c>
    </row>
    <row r="4155" spans="1:8" ht="15.75" customHeight="1">
      <c r="A4155" s="73" t="s">
        <v>776</v>
      </c>
      <c r="E4155" s="44"/>
      <c r="G4155" s="44"/>
      <c r="H4155" s="44" t="s">
        <v>523</v>
      </c>
    </row>
    <row r="4156" spans="1:8" ht="16.5" customHeight="1" thickBot="1">
      <c r="A4156" s="72" t="s">
        <v>813</v>
      </c>
      <c r="E4156" s="2"/>
      <c r="G4156" s="2" t="s">
        <v>37</v>
      </c>
      <c r="H4156" s="2" t="s">
        <v>1</v>
      </c>
    </row>
    <row r="4157" spans="1:8" ht="16.5" thickBot="1">
      <c r="A4157" s="63" t="s">
        <v>6</v>
      </c>
      <c r="B4157" s="179">
        <v>2018</v>
      </c>
      <c r="C4157" s="180"/>
      <c r="D4157" s="179">
        <v>2019</v>
      </c>
      <c r="E4157" s="180"/>
      <c r="F4157" s="179">
        <v>2020</v>
      </c>
      <c r="G4157" s="180"/>
      <c r="H4157" s="64" t="s">
        <v>2</v>
      </c>
    </row>
    <row r="4158" spans="1:8">
      <c r="A4158" s="65"/>
      <c r="B4158" s="19" t="s">
        <v>40</v>
      </c>
      <c r="C4158" s="105" t="s">
        <v>41</v>
      </c>
      <c r="D4158" s="105" t="s">
        <v>40</v>
      </c>
      <c r="E4158" s="15" t="s">
        <v>41</v>
      </c>
      <c r="F4158" s="19" t="s">
        <v>40</v>
      </c>
      <c r="G4158" s="9" t="s">
        <v>41</v>
      </c>
      <c r="H4158" s="66"/>
    </row>
    <row r="4159" spans="1:8" ht="16.5" thickBot="1">
      <c r="A4159" s="67"/>
      <c r="B4159" s="32" t="s">
        <v>42</v>
      </c>
      <c r="C4159" s="11" t="s">
        <v>43</v>
      </c>
      <c r="D4159" s="108" t="s">
        <v>42</v>
      </c>
      <c r="E4159" s="34" t="s">
        <v>43</v>
      </c>
      <c r="F4159" s="32" t="s">
        <v>42</v>
      </c>
      <c r="G4159" s="32" t="s">
        <v>43</v>
      </c>
      <c r="H4159" s="68"/>
    </row>
    <row r="4160" spans="1:8" ht="17.25" thickTop="1" thickBot="1">
      <c r="A4160" s="22" t="s">
        <v>11</v>
      </c>
      <c r="B4160" s="29">
        <v>9.4E-2</v>
      </c>
      <c r="C4160" s="29">
        <v>0.14899999999999999</v>
      </c>
      <c r="D4160" s="29">
        <v>1.9E-2</v>
      </c>
      <c r="E4160" s="98">
        <v>5.6000000000000001E-2</v>
      </c>
      <c r="F4160" s="29">
        <v>0</v>
      </c>
      <c r="G4160" s="98">
        <v>0.18099999999999999</v>
      </c>
      <c r="H4160" s="108" t="s">
        <v>575</v>
      </c>
    </row>
    <row r="4161" spans="1:8" ht="16.5" thickBot="1">
      <c r="A4161" s="22" t="s">
        <v>12</v>
      </c>
      <c r="B4161" s="29">
        <v>83.671999999999997</v>
      </c>
      <c r="C4161" s="29">
        <v>82.206000000000003</v>
      </c>
      <c r="D4161" s="29">
        <v>96.647000000000006</v>
      </c>
      <c r="E4161" s="98">
        <v>88.426000000000002</v>
      </c>
      <c r="F4161" s="29">
        <v>96.227999999999994</v>
      </c>
      <c r="G4161" s="98">
        <v>92.873000000000005</v>
      </c>
      <c r="H4161" s="108" t="s">
        <v>576</v>
      </c>
    </row>
    <row r="4162" spans="1:8" ht="16.5" thickBot="1">
      <c r="A4162" s="22" t="s">
        <v>13</v>
      </c>
      <c r="B4162" s="29">
        <v>12.728999999999999</v>
      </c>
      <c r="C4162" s="29">
        <v>17.841000000000001</v>
      </c>
      <c r="D4162" s="29">
        <v>13.797000000000001</v>
      </c>
      <c r="E4162" s="98">
        <v>15.055</v>
      </c>
      <c r="F4162" s="29">
        <v>14.394</v>
      </c>
      <c r="G4162" s="98">
        <v>16.664000000000001</v>
      </c>
      <c r="H4162" s="108" t="s">
        <v>572</v>
      </c>
    </row>
    <row r="4163" spans="1:8" ht="16.5" thickBot="1">
      <c r="A4163" s="22" t="s">
        <v>14</v>
      </c>
      <c r="B4163" s="29">
        <v>0</v>
      </c>
      <c r="C4163" s="29">
        <v>0</v>
      </c>
      <c r="D4163" s="29">
        <v>0.107</v>
      </c>
      <c r="E4163" s="98">
        <v>1.5349999999999999</v>
      </c>
      <c r="F4163" s="29">
        <v>0.14000000000000001</v>
      </c>
      <c r="G4163" s="98">
        <v>0.67600000000000005</v>
      </c>
      <c r="H4163" s="108" t="s">
        <v>585</v>
      </c>
    </row>
    <row r="4164" spans="1:8" ht="16.5" thickBot="1">
      <c r="A4164" s="22" t="s">
        <v>15</v>
      </c>
      <c r="B4164" s="29">
        <v>6.0000000000000001E-3</v>
      </c>
      <c r="C4164" s="29">
        <v>6.0000000000000001E-3</v>
      </c>
      <c r="D4164" s="29">
        <v>0</v>
      </c>
      <c r="E4164" s="98">
        <v>0.54700000000000004</v>
      </c>
      <c r="F4164" s="29">
        <v>0.26600000000000001</v>
      </c>
      <c r="G4164" s="98">
        <v>0.8</v>
      </c>
      <c r="H4164" s="108" t="s">
        <v>591</v>
      </c>
    </row>
    <row r="4165" spans="1:8" ht="16.5" thickBot="1">
      <c r="A4165" s="22" t="s">
        <v>16</v>
      </c>
      <c r="B4165" s="29">
        <v>6.0999999999999999E-2</v>
      </c>
      <c r="C4165" s="29">
        <v>6.5000000000000002E-2</v>
      </c>
      <c r="D4165" s="29">
        <v>5.8000000000000003E-2</v>
      </c>
      <c r="E4165" s="98">
        <v>2.5000000000000001E-2</v>
      </c>
      <c r="F4165" s="29">
        <v>0.316</v>
      </c>
      <c r="G4165" s="98">
        <v>0.32500000000000001</v>
      </c>
      <c r="H4165" s="108" t="s">
        <v>573</v>
      </c>
    </row>
    <row r="4166" spans="1:8" ht="16.5" thickBot="1">
      <c r="A4166" s="22" t="s">
        <v>17</v>
      </c>
      <c r="B4166" s="29">
        <v>2.4249999999999998</v>
      </c>
      <c r="C4166" s="29">
        <v>2.855</v>
      </c>
      <c r="D4166" s="29">
        <v>2.0419999999999998</v>
      </c>
      <c r="E4166" s="98">
        <v>1.8680000000000001</v>
      </c>
      <c r="F4166" s="29">
        <v>1.9392441113490362</v>
      </c>
      <c r="G4166" s="98">
        <v>1.774</v>
      </c>
      <c r="H4166" s="108" t="s">
        <v>18</v>
      </c>
    </row>
    <row r="4167" spans="1:8" ht="16.5" thickBot="1">
      <c r="A4167" s="22" t="s">
        <v>19</v>
      </c>
      <c r="B4167" s="29">
        <v>21.783000000000001</v>
      </c>
      <c r="C4167" s="29">
        <v>24.911000000000001</v>
      </c>
      <c r="D4167" s="29">
        <v>7.66</v>
      </c>
      <c r="E4167" s="98">
        <v>5.7060000000000004</v>
      </c>
      <c r="F4167" s="29">
        <v>37.695</v>
      </c>
      <c r="G4167" s="98">
        <v>48.634</v>
      </c>
      <c r="H4167" s="108" t="s">
        <v>574</v>
      </c>
    </row>
    <row r="4168" spans="1:8" ht="16.5" thickBot="1">
      <c r="A4168" s="22" t="s">
        <v>20</v>
      </c>
      <c r="B4168" s="29">
        <v>0</v>
      </c>
      <c r="C4168" s="29">
        <v>0</v>
      </c>
      <c r="D4168" s="29">
        <v>9.8000000000000004E-2</v>
      </c>
      <c r="E4168" s="98">
        <v>6.9000000000000006E-2</v>
      </c>
      <c r="F4168" s="29">
        <v>0</v>
      </c>
      <c r="G4168" s="98">
        <v>1E-3</v>
      </c>
      <c r="H4168" s="108" t="s">
        <v>577</v>
      </c>
    </row>
    <row r="4169" spans="1:8" ht="16.5" thickBot="1">
      <c r="A4169" s="22" t="s">
        <v>21</v>
      </c>
      <c r="B4169" s="29">
        <v>0.34699999999999998</v>
      </c>
      <c r="C4169" s="29">
        <v>0.32</v>
      </c>
      <c r="D4169" s="29">
        <v>55.079000000000001</v>
      </c>
      <c r="E4169" s="98">
        <v>41.23</v>
      </c>
      <c r="F4169" s="29">
        <v>50.05</v>
      </c>
      <c r="G4169" s="98">
        <v>44.871000000000002</v>
      </c>
      <c r="H4169" s="108" t="s">
        <v>587</v>
      </c>
    </row>
    <row r="4170" spans="1:8" ht="16.5" thickBot="1">
      <c r="A4170" s="22" t="s">
        <v>22</v>
      </c>
      <c r="B4170" s="29">
        <v>1.288</v>
      </c>
      <c r="C4170" s="29">
        <v>1.488</v>
      </c>
      <c r="D4170" s="29">
        <v>9.7230000000000008</v>
      </c>
      <c r="E4170" s="98">
        <v>1.4139999999999999</v>
      </c>
      <c r="F4170" s="29">
        <v>11.875262376237627</v>
      </c>
      <c r="G4170" s="98">
        <v>1.7270000000000001</v>
      </c>
      <c r="H4170" s="108" t="s">
        <v>571</v>
      </c>
    </row>
    <row r="4171" spans="1:8" ht="16.5" thickBot="1">
      <c r="A4171" s="22" t="s">
        <v>23</v>
      </c>
      <c r="B4171" s="29">
        <v>309.46499999999997</v>
      </c>
      <c r="C4171" s="29">
        <v>307.46899999999999</v>
      </c>
      <c r="D4171" s="29">
        <v>123.027</v>
      </c>
      <c r="E4171" s="98">
        <v>151.90199999999999</v>
      </c>
      <c r="F4171" s="29">
        <v>47.143000000000001</v>
      </c>
      <c r="G4171" s="98">
        <v>28.291</v>
      </c>
      <c r="H4171" s="108" t="s">
        <v>24</v>
      </c>
    </row>
    <row r="4172" spans="1:8" ht="16.5" thickBot="1">
      <c r="A4172" s="22" t="s">
        <v>25</v>
      </c>
      <c r="B4172" s="29">
        <v>22.971</v>
      </c>
      <c r="C4172" s="29">
        <v>25.001000000000001</v>
      </c>
      <c r="D4172" s="29">
        <v>20.471855165793368</v>
      </c>
      <c r="E4172" s="98">
        <v>25.189</v>
      </c>
      <c r="F4172" s="29">
        <v>25.748542000000004</v>
      </c>
      <c r="G4172" s="98">
        <v>23.350536090000006</v>
      </c>
      <c r="H4172" s="108" t="s">
        <v>578</v>
      </c>
    </row>
    <row r="4173" spans="1:8" ht="16.5" thickBot="1">
      <c r="A4173" s="22" t="s">
        <v>26</v>
      </c>
      <c r="B4173" s="29">
        <v>0.31324658298465835</v>
      </c>
      <c r="C4173" s="29">
        <v>1.9179999999999999</v>
      </c>
      <c r="D4173" s="29">
        <v>0.2188479776847978</v>
      </c>
      <c r="E4173" s="35">
        <v>1.34</v>
      </c>
      <c r="F4173" s="29">
        <v>0</v>
      </c>
      <c r="G4173" s="98">
        <v>0</v>
      </c>
      <c r="H4173" s="108" t="s">
        <v>588</v>
      </c>
    </row>
    <row r="4174" spans="1:8" ht="16.5" thickBot="1">
      <c r="A4174" s="22" t="s">
        <v>27</v>
      </c>
      <c r="B4174" s="29">
        <v>33.28</v>
      </c>
      <c r="C4174" s="29">
        <v>41.625999999999998</v>
      </c>
      <c r="D4174" s="29">
        <v>38.616</v>
      </c>
      <c r="E4174" s="98">
        <v>39.991</v>
      </c>
      <c r="F4174" s="29">
        <v>35.743000000000002</v>
      </c>
      <c r="G4174" s="98">
        <v>38.427</v>
      </c>
      <c r="H4174" s="108" t="s">
        <v>579</v>
      </c>
    </row>
    <row r="4175" spans="1:8" ht="16.5" thickBot="1">
      <c r="A4175" s="22" t="s">
        <v>28</v>
      </c>
      <c r="B4175" s="29">
        <v>1.415</v>
      </c>
      <c r="C4175" s="29">
        <v>3.331</v>
      </c>
      <c r="D4175" s="29">
        <v>1.919</v>
      </c>
      <c r="E4175" s="98">
        <v>3.7090000000000001</v>
      </c>
      <c r="F4175" s="29">
        <v>1.101</v>
      </c>
      <c r="G4175" s="98">
        <v>3.69</v>
      </c>
      <c r="H4175" s="108" t="s">
        <v>580</v>
      </c>
    </row>
    <row r="4176" spans="1:8" ht="16.5" thickBot="1">
      <c r="A4176" s="22" t="s">
        <v>29</v>
      </c>
      <c r="B4176" s="29">
        <v>0.22749999999999998</v>
      </c>
      <c r="C4176" s="29">
        <v>1.2555000000000001</v>
      </c>
      <c r="D4176" s="29">
        <v>0</v>
      </c>
      <c r="E4176" s="98">
        <v>0.47</v>
      </c>
      <c r="F4176" s="29">
        <v>0.122</v>
      </c>
      <c r="G4176" s="98">
        <v>0.71</v>
      </c>
      <c r="H4176" s="108" t="s">
        <v>581</v>
      </c>
    </row>
    <row r="4177" spans="1:8" ht="16.5" thickBot="1">
      <c r="A4177" s="22" t="s">
        <v>30</v>
      </c>
      <c r="B4177" s="29">
        <v>9.6539999999999999</v>
      </c>
      <c r="C4177" s="29">
        <v>35.543999999999997</v>
      </c>
      <c r="D4177" s="29">
        <v>1.7490000000000001</v>
      </c>
      <c r="E4177" s="98">
        <v>0</v>
      </c>
      <c r="F4177" s="29">
        <v>0.42299999999999999</v>
      </c>
      <c r="G4177" s="98">
        <v>0.67400000000000004</v>
      </c>
      <c r="H4177" s="108" t="s">
        <v>589</v>
      </c>
    </row>
    <row r="4178" spans="1:8" ht="16.5" thickBot="1">
      <c r="A4178" s="22" t="s">
        <v>31</v>
      </c>
      <c r="B4178" s="29">
        <v>0.67500000000000004</v>
      </c>
      <c r="C4178" s="29">
        <v>1.9504820546670616</v>
      </c>
      <c r="D4178" s="29">
        <v>0</v>
      </c>
      <c r="E4178" s="98">
        <v>1.266</v>
      </c>
      <c r="F4178" s="29">
        <v>6.2E-2</v>
      </c>
      <c r="G4178" s="98">
        <v>0.17299999999999999</v>
      </c>
      <c r="H4178" s="108" t="s">
        <v>582</v>
      </c>
    </row>
    <row r="4179" spans="1:8" ht="16.5" thickBot="1">
      <c r="A4179" s="22" t="s">
        <v>32</v>
      </c>
      <c r="B4179" s="29">
        <v>0</v>
      </c>
      <c r="C4179" s="29">
        <v>2E-3</v>
      </c>
      <c r="D4179" s="29">
        <v>0</v>
      </c>
      <c r="E4179" s="98">
        <v>0.504</v>
      </c>
      <c r="F4179" s="29">
        <v>0.14699999999999999</v>
      </c>
      <c r="G4179" s="98">
        <v>0.79200000000000004</v>
      </c>
      <c r="H4179" s="108" t="s">
        <v>584</v>
      </c>
    </row>
    <row r="4180" spans="1:8" ht="16.5" thickBot="1">
      <c r="A4180" s="22" t="s">
        <v>33</v>
      </c>
      <c r="B4180" s="29">
        <v>0.13600000000000001</v>
      </c>
      <c r="C4180" s="29">
        <v>0.191</v>
      </c>
      <c r="D4180" s="29">
        <v>4.3999999999999997E-2</v>
      </c>
      <c r="E4180" s="98">
        <v>0</v>
      </c>
      <c r="F4180" s="29">
        <v>9.9000000000000005E-2</v>
      </c>
      <c r="G4180" s="98">
        <v>1.9E-2</v>
      </c>
      <c r="H4180" s="108" t="s">
        <v>583</v>
      </c>
    </row>
    <row r="4181" spans="1:8" ht="16.5" thickBot="1">
      <c r="A4181" s="22" t="s">
        <v>34</v>
      </c>
      <c r="B4181" s="29">
        <v>1.2270000000000001</v>
      </c>
      <c r="C4181" s="29">
        <v>0.22</v>
      </c>
      <c r="D4181" s="29">
        <v>1.3109999999999999</v>
      </c>
      <c r="E4181" s="98">
        <v>8.5000000000000006E-2</v>
      </c>
      <c r="F4181" s="98">
        <v>0</v>
      </c>
      <c r="G4181" s="98">
        <v>0</v>
      </c>
      <c r="H4181" s="107" t="s">
        <v>35</v>
      </c>
    </row>
    <row r="4182" spans="1:8" ht="16.5" thickBot="1">
      <c r="A4182" s="90" t="s">
        <v>338</v>
      </c>
      <c r="B4182" s="92">
        <v>500.553</v>
      </c>
      <c r="C4182" s="92">
        <v>545.14300000000003</v>
      </c>
      <c r="D4182" s="92">
        <v>372.58670314347813</v>
      </c>
      <c r="E4182" s="92">
        <v>380.387</v>
      </c>
      <c r="F4182" s="92">
        <v>314.80921035718575</v>
      </c>
      <c r="G4182" s="92">
        <v>302.3</v>
      </c>
      <c r="H4182" s="117" t="s">
        <v>586</v>
      </c>
    </row>
    <row r="4183" spans="1:8" ht="16.5" thickBot="1">
      <c r="A4183" s="90" t="s">
        <v>337</v>
      </c>
      <c r="B4183" s="92">
        <v>2894.3447245520938</v>
      </c>
      <c r="C4183" s="92">
        <v>2735.2379999999998</v>
      </c>
      <c r="D4183" s="92">
        <v>2491.9335430388523</v>
      </c>
      <c r="E4183" s="92">
        <v>2569.491</v>
      </c>
      <c r="F4183" s="92">
        <v>2449.2955815827881</v>
      </c>
      <c r="G4183" s="92">
        <v>2525.5259999999998</v>
      </c>
      <c r="H4183" s="113" t="s">
        <v>339</v>
      </c>
    </row>
    <row r="4186" spans="1:8">
      <c r="A4186" s="73" t="s">
        <v>331</v>
      </c>
      <c r="H4186" s="75" t="s">
        <v>336</v>
      </c>
    </row>
    <row r="4187" spans="1:8">
      <c r="A4187" s="73" t="s">
        <v>777</v>
      </c>
      <c r="H4187" s="114" t="s">
        <v>525</v>
      </c>
    </row>
    <row r="4188" spans="1:8" ht="16.5" customHeight="1" thickBot="1">
      <c r="A4188" s="72" t="s">
        <v>813</v>
      </c>
      <c r="E4188" s="2"/>
      <c r="G4188" s="2" t="s">
        <v>37</v>
      </c>
      <c r="H4188" s="2" t="s">
        <v>1</v>
      </c>
    </row>
    <row r="4189" spans="1:8" ht="16.5" thickBot="1">
      <c r="A4189" s="63" t="s">
        <v>6</v>
      </c>
      <c r="B4189" s="179">
        <v>2018</v>
      </c>
      <c r="C4189" s="180"/>
      <c r="D4189" s="179">
        <v>2019</v>
      </c>
      <c r="E4189" s="180"/>
      <c r="F4189" s="179">
        <v>2020</v>
      </c>
      <c r="G4189" s="180"/>
      <c r="H4189" s="64" t="s">
        <v>2</v>
      </c>
    </row>
    <row r="4190" spans="1:8">
      <c r="A4190" s="65"/>
      <c r="B4190" s="19" t="s">
        <v>40</v>
      </c>
      <c r="C4190" s="105" t="s">
        <v>41</v>
      </c>
      <c r="D4190" s="105" t="s">
        <v>40</v>
      </c>
      <c r="E4190" s="15" t="s">
        <v>41</v>
      </c>
      <c r="F4190" s="19" t="s">
        <v>40</v>
      </c>
      <c r="G4190" s="9" t="s">
        <v>41</v>
      </c>
      <c r="H4190" s="66"/>
    </row>
    <row r="4191" spans="1:8" ht="16.5" thickBot="1">
      <c r="A4191" s="67"/>
      <c r="B4191" s="32" t="s">
        <v>42</v>
      </c>
      <c r="C4191" s="11" t="s">
        <v>43</v>
      </c>
      <c r="D4191" s="108" t="s">
        <v>42</v>
      </c>
      <c r="E4191" s="34" t="s">
        <v>43</v>
      </c>
      <c r="F4191" s="32" t="s">
        <v>42</v>
      </c>
      <c r="G4191" s="32" t="s">
        <v>43</v>
      </c>
      <c r="H4191" s="68"/>
    </row>
    <row r="4192" spans="1:8" ht="17.25" thickTop="1" thickBot="1">
      <c r="A4192" s="22" t="s">
        <v>11</v>
      </c>
      <c r="B4192" s="33">
        <v>0.93</v>
      </c>
      <c r="C4192" s="36">
        <v>1.1000000000000001</v>
      </c>
      <c r="D4192" s="29">
        <v>1.4370000000000001</v>
      </c>
      <c r="E4192" s="98">
        <v>1.6619999999999999</v>
      </c>
      <c r="F4192" s="29">
        <v>1.7236</v>
      </c>
      <c r="G4192" s="98">
        <v>1.98</v>
      </c>
      <c r="H4192" s="108" t="s">
        <v>575</v>
      </c>
    </row>
    <row r="4193" spans="1:8" ht="16.5" thickBot="1">
      <c r="A4193" s="22" t="s">
        <v>12</v>
      </c>
      <c r="B4193" s="35">
        <v>4.6059999999999999</v>
      </c>
      <c r="C4193" s="36">
        <v>21.745999999999999</v>
      </c>
      <c r="D4193" s="29">
        <v>5.0369999999999999</v>
      </c>
      <c r="E4193" s="98">
        <v>23.169</v>
      </c>
      <c r="F4193" s="29">
        <v>4.8929999999999998</v>
      </c>
      <c r="G4193" s="98">
        <v>24.061</v>
      </c>
      <c r="H4193" s="108" t="s">
        <v>576</v>
      </c>
    </row>
    <row r="4194" spans="1:8" ht="16.5" thickBot="1">
      <c r="A4194" s="22" t="s">
        <v>13</v>
      </c>
      <c r="B4194" s="35">
        <v>0.70699999999999996</v>
      </c>
      <c r="C4194" s="36">
        <v>3.23</v>
      </c>
      <c r="D4194" s="29">
        <v>0.754</v>
      </c>
      <c r="E4194" s="98">
        <v>3.5270000000000001</v>
      </c>
      <c r="F4194" s="29">
        <v>0.64100000000000001</v>
      </c>
      <c r="G4194" s="98">
        <v>2.9750000000000001</v>
      </c>
      <c r="H4194" s="108" t="s">
        <v>572</v>
      </c>
    </row>
    <row r="4195" spans="1:8" ht="16.5" thickBot="1">
      <c r="A4195" s="22" t="s">
        <v>14</v>
      </c>
      <c r="B4195" s="35">
        <v>4.8000000000000001E-2</v>
      </c>
      <c r="C4195" s="36">
        <v>0.23200000000000001</v>
      </c>
      <c r="D4195" s="29">
        <v>0.115</v>
      </c>
      <c r="E4195" s="98">
        <v>0.47399999999999998</v>
      </c>
      <c r="F4195" s="29">
        <v>0</v>
      </c>
      <c r="G4195" s="98">
        <v>0</v>
      </c>
      <c r="H4195" s="108" t="s">
        <v>585</v>
      </c>
    </row>
    <row r="4196" spans="1:8" ht="16.5" thickBot="1">
      <c r="A4196" s="22" t="s">
        <v>15</v>
      </c>
      <c r="B4196" s="35">
        <v>9.5000000000000001E-2</v>
      </c>
      <c r="C4196" s="36">
        <v>0.84799999999999998</v>
      </c>
      <c r="D4196" s="29">
        <v>0.13</v>
      </c>
      <c r="E4196" s="98">
        <v>1.49</v>
      </c>
      <c r="F4196" s="29">
        <v>0.03</v>
      </c>
      <c r="G4196" s="98">
        <v>0.442</v>
      </c>
      <c r="H4196" s="108" t="s">
        <v>591</v>
      </c>
    </row>
    <row r="4197" spans="1:8" ht="16.5" thickBot="1">
      <c r="A4197" s="22" t="s">
        <v>16</v>
      </c>
      <c r="B4197" s="35">
        <v>0.123</v>
      </c>
      <c r="C4197" s="36">
        <v>0.14000000000000001</v>
      </c>
      <c r="D4197" s="29">
        <v>0.19900000000000001</v>
      </c>
      <c r="E4197" s="98">
        <v>0.20100000000000001</v>
      </c>
      <c r="F4197" s="29">
        <v>0.19800000000000001</v>
      </c>
      <c r="G4197" s="98">
        <v>0.19400000000000001</v>
      </c>
      <c r="H4197" s="108" t="s">
        <v>573</v>
      </c>
    </row>
    <row r="4198" spans="1:8" ht="16.5" thickBot="1">
      <c r="A4198" s="22" t="s">
        <v>17</v>
      </c>
      <c r="B4198" s="35">
        <v>0</v>
      </c>
      <c r="C4198" s="36">
        <v>0</v>
      </c>
      <c r="D4198" s="29">
        <v>3.7999999999999999E-2</v>
      </c>
      <c r="E4198" s="98">
        <v>8.6999999999999994E-2</v>
      </c>
      <c r="F4198" s="29">
        <v>3.1E-2</v>
      </c>
      <c r="G4198" s="98">
        <v>5.8000000000000003E-2</v>
      </c>
      <c r="H4198" s="108" t="s">
        <v>18</v>
      </c>
    </row>
    <row r="4199" spans="1:8" ht="16.5" thickBot="1">
      <c r="A4199" s="22" t="s">
        <v>19</v>
      </c>
      <c r="B4199" s="35">
        <v>10.128</v>
      </c>
      <c r="C4199" s="36">
        <v>53.491</v>
      </c>
      <c r="D4199" s="29">
        <v>12.215999999999999</v>
      </c>
      <c r="E4199" s="98">
        <v>66.301000000000002</v>
      </c>
      <c r="F4199" s="29">
        <v>25.343</v>
      </c>
      <c r="G4199" s="98">
        <v>128.96</v>
      </c>
      <c r="H4199" s="108" t="s">
        <v>574</v>
      </c>
    </row>
    <row r="4200" spans="1:8" ht="16.5" thickBot="1">
      <c r="A4200" s="22" t="s">
        <v>20</v>
      </c>
      <c r="B4200" s="35">
        <v>0.41899999999999998</v>
      </c>
      <c r="C4200" s="36">
        <v>5.1710000000000003</v>
      </c>
      <c r="D4200" s="29">
        <v>0.57099999999999995</v>
      </c>
      <c r="E4200" s="98">
        <v>2.6579999999999999</v>
      </c>
      <c r="F4200" s="29">
        <v>0.44532844243792324</v>
      </c>
      <c r="G4200" s="98">
        <v>2.073</v>
      </c>
      <c r="H4200" s="108" t="s">
        <v>577</v>
      </c>
    </row>
    <row r="4201" spans="1:8" ht="16.5" thickBot="1">
      <c r="A4201" s="22" t="s">
        <v>21</v>
      </c>
      <c r="B4201" s="35">
        <v>1.0509999999999999</v>
      </c>
      <c r="C4201" s="36">
        <v>5.45</v>
      </c>
      <c r="D4201" s="29">
        <v>1.004</v>
      </c>
      <c r="E4201" s="98">
        <v>4.62</v>
      </c>
      <c r="F4201" s="29">
        <v>0.63700000000000001</v>
      </c>
      <c r="G4201" s="98">
        <v>2.4620000000000002</v>
      </c>
      <c r="H4201" s="108" t="s">
        <v>587</v>
      </c>
    </row>
    <row r="4202" spans="1:8" ht="16.5" thickBot="1">
      <c r="A4202" s="22" t="s">
        <v>22</v>
      </c>
      <c r="B4202" s="35">
        <v>2.5000000000000001E-2</v>
      </c>
      <c r="C4202" s="36">
        <v>3.3000000000000002E-2</v>
      </c>
      <c r="D4202" s="29">
        <v>4.2000000000000003E-2</v>
      </c>
      <c r="E4202" s="98">
        <v>0.09</v>
      </c>
      <c r="F4202" s="29">
        <v>1E-3</v>
      </c>
      <c r="G4202" s="98">
        <v>2.5000000000000001E-2</v>
      </c>
      <c r="H4202" s="108" t="s">
        <v>571</v>
      </c>
    </row>
    <row r="4203" spans="1:8" ht="16.5" thickBot="1">
      <c r="A4203" s="22" t="s">
        <v>23</v>
      </c>
      <c r="B4203" s="35">
        <v>21.388000000000002</v>
      </c>
      <c r="C4203" s="36">
        <v>83.728999999999999</v>
      </c>
      <c r="D4203" s="29">
        <v>74.471999999999994</v>
      </c>
      <c r="E4203" s="98">
        <v>114.92700000000001</v>
      </c>
      <c r="F4203" s="29">
        <v>69.568629825889474</v>
      </c>
      <c r="G4203" s="98">
        <v>107.36</v>
      </c>
      <c r="H4203" s="108" t="s">
        <v>24</v>
      </c>
    </row>
    <row r="4204" spans="1:8" ht="16.5" thickBot="1">
      <c r="A4204" s="22" t="s">
        <v>25</v>
      </c>
      <c r="B4204" s="29">
        <v>4.6970000000000001</v>
      </c>
      <c r="C4204" s="27">
        <v>33.277999999999999</v>
      </c>
      <c r="D4204" s="29">
        <v>3.558106647034077</v>
      </c>
      <c r="E4204" s="98">
        <v>25.209</v>
      </c>
      <c r="F4204" s="29">
        <v>6.3267849999999983</v>
      </c>
      <c r="G4204" s="98">
        <v>36.99658823</v>
      </c>
      <c r="H4204" s="108" t="s">
        <v>578</v>
      </c>
    </row>
    <row r="4205" spans="1:8" ht="16.5" thickBot="1">
      <c r="A4205" s="22" t="s">
        <v>26</v>
      </c>
      <c r="B4205" s="35">
        <v>0.24935177176339285</v>
      </c>
      <c r="C4205" s="36">
        <v>1.5269999999999999</v>
      </c>
      <c r="D4205" s="29">
        <v>3.6885119977678573</v>
      </c>
      <c r="E4205" s="98">
        <v>22.588000000000001</v>
      </c>
      <c r="F4205" s="29">
        <v>5.085</v>
      </c>
      <c r="G4205" s="98">
        <v>38.448999999999998</v>
      </c>
      <c r="H4205" s="108" t="s">
        <v>588</v>
      </c>
    </row>
    <row r="4206" spans="1:8" ht="16.5" thickBot="1">
      <c r="A4206" s="22" t="s">
        <v>27</v>
      </c>
      <c r="B4206" s="35">
        <v>2.0190000000000001</v>
      </c>
      <c r="C4206" s="36">
        <v>10.231999999999999</v>
      </c>
      <c r="D4206" s="29">
        <v>1.974</v>
      </c>
      <c r="E4206" s="98">
        <v>12.349</v>
      </c>
      <c r="F4206" s="29">
        <v>2.0619999999999998</v>
      </c>
      <c r="G4206" s="98">
        <v>12.587</v>
      </c>
      <c r="H4206" s="108" t="s">
        <v>579</v>
      </c>
    </row>
    <row r="4207" spans="1:8" ht="16.5" thickBot="1">
      <c r="A4207" s="22" t="s">
        <v>28</v>
      </c>
      <c r="B4207" s="35">
        <v>7.0000000000000007E-2</v>
      </c>
      <c r="C4207" s="36">
        <v>0.52300000000000002</v>
      </c>
      <c r="D4207" s="29">
        <v>0.53</v>
      </c>
      <c r="E4207" s="98">
        <v>4.1680000000000001</v>
      </c>
      <c r="F4207" s="29">
        <v>0.39</v>
      </c>
      <c r="G4207" s="98">
        <v>2.9039999999999999</v>
      </c>
      <c r="H4207" s="108" t="s">
        <v>580</v>
      </c>
    </row>
    <row r="4208" spans="1:8" ht="16.5" thickBot="1">
      <c r="A4208" s="22" t="s">
        <v>29</v>
      </c>
      <c r="B4208" s="35">
        <v>2E-3</v>
      </c>
      <c r="C4208" s="36">
        <v>1.6E-2</v>
      </c>
      <c r="D4208" s="29">
        <v>0</v>
      </c>
      <c r="E4208" s="98">
        <v>4.0000000000000001E-3</v>
      </c>
      <c r="F4208" s="29">
        <v>9.2999999999999999E-2</v>
      </c>
      <c r="G4208" s="98">
        <v>0.313</v>
      </c>
      <c r="H4208" s="108" t="s">
        <v>581</v>
      </c>
    </row>
    <row r="4209" spans="1:8" ht="16.5" thickBot="1">
      <c r="A4209" s="22" t="s">
        <v>30</v>
      </c>
      <c r="B4209" s="35">
        <v>0</v>
      </c>
      <c r="C4209" s="36">
        <v>0</v>
      </c>
      <c r="D4209" s="29">
        <v>0</v>
      </c>
      <c r="E4209" s="98">
        <v>0</v>
      </c>
      <c r="F4209" s="98">
        <v>0</v>
      </c>
      <c r="G4209" s="98">
        <v>0</v>
      </c>
      <c r="H4209" s="108" t="s">
        <v>589</v>
      </c>
    </row>
    <row r="4210" spans="1:8" ht="16.5" thickBot="1">
      <c r="A4210" s="22" t="s">
        <v>31</v>
      </c>
      <c r="B4210" s="35">
        <v>0</v>
      </c>
      <c r="C4210" s="36">
        <v>0</v>
      </c>
      <c r="D4210" s="29">
        <v>0</v>
      </c>
      <c r="E4210" s="29">
        <v>0</v>
      </c>
      <c r="F4210" s="29">
        <v>0</v>
      </c>
      <c r="G4210" s="29">
        <v>0</v>
      </c>
      <c r="H4210" s="108" t="s">
        <v>582</v>
      </c>
    </row>
    <row r="4211" spans="1:8" ht="16.5" thickBot="1">
      <c r="A4211" s="22" t="s">
        <v>32</v>
      </c>
      <c r="B4211" s="35">
        <v>0</v>
      </c>
      <c r="C4211" s="36">
        <v>0</v>
      </c>
      <c r="D4211" s="29">
        <v>4.5999999999999999E-2</v>
      </c>
      <c r="E4211" s="98">
        <v>0.91100000000000003</v>
      </c>
      <c r="F4211" s="29">
        <v>2.9000000000000001E-2</v>
      </c>
      <c r="G4211" s="98">
        <v>0.20300000000000001</v>
      </c>
      <c r="H4211" s="108" t="s">
        <v>584</v>
      </c>
    </row>
    <row r="4212" spans="1:8" ht="16.5" thickBot="1">
      <c r="A4212" s="22" t="s">
        <v>33</v>
      </c>
      <c r="B4212" s="37">
        <v>0</v>
      </c>
      <c r="C4212" s="38">
        <v>0</v>
      </c>
      <c r="D4212" s="29">
        <v>0</v>
      </c>
      <c r="E4212" s="98">
        <v>0</v>
      </c>
      <c r="F4212" s="29">
        <v>0.495</v>
      </c>
      <c r="G4212" s="98">
        <v>0.28000000000000003</v>
      </c>
      <c r="H4212" s="108" t="s">
        <v>583</v>
      </c>
    </row>
    <row r="4213" spans="1:8" ht="16.5" thickBot="1">
      <c r="A4213" s="22" t="s">
        <v>34</v>
      </c>
      <c r="B4213" s="37">
        <v>4.2000000000000003E-2</v>
      </c>
      <c r="C4213" s="38">
        <v>0.54500000000000004</v>
      </c>
      <c r="D4213" s="29">
        <v>4.1189999999999998</v>
      </c>
      <c r="E4213" s="98">
        <v>0.94699999999999995</v>
      </c>
      <c r="F4213" s="29">
        <v>1.9311890179514255</v>
      </c>
      <c r="G4213" s="98">
        <v>0.44400000000000001</v>
      </c>
      <c r="H4213" s="108" t="s">
        <v>35</v>
      </c>
    </row>
    <row r="4214" spans="1:8" ht="16.5" thickBot="1">
      <c r="A4214" s="90" t="s">
        <v>338</v>
      </c>
      <c r="B4214" s="92">
        <v>45.42</v>
      </c>
      <c r="C4214" s="92">
        <v>220.191</v>
      </c>
      <c r="D4214" s="139">
        <f t="shared" ref="D4214:E4214" si="458">SUM(D4192:D4213)</f>
        <v>109.93061864480195</v>
      </c>
      <c r="E4214" s="139">
        <f t="shared" si="458"/>
        <v>285.38200000000006</v>
      </c>
      <c r="F4214" s="139">
        <f t="shared" ref="F4214" si="459">SUM(F4192:F4213)</f>
        <v>119.92353228627883</v>
      </c>
      <c r="G4214" s="139">
        <f t="shared" ref="G4214" si="460">SUM(G4192:G4213)</f>
        <v>362.76658822999997</v>
      </c>
      <c r="H4214" s="108" t="s">
        <v>586</v>
      </c>
    </row>
    <row r="4216" spans="1:8">
      <c r="A4216" s="73" t="s">
        <v>332</v>
      </c>
      <c r="H4216" s="75" t="s">
        <v>335</v>
      </c>
    </row>
    <row r="4217" spans="1:8">
      <c r="A4217" s="73" t="s">
        <v>778</v>
      </c>
      <c r="H4217" s="114" t="s">
        <v>526</v>
      </c>
    </row>
    <row r="4218" spans="1:8" ht="16.5" customHeight="1" thickBot="1">
      <c r="A4218" s="72" t="s">
        <v>813</v>
      </c>
      <c r="E4218" s="2"/>
      <c r="G4218" s="2" t="s">
        <v>37</v>
      </c>
      <c r="H4218" s="2" t="s">
        <v>1</v>
      </c>
    </row>
    <row r="4219" spans="1:8" ht="16.5" thickBot="1">
      <c r="A4219" s="63" t="s">
        <v>6</v>
      </c>
      <c r="B4219" s="179">
        <v>2018</v>
      </c>
      <c r="C4219" s="180"/>
      <c r="D4219" s="179">
        <v>2019</v>
      </c>
      <c r="E4219" s="180"/>
      <c r="F4219" s="179">
        <v>2020</v>
      </c>
      <c r="G4219" s="180"/>
      <c r="H4219" s="64" t="s">
        <v>2</v>
      </c>
    </row>
    <row r="4220" spans="1:8">
      <c r="A4220" s="65"/>
      <c r="B4220" s="19" t="s">
        <v>40</v>
      </c>
      <c r="C4220" s="105" t="s">
        <v>41</v>
      </c>
      <c r="D4220" s="105" t="s">
        <v>40</v>
      </c>
      <c r="E4220" s="15" t="s">
        <v>41</v>
      </c>
      <c r="F4220" s="19" t="s">
        <v>40</v>
      </c>
      <c r="G4220" s="9" t="s">
        <v>41</v>
      </c>
      <c r="H4220" s="66"/>
    </row>
    <row r="4221" spans="1:8" ht="16.5" thickBot="1">
      <c r="A4221" s="67"/>
      <c r="B4221" s="32" t="s">
        <v>42</v>
      </c>
      <c r="C4221" s="11" t="s">
        <v>43</v>
      </c>
      <c r="D4221" s="108" t="s">
        <v>42</v>
      </c>
      <c r="E4221" s="34" t="s">
        <v>43</v>
      </c>
      <c r="F4221" s="32" t="s">
        <v>42</v>
      </c>
      <c r="G4221" s="32" t="s">
        <v>43</v>
      </c>
      <c r="H4221" s="68"/>
    </row>
    <row r="4222" spans="1:8" ht="17.25" thickTop="1" thickBot="1">
      <c r="A4222" s="22" t="s">
        <v>11</v>
      </c>
      <c r="B4222" s="33">
        <v>1</v>
      </c>
      <c r="C4222" s="36">
        <v>2.1070000000000002</v>
      </c>
      <c r="D4222" s="29">
        <v>0.38300000000000001</v>
      </c>
      <c r="E4222" s="35">
        <v>1.5720000000000001</v>
      </c>
      <c r="F4222" s="29">
        <v>0.113</v>
      </c>
      <c r="G4222" s="98">
        <v>0.45</v>
      </c>
      <c r="H4222" s="108" t="s">
        <v>575</v>
      </c>
    </row>
    <row r="4223" spans="1:8" ht="16.5" thickBot="1">
      <c r="A4223" s="22" t="s">
        <v>12</v>
      </c>
      <c r="B4223" s="35">
        <v>4.0830000000000002</v>
      </c>
      <c r="C4223" s="36">
        <v>8.2360000000000007</v>
      </c>
      <c r="D4223" s="29">
        <v>2.41</v>
      </c>
      <c r="E4223" s="35">
        <v>6.0970000000000004</v>
      </c>
      <c r="F4223" s="29">
        <v>1.96</v>
      </c>
      <c r="G4223" s="98">
        <v>4.9340000000000002</v>
      </c>
      <c r="H4223" s="108" t="s">
        <v>576</v>
      </c>
    </row>
    <row r="4224" spans="1:8" ht="16.5" thickBot="1">
      <c r="A4224" s="22" t="s">
        <v>13</v>
      </c>
      <c r="B4224" s="35">
        <v>0.31900000000000001</v>
      </c>
      <c r="C4224" s="36">
        <v>1.421</v>
      </c>
      <c r="D4224" s="29">
        <v>0.35799999999999998</v>
      </c>
      <c r="E4224" s="35">
        <v>0.92700000000000005</v>
      </c>
      <c r="F4224" s="29">
        <v>0.251</v>
      </c>
      <c r="G4224" s="98">
        <v>0.70499999999999996</v>
      </c>
      <c r="H4224" s="108" t="s">
        <v>572</v>
      </c>
    </row>
    <row r="4225" spans="1:8" ht="16.5" thickBot="1">
      <c r="A4225" s="22" t="s">
        <v>14</v>
      </c>
      <c r="B4225" s="35">
        <v>0.47299999999999998</v>
      </c>
      <c r="C4225" s="36">
        <v>3.2130000000000001</v>
      </c>
      <c r="D4225" s="29">
        <v>0.42799999999999999</v>
      </c>
      <c r="E4225" s="35">
        <v>2.12</v>
      </c>
      <c r="F4225" s="29">
        <v>0.32800000000000001</v>
      </c>
      <c r="G4225" s="98">
        <v>1.466</v>
      </c>
      <c r="H4225" s="108" t="s">
        <v>585</v>
      </c>
    </row>
    <row r="4226" spans="1:8" ht="16.5" thickBot="1">
      <c r="A4226" s="22" t="s">
        <v>15</v>
      </c>
      <c r="B4226" s="35">
        <v>0.183</v>
      </c>
      <c r="C4226" s="36">
        <v>1.1599999999999999</v>
      </c>
      <c r="D4226" s="29">
        <v>0.16</v>
      </c>
      <c r="E4226" s="35">
        <v>0.54700000000000004</v>
      </c>
      <c r="F4226" s="29">
        <v>0.26600000000000001</v>
      </c>
      <c r="G4226" s="98">
        <v>0.8</v>
      </c>
      <c r="H4226" s="108" t="s">
        <v>591</v>
      </c>
    </row>
    <row r="4227" spans="1:8" ht="16.5" thickBot="1">
      <c r="A4227" s="22" t="s">
        <v>16</v>
      </c>
      <c r="B4227" s="35">
        <v>0</v>
      </c>
      <c r="C4227" s="36">
        <v>0</v>
      </c>
      <c r="D4227" s="29">
        <v>3.3000000000000002E-2</v>
      </c>
      <c r="E4227" s="35">
        <v>4.2000000000000003E-2</v>
      </c>
      <c r="F4227" s="29">
        <v>0.14699999999999999</v>
      </c>
      <c r="G4227" s="98">
        <v>0.16500000000000001</v>
      </c>
      <c r="H4227" s="108" t="s">
        <v>573</v>
      </c>
    </row>
    <row r="4228" spans="1:8" ht="16.5" thickBot="1">
      <c r="A4228" s="22" t="s">
        <v>17</v>
      </c>
      <c r="B4228" s="35">
        <v>4.0000000000000001E-3</v>
      </c>
      <c r="C4228" s="36">
        <v>1.0999999999999999E-2</v>
      </c>
      <c r="D4228" s="29">
        <v>1.4999999999999999E-2</v>
      </c>
      <c r="E4228" s="35">
        <v>1.9E-2</v>
      </c>
      <c r="F4228" s="29">
        <v>2E-3</v>
      </c>
      <c r="G4228" s="98">
        <v>5.0000000000000001E-3</v>
      </c>
      <c r="H4228" s="108" t="s">
        <v>18</v>
      </c>
    </row>
    <row r="4229" spans="1:8" ht="16.5" thickBot="1">
      <c r="A4229" s="22" t="s">
        <v>19</v>
      </c>
      <c r="B4229" s="35">
        <v>5.0129999999999999</v>
      </c>
      <c r="C4229" s="36">
        <v>13.118</v>
      </c>
      <c r="D4229" s="29">
        <v>4.4409999999999998</v>
      </c>
      <c r="E4229" s="35">
        <v>12.394</v>
      </c>
      <c r="F4229" s="29">
        <v>3.032</v>
      </c>
      <c r="G4229" s="98">
        <v>10.984</v>
      </c>
      <c r="H4229" s="108" t="s">
        <v>574</v>
      </c>
    </row>
    <row r="4230" spans="1:8" ht="16.5" thickBot="1">
      <c r="A4230" s="22" t="s">
        <v>20</v>
      </c>
      <c r="B4230" s="35">
        <v>1.2E-2</v>
      </c>
      <c r="C4230" s="36">
        <v>1.4999999999999999E-2</v>
      </c>
      <c r="D4230" s="29">
        <v>0.13700000000000001</v>
      </c>
      <c r="E4230" s="35">
        <v>0.17399999999999999</v>
      </c>
      <c r="F4230" s="29">
        <v>0</v>
      </c>
      <c r="G4230" s="98">
        <v>1E-3</v>
      </c>
      <c r="H4230" s="108" t="s">
        <v>577</v>
      </c>
    </row>
    <row r="4231" spans="1:8" ht="16.5" thickBot="1">
      <c r="A4231" s="22" t="s">
        <v>21</v>
      </c>
      <c r="B4231" s="35">
        <v>4.8000000000000001E-2</v>
      </c>
      <c r="C4231" s="36">
        <v>0.125</v>
      </c>
      <c r="D4231" s="29">
        <v>9.1999999999999998E-2</v>
      </c>
      <c r="E4231" s="35">
        <v>0.13800000000000001</v>
      </c>
      <c r="F4231" s="29">
        <v>1.9E-2</v>
      </c>
      <c r="G4231" s="98">
        <v>4.1000000000000002E-2</v>
      </c>
      <c r="H4231" s="108" t="s">
        <v>587</v>
      </c>
    </row>
    <row r="4232" spans="1:8" ht="16.5" thickBot="1">
      <c r="A4232" s="22" t="s">
        <v>22</v>
      </c>
      <c r="B4232" s="35">
        <v>6.0000000000000001E-3</v>
      </c>
      <c r="C4232" s="36">
        <v>6.0000000000000001E-3</v>
      </c>
      <c r="D4232" s="29">
        <v>0</v>
      </c>
      <c r="E4232" s="35">
        <v>0</v>
      </c>
      <c r="F4232" s="29">
        <v>6.0000000000000001E-3</v>
      </c>
      <c r="G4232" s="98">
        <v>0.02</v>
      </c>
      <c r="H4232" s="108" t="s">
        <v>571</v>
      </c>
    </row>
    <row r="4233" spans="1:8" ht="16.5" thickBot="1">
      <c r="A4233" s="22" t="s">
        <v>23</v>
      </c>
      <c r="B4233" s="35">
        <v>2.1000000000000001E-2</v>
      </c>
      <c r="C4233" s="36">
        <v>3.5000000000000003E-2</v>
      </c>
      <c r="D4233" s="29">
        <v>0.08</v>
      </c>
      <c r="E4233" s="35">
        <v>0.13500000000000001</v>
      </c>
      <c r="F4233" s="29">
        <v>4.2000000000000003E-2</v>
      </c>
      <c r="G4233" s="98">
        <v>0.1</v>
      </c>
      <c r="H4233" s="108" t="s">
        <v>24</v>
      </c>
    </row>
    <row r="4234" spans="1:8" ht="16.5" thickBot="1">
      <c r="A4234" s="22" t="s">
        <v>25</v>
      </c>
      <c r="B4234" s="29">
        <v>1.5409999999999999</v>
      </c>
      <c r="C4234" s="27">
        <v>4.5830000000000002</v>
      </c>
      <c r="D4234" s="29">
        <v>1.403</v>
      </c>
      <c r="E4234" s="35">
        <v>2.9380000000000002</v>
      </c>
      <c r="F4234" s="29">
        <v>1.3789359999999999</v>
      </c>
      <c r="G4234" s="98">
        <v>3.1022217100000002</v>
      </c>
      <c r="H4234" s="108" t="s">
        <v>578</v>
      </c>
    </row>
    <row r="4235" spans="1:8" ht="16.5" thickBot="1">
      <c r="A4235" s="22" t="s">
        <v>26</v>
      </c>
      <c r="B4235" s="35">
        <v>0</v>
      </c>
      <c r="C4235" s="36">
        <v>0</v>
      </c>
      <c r="D4235" s="29">
        <v>0</v>
      </c>
      <c r="E4235" s="35">
        <v>7.0999999999999994E-2</v>
      </c>
      <c r="F4235" s="29">
        <v>0</v>
      </c>
      <c r="G4235" s="98">
        <v>0</v>
      </c>
      <c r="H4235" s="108" t="s">
        <v>588</v>
      </c>
    </row>
    <row r="4236" spans="1:8" ht="16.5" thickBot="1">
      <c r="A4236" s="22" t="s">
        <v>27</v>
      </c>
      <c r="B4236" s="35">
        <v>0.66300000000000003</v>
      </c>
      <c r="C4236" s="36">
        <v>1.3089999999999999</v>
      </c>
      <c r="D4236" s="29">
        <v>1.847</v>
      </c>
      <c r="E4236" s="35">
        <v>3.2130000000000001</v>
      </c>
      <c r="F4236" s="29">
        <v>1.284</v>
      </c>
      <c r="G4236" s="98">
        <v>2.048</v>
      </c>
      <c r="H4236" s="108" t="s">
        <v>579</v>
      </c>
    </row>
    <row r="4237" spans="1:8" ht="16.5" thickBot="1">
      <c r="A4237" s="22" t="s">
        <v>28</v>
      </c>
      <c r="B4237" s="35">
        <v>0.42799999999999999</v>
      </c>
      <c r="C4237" s="36">
        <v>1.3939999999999999</v>
      </c>
      <c r="D4237" s="29">
        <v>0.58199999999999996</v>
      </c>
      <c r="E4237" s="35">
        <v>1.806</v>
      </c>
      <c r="F4237" s="29">
        <v>0.41699999999999998</v>
      </c>
      <c r="G4237" s="98">
        <v>1.1819999999999999</v>
      </c>
      <c r="H4237" s="108" t="s">
        <v>580</v>
      </c>
    </row>
    <row r="4238" spans="1:8" ht="16.5" thickBot="1">
      <c r="A4238" s="22" t="s">
        <v>29</v>
      </c>
      <c r="B4238" s="35">
        <v>0.21299999999999999</v>
      </c>
      <c r="C4238" s="36">
        <v>1.1859999999999999</v>
      </c>
      <c r="D4238" s="29">
        <v>0.23599999999999999</v>
      </c>
      <c r="E4238" s="35">
        <v>0.77500000000000002</v>
      </c>
      <c r="F4238" s="29">
        <v>0.16600000000000001</v>
      </c>
      <c r="G4238" s="98">
        <v>0.85499999999999998</v>
      </c>
      <c r="H4238" s="108" t="s">
        <v>581</v>
      </c>
    </row>
    <row r="4239" spans="1:8" ht="16.5" thickBot="1">
      <c r="A4239" s="22" t="s">
        <v>30</v>
      </c>
      <c r="B4239" s="35">
        <v>2.8000000000000001E-2</v>
      </c>
      <c r="C4239" s="36">
        <v>5.8000000000000003E-2</v>
      </c>
      <c r="D4239" s="29">
        <v>0.2</v>
      </c>
      <c r="E4239" s="35">
        <v>0.22800000000000001</v>
      </c>
      <c r="F4239" s="29">
        <v>1E-3</v>
      </c>
      <c r="G4239" s="98">
        <v>1E-3</v>
      </c>
      <c r="H4239" s="108" t="s">
        <v>589</v>
      </c>
    </row>
    <row r="4240" spans="1:8" ht="16.5" thickBot="1">
      <c r="A4240" s="22" t="s">
        <v>31</v>
      </c>
      <c r="B4240" s="35">
        <v>0.73299999999999998</v>
      </c>
      <c r="C4240" s="36">
        <v>2.3660000000000001</v>
      </c>
      <c r="D4240" s="29">
        <v>0.68799999999999994</v>
      </c>
      <c r="E4240" s="35">
        <v>2.1190000000000002</v>
      </c>
      <c r="F4240" s="29">
        <v>0.40899999999999997</v>
      </c>
      <c r="G4240" s="98">
        <v>0.85799999999999998</v>
      </c>
      <c r="H4240" s="108" t="s">
        <v>582</v>
      </c>
    </row>
    <row r="4241" spans="1:8" ht="16.5" thickBot="1">
      <c r="A4241" s="22" t="s">
        <v>32</v>
      </c>
      <c r="B4241" s="35">
        <v>0.33100000000000002</v>
      </c>
      <c r="C4241" s="36">
        <v>1.7709999999999999</v>
      </c>
      <c r="D4241" s="29">
        <v>0.17499999999999999</v>
      </c>
      <c r="E4241" s="35">
        <v>0.87</v>
      </c>
      <c r="F4241" s="29">
        <v>0.14899999999999999</v>
      </c>
      <c r="G4241" s="98">
        <v>0.80600000000000005</v>
      </c>
      <c r="H4241" s="108" t="s">
        <v>584</v>
      </c>
    </row>
    <row r="4242" spans="1:8" ht="16.5" thickBot="1">
      <c r="A4242" s="22" t="s">
        <v>33</v>
      </c>
      <c r="B4242" s="37">
        <v>5.0170000000000003</v>
      </c>
      <c r="C4242" s="38">
        <v>1.268</v>
      </c>
      <c r="D4242" s="29">
        <v>4.5209999999999999</v>
      </c>
      <c r="E4242" s="35">
        <v>1.234</v>
      </c>
      <c r="F4242" s="29">
        <v>2.589</v>
      </c>
      <c r="G4242" s="98">
        <v>0.75600000000000001</v>
      </c>
      <c r="H4242" s="108" t="s">
        <v>583</v>
      </c>
    </row>
    <row r="4243" spans="1:8" ht="16.5" thickBot="1">
      <c r="A4243" s="22" t="s">
        <v>34</v>
      </c>
      <c r="B4243" s="37">
        <v>7.0999999999999994E-2</v>
      </c>
      <c r="C4243" s="38">
        <v>0.214</v>
      </c>
      <c r="D4243" s="29">
        <v>1.4999999999999999E-2</v>
      </c>
      <c r="E4243" s="35">
        <v>3.2000000000000001E-2</v>
      </c>
      <c r="F4243" s="29">
        <v>8.0000000000000002E-3</v>
      </c>
      <c r="G4243" s="98">
        <v>4.1000000000000002E-2</v>
      </c>
      <c r="H4243" s="107" t="s">
        <v>35</v>
      </c>
    </row>
    <row r="4244" spans="1:8" ht="16.5" thickBot="1">
      <c r="A4244" s="90" t="s">
        <v>338</v>
      </c>
      <c r="B4244" s="92">
        <v>19.713000000000001</v>
      </c>
      <c r="C4244" s="92">
        <v>43.595999999999997</v>
      </c>
      <c r="D4244" s="92">
        <v>18.204000000000004</v>
      </c>
      <c r="E4244" s="92">
        <v>37.451000000000001</v>
      </c>
      <c r="F4244" s="92">
        <f>SUM(F4222:F4243)</f>
        <v>12.567936</v>
      </c>
      <c r="G4244" s="92">
        <f>SUM(G4222:G4243)</f>
        <v>29.320221710000006</v>
      </c>
      <c r="H4244" s="106" t="s">
        <v>586</v>
      </c>
    </row>
    <row r="4245" spans="1:8" ht="16.5" thickBot="1">
      <c r="A4245" s="90" t="s">
        <v>337</v>
      </c>
      <c r="B4245" s="92">
        <v>442.68099999999998</v>
      </c>
      <c r="C4245" s="92">
        <v>1171.991</v>
      </c>
      <c r="D4245" s="92">
        <v>458.96899999999999</v>
      </c>
      <c r="E4245" s="92">
        <v>1046.165</v>
      </c>
      <c r="F4245" s="92">
        <f>+D4245/E4245*G4245</f>
        <v>428.88363283134117</v>
      </c>
      <c r="G4245" s="92">
        <v>977.58900000000006</v>
      </c>
      <c r="H4245" s="113" t="s">
        <v>339</v>
      </c>
    </row>
    <row r="4248" spans="1:8" s="198" customFormat="1">
      <c r="A4248" s="201" t="s">
        <v>333</v>
      </c>
      <c r="H4248" s="203" t="s">
        <v>334</v>
      </c>
    </row>
    <row r="4249" spans="1:8">
      <c r="A4249" s="73" t="s">
        <v>827</v>
      </c>
      <c r="H4249" s="46" t="s">
        <v>527</v>
      </c>
    </row>
    <row r="4250" spans="1:8" ht="16.5" customHeight="1" thickBot="1">
      <c r="A4250" s="72" t="s">
        <v>813</v>
      </c>
      <c r="E4250" s="2" t="s">
        <v>37</v>
      </c>
      <c r="G4250" s="2" t="s">
        <v>37</v>
      </c>
      <c r="H4250" s="2" t="s">
        <v>1</v>
      </c>
    </row>
    <row r="4251" spans="1:8" ht="16.5" thickBot="1">
      <c r="A4251" s="63" t="s">
        <v>6</v>
      </c>
      <c r="B4251" s="179">
        <v>2018</v>
      </c>
      <c r="C4251" s="180"/>
      <c r="D4251" s="179">
        <v>2019</v>
      </c>
      <c r="E4251" s="180"/>
      <c r="F4251" s="179">
        <v>2020</v>
      </c>
      <c r="G4251" s="180"/>
      <c r="H4251" s="128" t="s">
        <v>2</v>
      </c>
    </row>
    <row r="4252" spans="1:8">
      <c r="A4252" s="65"/>
      <c r="B4252" s="19" t="s">
        <v>40</v>
      </c>
      <c r="C4252" s="105" t="s">
        <v>41</v>
      </c>
      <c r="D4252" s="105" t="s">
        <v>40</v>
      </c>
      <c r="E4252" s="15" t="s">
        <v>41</v>
      </c>
      <c r="F4252" s="156" t="s">
        <v>40</v>
      </c>
      <c r="G4252" s="157" t="s">
        <v>41</v>
      </c>
      <c r="H4252" s="129"/>
    </row>
    <row r="4253" spans="1:8" ht="16.5" thickBot="1">
      <c r="A4253" s="67"/>
      <c r="B4253" s="32" t="s">
        <v>42</v>
      </c>
      <c r="C4253" s="11" t="s">
        <v>43</v>
      </c>
      <c r="D4253" s="108" t="s">
        <v>42</v>
      </c>
      <c r="E4253" s="34" t="s">
        <v>43</v>
      </c>
      <c r="F4253" s="159" t="s">
        <v>42</v>
      </c>
      <c r="G4253" s="159" t="s">
        <v>43</v>
      </c>
      <c r="H4253" s="130"/>
    </row>
    <row r="4254" spans="1:8" ht="17.25" thickTop="1" thickBot="1">
      <c r="A4254" s="22" t="s">
        <v>11</v>
      </c>
      <c r="B4254" s="29">
        <f t="shared" ref="B4254:G4275" si="461">B4286+B4318+B4350+B4381+B4413+B4445+B4478</f>
        <v>19.870999999999999</v>
      </c>
      <c r="C4254" s="29">
        <f t="shared" si="461"/>
        <v>60.41899999999999</v>
      </c>
      <c r="D4254" s="29">
        <f t="shared" si="461"/>
        <v>20.230999999999998</v>
      </c>
      <c r="E4254" s="29">
        <f t="shared" si="461"/>
        <v>62.280999999999992</v>
      </c>
      <c r="F4254" s="29">
        <f>F4286+F4318+F4350+F4381+F4413+F4445+F4478</f>
        <v>19.736000000000001</v>
      </c>
      <c r="G4254" s="29">
        <f t="shared" si="461"/>
        <v>62.123000000000005</v>
      </c>
      <c r="H4254" s="132" t="s">
        <v>575</v>
      </c>
    </row>
    <row r="4255" spans="1:8" ht="16.5" thickBot="1">
      <c r="A4255" s="22" t="s">
        <v>12</v>
      </c>
      <c r="B4255" s="29">
        <f t="shared" si="461"/>
        <v>221.077</v>
      </c>
      <c r="C4255" s="29">
        <f t="shared" si="461"/>
        <v>649.05999999999995</v>
      </c>
      <c r="D4255" s="29">
        <f t="shared" si="461"/>
        <v>139.136</v>
      </c>
      <c r="E4255" s="29">
        <f t="shared" si="461"/>
        <v>647.93900000000008</v>
      </c>
      <c r="F4255" s="29">
        <f>F4287+F4319+F4351+F4382+F4414+F4446+F4479</f>
        <v>227.94200000000001</v>
      </c>
      <c r="G4255" s="29">
        <f>G4287+G4319+G4351+G4382+G4414+G4446+G4479</f>
        <v>590.17100000000005</v>
      </c>
      <c r="H4255" s="132" t="s">
        <v>576</v>
      </c>
    </row>
    <row r="4256" spans="1:8" ht="16.5" thickBot="1">
      <c r="A4256" s="22" t="s">
        <v>13</v>
      </c>
      <c r="B4256" s="29">
        <f t="shared" si="461"/>
        <v>29.841000000000005</v>
      </c>
      <c r="C4256" s="29">
        <f t="shared" si="461"/>
        <v>64.798000000000002</v>
      </c>
      <c r="D4256" s="29">
        <f t="shared" si="461"/>
        <v>42.556999999999995</v>
      </c>
      <c r="E4256" s="29">
        <f t="shared" si="461"/>
        <v>84.533000000000015</v>
      </c>
      <c r="F4256" s="29">
        <f t="shared" ref="F4256:G4256" si="462">F4288+F4320+F4352+F4383+F4415+F4447+F4480</f>
        <v>28.987000000000005</v>
      </c>
      <c r="G4256" s="29">
        <f t="shared" si="462"/>
        <v>67.986999999999995</v>
      </c>
      <c r="H4256" s="132" t="s">
        <v>572</v>
      </c>
    </row>
    <row r="4257" spans="1:8" ht="16.5" thickBot="1">
      <c r="A4257" s="22" t="s">
        <v>14</v>
      </c>
      <c r="B4257" s="29">
        <f t="shared" si="461"/>
        <v>44.208000000000006</v>
      </c>
      <c r="C4257" s="29">
        <f t="shared" si="461"/>
        <v>91.960999999999999</v>
      </c>
      <c r="D4257" s="29">
        <f t="shared" si="461"/>
        <v>66.501606999999993</v>
      </c>
      <c r="E4257" s="29">
        <f t="shared" si="461"/>
        <v>115.16300000000001</v>
      </c>
      <c r="F4257" s="29">
        <f t="shared" ref="F4257:G4257" si="463">F4289+F4321+F4353+F4384+F4416+F4448+F4481</f>
        <v>57.179999999999993</v>
      </c>
      <c r="G4257" s="29">
        <f t="shared" si="463"/>
        <v>87.272000000000006</v>
      </c>
      <c r="H4257" s="132" t="s">
        <v>585</v>
      </c>
    </row>
    <row r="4258" spans="1:8" ht="16.5" thickBot="1">
      <c r="A4258" s="22" t="s">
        <v>15</v>
      </c>
      <c r="B4258" s="29">
        <f t="shared" si="461"/>
        <v>19.088792025019544</v>
      </c>
      <c r="C4258" s="29">
        <f t="shared" si="461"/>
        <v>53.585999999999991</v>
      </c>
      <c r="D4258" s="29">
        <f t="shared" si="461"/>
        <v>15.166448006254885</v>
      </c>
      <c r="E4258" s="29">
        <f t="shared" si="461"/>
        <v>48.09899999999999</v>
      </c>
      <c r="F4258" s="29">
        <f>F4290+F4322+F4354+F4385+F4417+F4449+F4482</f>
        <v>14.327215011727914</v>
      </c>
      <c r="G4258" s="29">
        <f t="shared" ref="G4258" si="464">G4290+G4322+G4354+G4385+G4417+G4449+G4482</f>
        <v>35.611999999999995</v>
      </c>
      <c r="H4258" s="132" t="s">
        <v>591</v>
      </c>
    </row>
    <row r="4259" spans="1:8" ht="16.5" thickBot="1">
      <c r="A4259" s="22" t="s">
        <v>16</v>
      </c>
      <c r="B4259" s="29">
        <f t="shared" si="461"/>
        <v>29.133528000000002</v>
      </c>
      <c r="C4259" s="29">
        <f t="shared" si="461"/>
        <v>0.91500000000000004</v>
      </c>
      <c r="D4259" s="29">
        <f t="shared" si="461"/>
        <v>7.2819999999999991</v>
      </c>
      <c r="E4259" s="29">
        <f t="shared" si="461"/>
        <v>0.99299999999999999</v>
      </c>
      <c r="F4259" s="29">
        <f t="shared" ref="F4259:G4259" si="465">F4291+F4323+F4355+F4386+F4418+F4450+F4483</f>
        <v>1.4689999999999999</v>
      </c>
      <c r="G4259" s="29">
        <f t="shared" si="465"/>
        <v>1.7999999999999998</v>
      </c>
      <c r="H4259" s="132" t="s">
        <v>573</v>
      </c>
    </row>
    <row r="4260" spans="1:8" ht="16.5" thickBot="1">
      <c r="A4260" s="22" t="s">
        <v>17</v>
      </c>
      <c r="B4260" s="29">
        <f t="shared" si="461"/>
        <v>1.1879999999999999</v>
      </c>
      <c r="C4260" s="29">
        <f t="shared" si="461"/>
        <v>1.23</v>
      </c>
      <c r="D4260" s="29">
        <f t="shared" si="461"/>
        <v>6.4000000000000001E-2</v>
      </c>
      <c r="E4260" s="29">
        <f t="shared" si="461"/>
        <v>0.48800000000000004</v>
      </c>
      <c r="F4260" s="29">
        <f t="shared" ref="F4260:G4260" si="466">F4292+F4324+F4356+F4387+F4419+F4451+F4484</f>
        <v>4.5000000000000005E-2</v>
      </c>
      <c r="G4260" s="29">
        <f t="shared" si="466"/>
        <v>0.34100000000000003</v>
      </c>
      <c r="H4260" s="132" t="s">
        <v>18</v>
      </c>
    </row>
    <row r="4261" spans="1:8" ht="16.5" thickBot="1">
      <c r="A4261" s="22" t="s">
        <v>19</v>
      </c>
      <c r="B4261" s="29">
        <f t="shared" si="461"/>
        <v>159.06900000000002</v>
      </c>
      <c r="C4261" s="29">
        <f t="shared" si="461"/>
        <v>407.03200000000004</v>
      </c>
      <c r="D4261" s="29">
        <f t="shared" si="461"/>
        <v>116.376</v>
      </c>
      <c r="E4261" s="29">
        <f t="shared" si="461"/>
        <v>441.87000000000006</v>
      </c>
      <c r="F4261" s="29">
        <f t="shared" ref="F4261:G4261" si="467">F4293+F4325+F4357+F4388+F4420+F4452+F4485</f>
        <v>145.053</v>
      </c>
      <c r="G4261" s="29">
        <f t="shared" si="467"/>
        <v>374.18699999999995</v>
      </c>
      <c r="H4261" s="132" t="s">
        <v>574</v>
      </c>
    </row>
    <row r="4262" spans="1:8" ht="16.5" thickBot="1">
      <c r="A4262" s="22" t="s">
        <v>20</v>
      </c>
      <c r="B4262" s="29">
        <f t="shared" si="461"/>
        <v>0.46600000000000008</v>
      </c>
      <c r="C4262" s="29">
        <f t="shared" si="461"/>
        <v>0.97800000000000009</v>
      </c>
      <c r="D4262" s="29">
        <f t="shared" si="461"/>
        <v>18.335000000000001</v>
      </c>
      <c r="E4262" s="29">
        <f t="shared" si="461"/>
        <v>0.83800000000000008</v>
      </c>
      <c r="F4262" s="29">
        <f t="shared" ref="F4262:G4262" si="468">F4294+F4326+F4358+F4389+F4421+F4453+F4486</f>
        <v>0.51600000000000001</v>
      </c>
      <c r="G4262" s="29">
        <f t="shared" si="468"/>
        <v>0.436</v>
      </c>
      <c r="H4262" s="132" t="s">
        <v>577</v>
      </c>
    </row>
    <row r="4263" spans="1:8" ht="16.5" thickBot="1">
      <c r="A4263" s="22" t="s">
        <v>21</v>
      </c>
      <c r="B4263" s="29">
        <f t="shared" si="461"/>
        <v>4.628000000000001</v>
      </c>
      <c r="C4263" s="29">
        <f t="shared" si="461"/>
        <v>5.492</v>
      </c>
      <c r="D4263" s="29">
        <f t="shared" si="461"/>
        <v>79.184000000000012</v>
      </c>
      <c r="E4263" s="29">
        <f t="shared" si="461"/>
        <v>4.3120000000000003</v>
      </c>
      <c r="F4263" s="29">
        <f t="shared" ref="F4263:G4263" si="469">F4295+F4327+F4359+F4390+F4422+F4454+F4487</f>
        <v>3.1109999999999998</v>
      </c>
      <c r="G4263" s="29">
        <f t="shared" si="469"/>
        <v>2.992</v>
      </c>
      <c r="H4263" s="132" t="s">
        <v>587</v>
      </c>
    </row>
    <row r="4264" spans="1:8" ht="16.5" thickBot="1">
      <c r="A4264" s="22" t="s">
        <v>22</v>
      </c>
      <c r="B4264" s="29">
        <f t="shared" si="461"/>
        <v>0.57600000000000007</v>
      </c>
      <c r="C4264" s="29">
        <f t="shared" si="461"/>
        <v>1.667</v>
      </c>
      <c r="D4264" s="29">
        <f t="shared" si="461"/>
        <v>0.67700000000000005</v>
      </c>
      <c r="E4264" s="29">
        <f t="shared" si="461"/>
        <v>1.653</v>
      </c>
      <c r="F4264" s="29">
        <f t="shared" ref="F4264:G4264" si="470">F4296+F4328+F4360+F4391+F4423+F4455+F4488</f>
        <v>1.8099999999999998</v>
      </c>
      <c r="G4264" s="29">
        <f t="shared" si="470"/>
        <v>1.5509999999999999</v>
      </c>
      <c r="H4264" s="132" t="s">
        <v>571</v>
      </c>
    </row>
    <row r="4265" spans="1:8" ht="16.5" thickBot="1">
      <c r="A4265" s="22" t="s">
        <v>23</v>
      </c>
      <c r="B4265" s="29">
        <f t="shared" si="461"/>
        <v>43.229813698630139</v>
      </c>
      <c r="C4265" s="29">
        <f t="shared" si="461"/>
        <v>98.765000000000015</v>
      </c>
      <c r="D4265" s="29">
        <f t="shared" si="461"/>
        <v>12.39696506849315</v>
      </c>
      <c r="E4265" s="29">
        <f t="shared" si="461"/>
        <v>33.625</v>
      </c>
      <c r="F4265" s="29">
        <f t="shared" ref="F4265:G4265" si="471">F4297+F4329+F4361+F4392+F4424+F4456+F4489</f>
        <v>28.649340410958903</v>
      </c>
      <c r="G4265" s="29">
        <f t="shared" si="471"/>
        <v>51.61999999999999</v>
      </c>
      <c r="H4265" s="132" t="s">
        <v>24</v>
      </c>
    </row>
    <row r="4266" spans="1:8" ht="16.5" thickBot="1">
      <c r="A4266" s="22" t="s">
        <v>25</v>
      </c>
      <c r="B4266" s="29">
        <f t="shared" si="461"/>
        <v>28.311</v>
      </c>
      <c r="C4266" s="29">
        <f t="shared" si="461"/>
        <v>50.318000000000012</v>
      </c>
      <c r="D4266" s="29">
        <f t="shared" si="461"/>
        <v>33.649411764705881</v>
      </c>
      <c r="E4266" s="29">
        <f t="shared" si="461"/>
        <v>63.161000000000001</v>
      </c>
      <c r="F4266" s="29">
        <f t="shared" ref="F4266:G4266" si="472">F4298+F4330+F4362+F4393+F4425+F4457+F4490</f>
        <v>25.136970941176472</v>
      </c>
      <c r="G4266" s="29">
        <f t="shared" si="472"/>
        <v>56.727360000000004</v>
      </c>
      <c r="H4266" s="132" t="s">
        <v>578</v>
      </c>
    </row>
    <row r="4267" spans="1:8" ht="16.5" thickBot="1">
      <c r="A4267" s="22" t="s">
        <v>26</v>
      </c>
      <c r="B4267" s="29">
        <f t="shared" si="461"/>
        <v>1.9559144092089271</v>
      </c>
      <c r="C4267" s="29">
        <f t="shared" si="461"/>
        <v>13.263000000000002</v>
      </c>
      <c r="D4267" s="29">
        <f t="shared" si="461"/>
        <v>1.4293038225450618</v>
      </c>
      <c r="E4267" s="29">
        <f t="shared" si="461"/>
        <v>16.018000000000001</v>
      </c>
      <c r="F4267" s="29">
        <f t="shared" ref="F4267:G4267" si="473">F4299+F4331+F4363+F4394+F4426+F4458+F4491</f>
        <v>4.5179999999999989</v>
      </c>
      <c r="G4267" s="29">
        <f t="shared" si="473"/>
        <v>14.854000000000001</v>
      </c>
      <c r="H4267" s="132" t="s">
        <v>588</v>
      </c>
    </row>
    <row r="4268" spans="1:8" ht="16.5" thickBot="1">
      <c r="A4268" s="22" t="s">
        <v>27</v>
      </c>
      <c r="B4268" s="29">
        <f t="shared" si="461"/>
        <v>26.859999999999996</v>
      </c>
      <c r="C4268" s="29">
        <f t="shared" si="461"/>
        <v>85.018999999999991</v>
      </c>
      <c r="D4268" s="29">
        <f t="shared" si="461"/>
        <v>21.615000000000002</v>
      </c>
      <c r="E4268" s="29">
        <f t="shared" si="461"/>
        <v>91.25500000000001</v>
      </c>
      <c r="F4268" s="29">
        <f t="shared" ref="F4268:G4268" si="474">F4300+F4332+F4364+F4395+F4427+F4459+F4492</f>
        <v>14.968086951990554</v>
      </c>
      <c r="G4268" s="29">
        <f t="shared" si="474"/>
        <v>86.372</v>
      </c>
      <c r="H4268" s="132" t="s">
        <v>579</v>
      </c>
    </row>
    <row r="4269" spans="1:8" ht="16.5" thickBot="1">
      <c r="A4269" s="22" t="s">
        <v>28</v>
      </c>
      <c r="B4269" s="29">
        <f t="shared" si="461"/>
        <v>40.181999999999988</v>
      </c>
      <c r="C4269" s="29">
        <f t="shared" si="461"/>
        <v>193.90799999999999</v>
      </c>
      <c r="D4269" s="29">
        <f t="shared" si="461"/>
        <v>26.531000000000002</v>
      </c>
      <c r="E4269" s="29">
        <f t="shared" si="461"/>
        <v>196.33400000000003</v>
      </c>
      <c r="F4269" s="29">
        <f t="shared" ref="F4269:G4269" si="475">F4301+F4333+F4365+F4396+F4428+F4460+F4493</f>
        <v>38.912000000000006</v>
      </c>
      <c r="G4269" s="29">
        <f t="shared" si="475"/>
        <v>238.97400000000002</v>
      </c>
      <c r="H4269" s="132" t="s">
        <v>580</v>
      </c>
    </row>
    <row r="4270" spans="1:8" ht="16.5" thickBot="1">
      <c r="A4270" s="22" t="s">
        <v>29</v>
      </c>
      <c r="B4270" s="29">
        <f t="shared" si="461"/>
        <v>25.183000000000007</v>
      </c>
      <c r="C4270" s="29">
        <f t="shared" si="461"/>
        <v>103.27799999999998</v>
      </c>
      <c r="D4270" s="29">
        <f t="shared" si="461"/>
        <v>7.911999999999999</v>
      </c>
      <c r="E4270" s="29">
        <f t="shared" si="461"/>
        <v>82.34</v>
      </c>
      <c r="F4270" s="29">
        <f t="shared" ref="F4270:G4270" si="476">F4302+F4334+F4366+F4397+F4429+F4461+F4494</f>
        <v>9.3119999999999976</v>
      </c>
      <c r="G4270" s="29">
        <f t="shared" si="476"/>
        <v>33.436</v>
      </c>
      <c r="H4270" s="132" t="s">
        <v>581</v>
      </c>
    </row>
    <row r="4271" spans="1:8" ht="16.5" thickBot="1">
      <c r="A4271" s="22" t="s">
        <v>30</v>
      </c>
      <c r="B4271" s="29">
        <f t="shared" si="461"/>
        <v>5.6580000000000004</v>
      </c>
      <c r="C4271" s="29">
        <f t="shared" si="461"/>
        <v>19.726000000000003</v>
      </c>
      <c r="D4271" s="29">
        <f t="shared" si="461"/>
        <v>5.2700000000000005</v>
      </c>
      <c r="E4271" s="29">
        <f t="shared" si="461"/>
        <v>17.701000000000001</v>
      </c>
      <c r="F4271" s="29">
        <f t="shared" ref="F4271:G4271" si="477">F4303+F4335+F4367+F4398+F4430+F4462+F4495</f>
        <v>5.93</v>
      </c>
      <c r="G4271" s="29">
        <f t="shared" si="477"/>
        <v>14.257999999999999</v>
      </c>
      <c r="H4271" s="132" t="s">
        <v>589</v>
      </c>
    </row>
    <row r="4272" spans="1:8" ht="16.5" thickBot="1">
      <c r="A4272" s="22" t="s">
        <v>31</v>
      </c>
      <c r="B4272" s="29">
        <f t="shared" si="461"/>
        <v>409.70261188011176</v>
      </c>
      <c r="C4272" s="29">
        <f t="shared" si="461"/>
        <v>727.40600000000006</v>
      </c>
      <c r="D4272" s="29">
        <f t="shared" si="461"/>
        <v>526.91012714945089</v>
      </c>
      <c r="E4272" s="29">
        <f t="shared" si="461"/>
        <v>1122.4674259999997</v>
      </c>
      <c r="F4272" s="29">
        <f>F4304+F4336+F4368+F4399+F4431+F4463+F4496</f>
        <v>548.88508325946611</v>
      </c>
      <c r="G4272" s="29">
        <f t="shared" ref="G4272" si="478">G4304+G4336+G4368+G4399+G4431+G4463+G4496</f>
        <v>951.76237600000013</v>
      </c>
      <c r="H4272" s="132" t="s">
        <v>582</v>
      </c>
    </row>
    <row r="4273" spans="1:8" ht="16.5" thickBot="1">
      <c r="A4273" s="22" t="s">
        <v>32</v>
      </c>
      <c r="B4273" s="29">
        <f t="shared" si="461"/>
        <v>92.343000000000004</v>
      </c>
      <c r="C4273" s="29">
        <f t="shared" si="461"/>
        <v>217.93699999999998</v>
      </c>
      <c r="D4273" s="29">
        <f t="shared" si="461"/>
        <v>91.262</v>
      </c>
      <c r="E4273" s="29">
        <f t="shared" si="461"/>
        <v>216.03199999999998</v>
      </c>
      <c r="F4273" s="29">
        <f t="shared" ref="F4273:G4273" si="479">F4305+F4337+F4369+F4400+F4432+F4464+F4497</f>
        <v>71.535000000000011</v>
      </c>
      <c r="G4273" s="29">
        <f t="shared" si="479"/>
        <v>161.88300000000001</v>
      </c>
      <c r="H4273" s="132" t="s">
        <v>584</v>
      </c>
    </row>
    <row r="4274" spans="1:8" ht="16.5" thickBot="1">
      <c r="A4274" s="22" t="s">
        <v>33</v>
      </c>
      <c r="B4274" s="29">
        <f t="shared" si="461"/>
        <v>0.109</v>
      </c>
      <c r="C4274" s="29">
        <f t="shared" si="461"/>
        <v>3.6000000000000004E-2</v>
      </c>
      <c r="D4274" s="29">
        <f t="shared" si="461"/>
        <v>4.1389999999999993</v>
      </c>
      <c r="E4274" s="29">
        <f t="shared" si="461"/>
        <v>0.13700000000000001</v>
      </c>
      <c r="F4274" s="29">
        <f>F4306+F4338+F4370+F4401+F4433+F4465+F4498</f>
        <v>0.501</v>
      </c>
      <c r="G4274" s="29">
        <f t="shared" ref="G4274" si="480">G4306+G4338+G4370+G4401+G4433+G4465+G4498</f>
        <v>0.8580000000000001</v>
      </c>
      <c r="H4274" s="132" t="s">
        <v>583</v>
      </c>
    </row>
    <row r="4275" spans="1:8" ht="16.5" thickBot="1">
      <c r="A4275" s="22" t="s">
        <v>34</v>
      </c>
      <c r="B4275" s="29">
        <f t="shared" si="461"/>
        <v>0.875</v>
      </c>
      <c r="C4275" s="29">
        <f t="shared" si="461"/>
        <v>2.1219999999999999</v>
      </c>
      <c r="D4275" s="29">
        <f t="shared" si="461"/>
        <v>0.124</v>
      </c>
      <c r="E4275" s="29">
        <f t="shared" si="461"/>
        <v>0.25600000000000001</v>
      </c>
      <c r="F4275" s="29">
        <f t="shared" si="461"/>
        <v>3.5000000000000003E-2</v>
      </c>
      <c r="G4275" s="29">
        <f t="shared" si="461"/>
        <v>5.3000000000000005E-2</v>
      </c>
      <c r="H4275" s="141" t="s">
        <v>35</v>
      </c>
    </row>
    <row r="4276" spans="1:8" ht="16.5" thickBot="1">
      <c r="A4276" s="90" t="s">
        <v>338</v>
      </c>
      <c r="B4276" s="92">
        <f t="shared" ref="B4276" si="481">SUM(B4254:B4275)</f>
        <v>1203.5556600129705</v>
      </c>
      <c r="C4276" s="92">
        <f t="shared" ref="C4276" si="482">SUM(C4254:C4275)</f>
        <v>2848.9159999999997</v>
      </c>
      <c r="D4276" s="92">
        <f t="shared" ref="D4276" si="483">SUM(D4254:D4275)</f>
        <v>1236.7488628114497</v>
      </c>
      <c r="E4276" s="92">
        <f t="shared" ref="E4276:G4276" si="484">SUM(E4254:E4275)</f>
        <v>3247.4954260000004</v>
      </c>
      <c r="F4276" s="92">
        <f t="shared" si="484"/>
        <v>1248.5586965753203</v>
      </c>
      <c r="G4276" s="92">
        <f t="shared" si="484"/>
        <v>2835.2697359999997</v>
      </c>
      <c r="H4276" s="168" t="s">
        <v>586</v>
      </c>
    </row>
    <row r="4277" spans="1:8" ht="16.5" thickBot="1">
      <c r="A4277" s="90" t="s">
        <v>337</v>
      </c>
      <c r="B4277" s="92">
        <f>B4309+B4341+B4373+B4404+B4436+B4468+B4501</f>
        <v>34377.607377698369</v>
      </c>
      <c r="C4277" s="92">
        <f>C4309+C4341+C4373+C4404+C4436+C4468+C4501</f>
        <v>123755.83099999999</v>
      </c>
      <c r="D4277" s="92">
        <f>D4309+D4341+D4373+D4404+D4436+D4468+D4501</f>
        <v>34315.912948676785</v>
      </c>
      <c r="E4277" s="92">
        <f>E4309+E4341+E4373+E4404+E4436+E4468+E4501</f>
        <v>124134.78</v>
      </c>
      <c r="F4277" s="139">
        <f t="shared" ref="F4277:G4277" si="485">F4309+F4341+F4373+F4404+F4436+F4468+F4501</f>
        <v>34040.078811679363</v>
      </c>
      <c r="G4277" s="139">
        <f t="shared" si="485"/>
        <v>113393.17499999999</v>
      </c>
      <c r="H4277" s="135" t="s">
        <v>339</v>
      </c>
    </row>
    <row r="4278" spans="1:8" ht="16.5" thickTop="1">
      <c r="E4278" s="14"/>
      <c r="F4278" s="110"/>
      <c r="G4278" s="110"/>
      <c r="H4278" s="89" t="s">
        <v>286</v>
      </c>
    </row>
    <row r="4280" spans="1:8">
      <c r="A4280" s="73" t="s">
        <v>256</v>
      </c>
      <c r="H4280" s="75" t="s">
        <v>257</v>
      </c>
    </row>
    <row r="4281" spans="1:8">
      <c r="A4281" s="73" t="s">
        <v>828</v>
      </c>
      <c r="H4281" s="46" t="s">
        <v>528</v>
      </c>
    </row>
    <row r="4282" spans="1:8" ht="16.5" customHeight="1" thickBot="1">
      <c r="A4282" s="72" t="s">
        <v>813</v>
      </c>
      <c r="E4282" s="2"/>
      <c r="G4282" s="2" t="s">
        <v>37</v>
      </c>
      <c r="H4282" s="2" t="s">
        <v>1</v>
      </c>
    </row>
    <row r="4283" spans="1:8" ht="16.5" thickBot="1">
      <c r="A4283" s="63" t="s">
        <v>6</v>
      </c>
      <c r="B4283" s="179">
        <v>2018</v>
      </c>
      <c r="C4283" s="180"/>
      <c r="D4283" s="179">
        <v>2019</v>
      </c>
      <c r="E4283" s="180"/>
      <c r="F4283" s="179">
        <v>2020</v>
      </c>
      <c r="G4283" s="180"/>
      <c r="H4283" s="64" t="s">
        <v>2</v>
      </c>
    </row>
    <row r="4284" spans="1:8">
      <c r="A4284" s="65"/>
      <c r="B4284" s="19" t="s">
        <v>40</v>
      </c>
      <c r="C4284" s="105" t="s">
        <v>41</v>
      </c>
      <c r="D4284" s="105" t="s">
        <v>40</v>
      </c>
      <c r="E4284" s="15" t="s">
        <v>41</v>
      </c>
      <c r="F4284" s="19" t="s">
        <v>40</v>
      </c>
      <c r="G4284" s="9" t="s">
        <v>41</v>
      </c>
      <c r="H4284" s="66"/>
    </row>
    <row r="4285" spans="1:8" ht="16.5" thickBot="1">
      <c r="A4285" s="67"/>
      <c r="B4285" s="32" t="s">
        <v>42</v>
      </c>
      <c r="C4285" s="11" t="s">
        <v>43</v>
      </c>
      <c r="D4285" s="108" t="s">
        <v>42</v>
      </c>
      <c r="E4285" s="34" t="s">
        <v>43</v>
      </c>
      <c r="F4285" s="32" t="s">
        <v>42</v>
      </c>
      <c r="G4285" s="32" t="s">
        <v>43</v>
      </c>
      <c r="H4285" s="68"/>
    </row>
    <row r="4286" spans="1:8" ht="17.25" thickTop="1" thickBot="1">
      <c r="A4286" s="22" t="s">
        <v>11</v>
      </c>
      <c r="B4286" s="33">
        <v>2.7E-2</v>
      </c>
      <c r="C4286" s="36">
        <v>0.19500000000000001</v>
      </c>
      <c r="D4286" s="29">
        <v>2.7E-2</v>
      </c>
      <c r="E4286" s="35">
        <v>0.24099999999999999</v>
      </c>
      <c r="F4286" s="29">
        <v>1.2999999999999999E-2</v>
      </c>
      <c r="G4286" s="29">
        <v>0.13700000000000001</v>
      </c>
      <c r="H4286" s="108" t="s">
        <v>575</v>
      </c>
    </row>
    <row r="4287" spans="1:8" ht="16.5" thickBot="1">
      <c r="A4287" s="22" t="s">
        <v>12</v>
      </c>
      <c r="B4287" s="35">
        <v>0.95399999999999996</v>
      </c>
      <c r="C4287" s="36">
        <v>3.5190000000000001</v>
      </c>
      <c r="D4287" s="29">
        <v>0.96299999999999997</v>
      </c>
      <c r="E4287" s="35">
        <v>3.3620000000000001</v>
      </c>
      <c r="F4287" s="29">
        <v>2.5390000000000001</v>
      </c>
      <c r="G4287" s="29">
        <v>5.032</v>
      </c>
      <c r="H4287" s="108" t="s">
        <v>576</v>
      </c>
    </row>
    <row r="4288" spans="1:8" ht="16.5" thickBot="1">
      <c r="A4288" s="22" t="s">
        <v>13</v>
      </c>
      <c r="B4288" s="35">
        <v>4.4999999999999998E-2</v>
      </c>
      <c r="C4288" s="36">
        <v>0.96299999999999997</v>
      </c>
      <c r="D4288" s="29">
        <v>5.0999999999999997E-2</v>
      </c>
      <c r="E4288" s="35">
        <v>0.49399999999999999</v>
      </c>
      <c r="F4288" s="29">
        <v>4.7E-2</v>
      </c>
      <c r="G4288" s="29">
        <v>0.43</v>
      </c>
      <c r="H4288" s="108" t="s">
        <v>572</v>
      </c>
    </row>
    <row r="4289" spans="1:8" ht="16.5" thickBot="1">
      <c r="A4289" s="22" t="s">
        <v>14</v>
      </c>
      <c r="B4289" s="35">
        <v>0.96199999999999997</v>
      </c>
      <c r="C4289" s="36">
        <v>23.649000000000001</v>
      </c>
      <c r="D4289" s="29">
        <v>1.0489999999999999</v>
      </c>
      <c r="E4289" s="35">
        <v>22.462</v>
      </c>
      <c r="F4289" s="29">
        <v>0.872</v>
      </c>
      <c r="G4289" s="29">
        <v>17.411999999999999</v>
      </c>
      <c r="H4289" s="108" t="s">
        <v>585</v>
      </c>
    </row>
    <row r="4290" spans="1:8" ht="16.5" thickBot="1">
      <c r="A4290" s="22" t="s">
        <v>15</v>
      </c>
      <c r="B4290" s="35">
        <v>0.57179202501954651</v>
      </c>
      <c r="C4290" s="36">
        <v>4.2030000000000003</v>
      </c>
      <c r="D4290" s="29">
        <v>0.6214480062548865</v>
      </c>
      <c r="E4290" s="35">
        <v>4.5679999999999996</v>
      </c>
      <c r="F4290" s="29">
        <v>0.29521501172791242</v>
      </c>
      <c r="G4290" s="29">
        <v>2.17</v>
      </c>
      <c r="H4290" s="108" t="s">
        <v>591</v>
      </c>
    </row>
    <row r="4291" spans="1:8" ht="16.5" thickBot="1">
      <c r="A4291" s="22" t="s">
        <v>16</v>
      </c>
      <c r="B4291" s="35">
        <v>7.11E-3</v>
      </c>
      <c r="C4291" s="36">
        <v>4.0000000000000001E-3</v>
      </c>
      <c r="D4291" s="29">
        <v>0</v>
      </c>
      <c r="E4291" s="35">
        <v>0</v>
      </c>
      <c r="F4291" s="29">
        <v>0</v>
      </c>
      <c r="G4291" s="29">
        <v>0</v>
      </c>
      <c r="H4291" s="108" t="s">
        <v>573</v>
      </c>
    </row>
    <row r="4292" spans="1:8" ht="16.5" thickBot="1">
      <c r="A4292" s="22" t="s">
        <v>17</v>
      </c>
      <c r="B4292" s="35">
        <v>0</v>
      </c>
      <c r="C4292" s="36">
        <v>0</v>
      </c>
      <c r="D4292" s="29">
        <v>0</v>
      </c>
      <c r="E4292" s="35">
        <v>0</v>
      </c>
      <c r="F4292" s="29">
        <v>0</v>
      </c>
      <c r="G4292" s="29">
        <v>0</v>
      </c>
      <c r="H4292" s="108" t="s">
        <v>18</v>
      </c>
    </row>
    <row r="4293" spans="1:8" ht="16.5" thickBot="1">
      <c r="A4293" s="22" t="s">
        <v>19</v>
      </c>
      <c r="B4293" s="35">
        <v>0.91800000000000004</v>
      </c>
      <c r="C4293" s="36">
        <v>4.1120000000000001</v>
      </c>
      <c r="D4293" s="29">
        <v>10.108000000000001</v>
      </c>
      <c r="E4293" s="35">
        <v>19.07</v>
      </c>
      <c r="F4293" s="29">
        <v>0.63300000000000001</v>
      </c>
      <c r="G4293" s="29">
        <v>4.9130000000000003</v>
      </c>
      <c r="H4293" s="108" t="s">
        <v>574</v>
      </c>
    </row>
    <row r="4294" spans="1:8" ht="16.5" thickBot="1">
      <c r="A4294" s="22" t="s">
        <v>20</v>
      </c>
      <c r="B4294" s="35">
        <v>0</v>
      </c>
      <c r="C4294" s="36">
        <v>0</v>
      </c>
      <c r="D4294" s="29">
        <v>0</v>
      </c>
      <c r="E4294" s="35">
        <v>0</v>
      </c>
      <c r="F4294" s="29">
        <v>0</v>
      </c>
      <c r="G4294" s="29">
        <v>2.7E-2</v>
      </c>
      <c r="H4294" s="108" t="s">
        <v>577</v>
      </c>
    </row>
    <row r="4295" spans="1:8" ht="16.5" thickBot="1">
      <c r="A4295" s="22" t="s">
        <v>21</v>
      </c>
      <c r="B4295" s="35">
        <v>0</v>
      </c>
      <c r="C4295" s="36">
        <v>0</v>
      </c>
      <c r="D4295" s="29">
        <v>0</v>
      </c>
      <c r="E4295" s="35">
        <v>0</v>
      </c>
      <c r="F4295" s="35">
        <v>0</v>
      </c>
      <c r="G4295" s="35">
        <v>0</v>
      </c>
      <c r="H4295" s="108" t="s">
        <v>587</v>
      </c>
    </row>
    <row r="4296" spans="1:8" ht="16.5" thickBot="1">
      <c r="A4296" s="22" t="s">
        <v>22</v>
      </c>
      <c r="B4296" s="35">
        <v>0</v>
      </c>
      <c r="C4296" s="36">
        <v>0</v>
      </c>
      <c r="D4296" s="29">
        <v>0</v>
      </c>
      <c r="E4296" s="35">
        <v>0</v>
      </c>
      <c r="F4296" s="35">
        <v>0</v>
      </c>
      <c r="G4296" s="35">
        <v>0</v>
      </c>
      <c r="H4296" s="108" t="s">
        <v>571</v>
      </c>
    </row>
    <row r="4297" spans="1:8" ht="16.5" thickBot="1">
      <c r="A4297" s="22" t="s">
        <v>23</v>
      </c>
      <c r="B4297" s="35">
        <v>0.186813698630137</v>
      </c>
      <c r="C4297" s="36">
        <v>1.4279999999999999</v>
      </c>
      <c r="D4297" s="29">
        <v>4.6965068493150693E-2</v>
      </c>
      <c r="E4297" s="35">
        <v>0.35899999999999999</v>
      </c>
      <c r="F4297" s="29">
        <v>0.86434041095890424</v>
      </c>
      <c r="G4297" s="29">
        <v>6.6070000000000002</v>
      </c>
      <c r="H4297" s="108" t="s">
        <v>24</v>
      </c>
    </row>
    <row r="4298" spans="1:8" ht="16.5" thickBot="1">
      <c r="A4298" s="22" t="s">
        <v>25</v>
      </c>
      <c r="B4298" s="29">
        <v>3.5999999999999997E-2</v>
      </c>
      <c r="C4298" s="27">
        <v>0.30599999999999999</v>
      </c>
      <c r="D4298" s="29">
        <v>0.19141176470588234</v>
      </c>
      <c r="E4298" s="35">
        <v>1.627</v>
      </c>
      <c r="F4298" s="29">
        <v>0.20835294117647055</v>
      </c>
      <c r="G4298" s="29">
        <v>1.7709999999999999</v>
      </c>
      <c r="H4298" s="108" t="s">
        <v>578</v>
      </c>
    </row>
    <row r="4299" spans="1:8" ht="16.5" thickBot="1">
      <c r="A4299" s="22" t="s">
        <v>26</v>
      </c>
      <c r="B4299" s="35">
        <v>0</v>
      </c>
      <c r="C4299" s="36">
        <v>3.4000000000000002E-2</v>
      </c>
      <c r="D4299" s="29">
        <v>0</v>
      </c>
      <c r="E4299" s="35">
        <v>0.36099999999999999</v>
      </c>
      <c r="F4299" s="29">
        <v>2E-3</v>
      </c>
      <c r="G4299" s="29">
        <v>0.109</v>
      </c>
      <c r="H4299" s="108" t="s">
        <v>588</v>
      </c>
    </row>
    <row r="4300" spans="1:8" ht="16.5" thickBot="1">
      <c r="A4300" s="22" t="s">
        <v>27</v>
      </c>
      <c r="B4300" s="35">
        <v>2.3E-2</v>
      </c>
      <c r="C4300" s="36">
        <v>0.24199999999999999</v>
      </c>
      <c r="D4300" s="29">
        <v>0.84899999999999998</v>
      </c>
      <c r="E4300" s="35">
        <v>2.3210000000000002</v>
      </c>
      <c r="F4300" s="29">
        <v>0.182</v>
      </c>
      <c r="G4300" s="29">
        <v>1.8480000000000001</v>
      </c>
      <c r="H4300" s="108" t="s">
        <v>579</v>
      </c>
    </row>
    <row r="4301" spans="1:8" ht="16.5" thickBot="1">
      <c r="A4301" s="22" t="s">
        <v>28</v>
      </c>
      <c r="B4301" s="35">
        <v>0.112</v>
      </c>
      <c r="C4301" s="36">
        <v>2.0019999999999998</v>
      </c>
      <c r="D4301" s="29">
        <v>0.113</v>
      </c>
      <c r="E4301" s="35">
        <v>2.0859999999999999</v>
      </c>
      <c r="F4301" s="29">
        <v>0.113</v>
      </c>
      <c r="G4301" s="29">
        <v>1.722</v>
      </c>
      <c r="H4301" s="108" t="s">
        <v>580</v>
      </c>
    </row>
    <row r="4302" spans="1:8" ht="16.5" thickBot="1">
      <c r="A4302" s="22" t="s">
        <v>29</v>
      </c>
      <c r="B4302" s="35">
        <v>8.9999999999999993E-3</v>
      </c>
      <c r="C4302" s="36">
        <v>0.249</v>
      </c>
      <c r="D4302" s="29">
        <v>8.9999999999999993E-3</v>
      </c>
      <c r="E4302" s="35">
        <v>0.156</v>
      </c>
      <c r="F4302" s="29">
        <v>2E-3</v>
      </c>
      <c r="G4302" s="29">
        <v>4.4999999999999998E-2</v>
      </c>
      <c r="H4302" s="108" t="s">
        <v>581</v>
      </c>
    </row>
    <row r="4303" spans="1:8" ht="16.5" thickBot="1">
      <c r="A4303" s="22" t="s">
        <v>30</v>
      </c>
      <c r="B4303" s="35">
        <v>3.0000000000000001E-3</v>
      </c>
      <c r="C4303" s="36">
        <v>2.1999999999999999E-2</v>
      </c>
      <c r="D4303" s="29">
        <v>0</v>
      </c>
      <c r="E4303" s="35">
        <v>7.1999999999999995E-2</v>
      </c>
      <c r="F4303" s="29">
        <v>0</v>
      </c>
      <c r="G4303" s="29">
        <v>7.0000000000000001E-3</v>
      </c>
      <c r="H4303" s="108" t="s">
        <v>589</v>
      </c>
    </row>
    <row r="4304" spans="1:8" ht="16.5" thickBot="1">
      <c r="A4304" s="22" t="s">
        <v>31</v>
      </c>
      <c r="B4304" s="35">
        <v>8.0664294187425857E-3</v>
      </c>
      <c r="C4304" s="36">
        <v>7.4999999999999997E-2</v>
      </c>
      <c r="D4304" s="29">
        <v>3.6567813364966396E-3</v>
      </c>
      <c r="E4304" s="35">
        <v>3.4000000000000002E-2</v>
      </c>
      <c r="F4304" s="29">
        <v>4.9474100434954531E-3</v>
      </c>
      <c r="G4304" s="29">
        <v>4.5999999999999999E-2</v>
      </c>
      <c r="H4304" s="108" t="s">
        <v>582</v>
      </c>
    </row>
    <row r="4305" spans="1:8" ht="16.5" thickBot="1">
      <c r="A4305" s="22" t="s">
        <v>32</v>
      </c>
      <c r="B4305" s="35">
        <v>1.7000000000000001E-2</v>
      </c>
      <c r="C4305" s="36">
        <v>0.66</v>
      </c>
      <c r="D4305" s="29">
        <v>0.02</v>
      </c>
      <c r="E4305" s="35">
        <v>0.69299999999999995</v>
      </c>
      <c r="F4305" s="29">
        <v>1.4999999999999999E-2</v>
      </c>
      <c r="G4305" s="29">
        <v>0.68799999999999994</v>
      </c>
      <c r="H4305" s="108" t="s">
        <v>584</v>
      </c>
    </row>
    <row r="4306" spans="1:8" ht="16.5" thickBot="1">
      <c r="A4306" s="22" t="s">
        <v>33</v>
      </c>
      <c r="B4306" s="37">
        <v>0</v>
      </c>
      <c r="C4306" s="38">
        <v>0</v>
      </c>
      <c r="D4306" s="29">
        <v>0</v>
      </c>
      <c r="E4306" s="35">
        <v>0</v>
      </c>
      <c r="F4306" s="35">
        <v>0</v>
      </c>
      <c r="G4306" s="35">
        <v>0</v>
      </c>
      <c r="H4306" s="108" t="s">
        <v>583</v>
      </c>
    </row>
    <row r="4307" spans="1:8" ht="16.5" thickBot="1">
      <c r="A4307" s="22" t="s">
        <v>34</v>
      </c>
      <c r="B4307" s="37">
        <v>2.5000000000000001E-2</v>
      </c>
      <c r="C4307" s="38">
        <v>2.7E-2</v>
      </c>
      <c r="D4307" s="29">
        <v>1.4E-2</v>
      </c>
      <c r="E4307" s="35">
        <v>7.4999999999999997E-2</v>
      </c>
      <c r="F4307" s="29">
        <v>4.0000000000000001E-3</v>
      </c>
      <c r="G4307" s="29">
        <v>5.0000000000000001E-3</v>
      </c>
      <c r="H4307" s="107" t="s">
        <v>35</v>
      </c>
    </row>
    <row r="4308" spans="1:8" ht="16.5" thickBot="1">
      <c r="A4308" s="90" t="s">
        <v>338</v>
      </c>
      <c r="B4308" s="92">
        <v>3.9047821530684264</v>
      </c>
      <c r="C4308" s="92">
        <v>41.69</v>
      </c>
      <c r="D4308" s="92">
        <v>14.066481620790418</v>
      </c>
      <c r="E4308" s="92">
        <v>57.981000000000002</v>
      </c>
      <c r="F4308" s="92">
        <f>SUM(F4286:F4307)</f>
        <v>5.7948557739067832</v>
      </c>
      <c r="G4308" s="92">
        <f>SUM(G4286:G4307)</f>
        <v>42.969000000000008</v>
      </c>
      <c r="H4308" s="106" t="s">
        <v>586</v>
      </c>
    </row>
    <row r="4309" spans="1:8" ht="16.5" thickBot="1">
      <c r="A4309" s="90" t="s">
        <v>337</v>
      </c>
      <c r="B4309" s="92">
        <v>159.39196903970102</v>
      </c>
      <c r="C4309" s="92">
        <v>2262.3139999999999</v>
      </c>
      <c r="D4309" s="92">
        <v>154.75129103269671</v>
      </c>
      <c r="E4309" s="92">
        <v>2196.4470000000001</v>
      </c>
      <c r="F4309" s="92">
        <v>127.22673769092678</v>
      </c>
      <c r="G4309" s="92">
        <v>1805.78</v>
      </c>
      <c r="H4309" s="113" t="s">
        <v>339</v>
      </c>
    </row>
    <row r="4310" spans="1:8">
      <c r="A4310" s="93"/>
      <c r="B4310" s="94"/>
      <c r="C4310" s="94"/>
      <c r="D4310" s="94"/>
      <c r="E4310" s="94"/>
      <c r="F4310" s="94"/>
      <c r="G4310" s="94"/>
      <c r="H4310" s="115"/>
    </row>
    <row r="4311" spans="1:8">
      <c r="A4311" s="73" t="s">
        <v>258</v>
      </c>
      <c r="H4311" s="75" t="s">
        <v>259</v>
      </c>
    </row>
    <row r="4312" spans="1:8" ht="20.25" customHeight="1">
      <c r="A4312" s="71" t="s">
        <v>829</v>
      </c>
    </row>
    <row r="4313" spans="1:8" ht="21.75" customHeight="1">
      <c r="A4313" s="74"/>
      <c r="H4313" s="172" t="s">
        <v>529</v>
      </c>
    </row>
    <row r="4314" spans="1:8" ht="16.5" customHeight="1" thickBot="1">
      <c r="A4314" s="72" t="s">
        <v>813</v>
      </c>
      <c r="B4314" s="77"/>
      <c r="C4314" s="77"/>
      <c r="D4314" s="77"/>
      <c r="E4314" s="2"/>
      <c r="F4314" s="77"/>
      <c r="G4314" s="2" t="s">
        <v>37</v>
      </c>
      <c r="H4314" s="2" t="s">
        <v>1</v>
      </c>
    </row>
    <row r="4315" spans="1:8" ht="16.5" thickBot="1">
      <c r="A4315" s="63" t="s">
        <v>6</v>
      </c>
      <c r="B4315" s="179">
        <v>2018</v>
      </c>
      <c r="C4315" s="180"/>
      <c r="D4315" s="179">
        <v>2019</v>
      </c>
      <c r="E4315" s="180"/>
      <c r="F4315" s="179">
        <v>2020</v>
      </c>
      <c r="G4315" s="180"/>
      <c r="H4315" s="64" t="s">
        <v>2</v>
      </c>
    </row>
    <row r="4316" spans="1:8">
      <c r="A4316" s="65"/>
      <c r="B4316" s="19" t="s">
        <v>40</v>
      </c>
      <c r="C4316" s="105" t="s">
        <v>41</v>
      </c>
      <c r="D4316" s="105" t="s">
        <v>40</v>
      </c>
      <c r="E4316" s="15" t="s">
        <v>41</v>
      </c>
      <c r="F4316" s="19" t="s">
        <v>40</v>
      </c>
      <c r="G4316" s="9" t="s">
        <v>41</v>
      </c>
      <c r="H4316" s="66"/>
    </row>
    <row r="4317" spans="1:8" ht="16.5" thickBot="1">
      <c r="A4317" s="67"/>
      <c r="B4317" s="32" t="s">
        <v>42</v>
      </c>
      <c r="C4317" s="11" t="s">
        <v>43</v>
      </c>
      <c r="D4317" s="108" t="s">
        <v>42</v>
      </c>
      <c r="E4317" s="34" t="s">
        <v>43</v>
      </c>
      <c r="F4317" s="32" t="s">
        <v>42</v>
      </c>
      <c r="G4317" s="32" t="s">
        <v>43</v>
      </c>
      <c r="H4317" s="68"/>
    </row>
    <row r="4318" spans="1:8" ht="17.25" thickTop="1" thickBot="1">
      <c r="A4318" s="22" t="s">
        <v>11</v>
      </c>
      <c r="B4318" s="33">
        <v>14.859</v>
      </c>
      <c r="C4318" s="36">
        <v>39.933999999999997</v>
      </c>
      <c r="D4318" s="29">
        <v>15.05</v>
      </c>
      <c r="E4318" s="35">
        <v>40.183999999999997</v>
      </c>
      <c r="F4318" s="29">
        <v>15.711</v>
      </c>
      <c r="G4318" s="29">
        <v>45.793999999999997</v>
      </c>
      <c r="H4318" s="108" t="s">
        <v>575</v>
      </c>
    </row>
    <row r="4319" spans="1:8" ht="16.5" thickBot="1">
      <c r="A4319" s="22" t="s">
        <v>12</v>
      </c>
      <c r="B4319" s="35">
        <v>123.96599999999999</v>
      </c>
      <c r="C4319" s="36">
        <v>224.16</v>
      </c>
      <c r="D4319" s="29">
        <v>42.572000000000003</v>
      </c>
      <c r="E4319" s="35">
        <v>250.61799999999999</v>
      </c>
      <c r="F4319" s="29">
        <v>121.56699999999999</v>
      </c>
      <c r="G4319" s="29">
        <v>234.00700000000001</v>
      </c>
      <c r="H4319" s="108" t="s">
        <v>576</v>
      </c>
    </row>
    <row r="4320" spans="1:8" ht="16.5" thickBot="1">
      <c r="A4320" s="22" t="s">
        <v>13</v>
      </c>
      <c r="B4320" s="35">
        <v>16.911000000000001</v>
      </c>
      <c r="C4320" s="36">
        <v>31.218</v>
      </c>
      <c r="D4320" s="29">
        <v>26.52</v>
      </c>
      <c r="E4320" s="35">
        <v>32.82</v>
      </c>
      <c r="F4320" s="29">
        <v>17.273</v>
      </c>
      <c r="G4320" s="29">
        <v>33.673999999999999</v>
      </c>
      <c r="H4320" s="108" t="s">
        <v>572</v>
      </c>
    </row>
    <row r="4321" spans="1:8" ht="16.5" thickBot="1">
      <c r="A4321" s="22" t="s">
        <v>14</v>
      </c>
      <c r="B4321" s="35">
        <v>39.497999999999998</v>
      </c>
      <c r="C4321" s="36">
        <v>56.548000000000002</v>
      </c>
      <c r="D4321" s="29">
        <v>60.858606999999999</v>
      </c>
      <c r="E4321" s="35">
        <v>79.766000000000005</v>
      </c>
      <c r="F4321" s="29">
        <v>53.32</v>
      </c>
      <c r="G4321" s="29">
        <v>60.718000000000004</v>
      </c>
      <c r="H4321" s="108" t="s">
        <v>585</v>
      </c>
    </row>
    <row r="4322" spans="1:8" ht="16.5" thickBot="1">
      <c r="A4322" s="22" t="s">
        <v>15</v>
      </c>
      <c r="B4322" s="35">
        <v>13.340999999999999</v>
      </c>
      <c r="C4322" s="36">
        <v>26.207000000000001</v>
      </c>
      <c r="D4322" s="29">
        <v>10.315</v>
      </c>
      <c r="E4322" s="35">
        <v>22.704999999999998</v>
      </c>
      <c r="F4322" s="29">
        <v>11.582000000000001</v>
      </c>
      <c r="G4322" s="29">
        <v>23.181000000000001</v>
      </c>
      <c r="H4322" s="108" t="s">
        <v>591</v>
      </c>
    </row>
    <row r="4323" spans="1:8" ht="16.5" thickBot="1">
      <c r="A4323" s="22" t="s">
        <v>16</v>
      </c>
      <c r="B4323" s="35">
        <v>0.69817899999999999</v>
      </c>
      <c r="C4323" s="36">
        <v>0.85099999999999998</v>
      </c>
      <c r="D4323" s="29">
        <v>7.1619999999999999</v>
      </c>
      <c r="E4323" s="35">
        <v>0.84399999999999997</v>
      </c>
      <c r="F4323" s="29">
        <v>1.4279999999999999</v>
      </c>
      <c r="G4323" s="29">
        <v>1.7509999999999999</v>
      </c>
      <c r="H4323" s="108" t="s">
        <v>573</v>
      </c>
    </row>
    <row r="4324" spans="1:8" ht="16.5" thickBot="1">
      <c r="A4324" s="22" t="s">
        <v>17</v>
      </c>
      <c r="B4324" s="35">
        <v>1.1080000000000001</v>
      </c>
      <c r="C4324" s="36">
        <v>0.751</v>
      </c>
      <c r="D4324" s="29">
        <v>2.3E-2</v>
      </c>
      <c r="E4324" s="35">
        <v>0.19700000000000001</v>
      </c>
      <c r="F4324" s="29">
        <v>3.1E-2</v>
      </c>
      <c r="G4324" s="29">
        <v>0.20399999999999999</v>
      </c>
      <c r="H4324" s="108" t="s">
        <v>18</v>
      </c>
    </row>
    <row r="4325" spans="1:8" ht="16.5" thickBot="1">
      <c r="A4325" s="22" t="s">
        <v>19</v>
      </c>
      <c r="B4325" s="35">
        <v>105.021</v>
      </c>
      <c r="C4325" s="36">
        <v>211.517</v>
      </c>
      <c r="D4325" s="29">
        <v>47.838999999999999</v>
      </c>
      <c r="E4325" s="35">
        <v>204.547</v>
      </c>
      <c r="F4325" s="29">
        <v>94.712999999999994</v>
      </c>
      <c r="G4325" s="29">
        <v>197.577</v>
      </c>
      <c r="H4325" s="108" t="s">
        <v>574</v>
      </c>
    </row>
    <row r="4326" spans="1:8" ht="16.5" thickBot="1">
      <c r="A4326" s="22" t="s">
        <v>20</v>
      </c>
      <c r="B4326" s="35">
        <v>0.27500000000000002</v>
      </c>
      <c r="C4326" s="36">
        <v>0.56200000000000006</v>
      </c>
      <c r="D4326" s="29">
        <v>18.021000000000001</v>
      </c>
      <c r="E4326" s="35">
        <v>0.24299999999999999</v>
      </c>
      <c r="F4326" s="29">
        <v>0.107</v>
      </c>
      <c r="G4326" s="29">
        <v>0.17499999999999999</v>
      </c>
      <c r="H4326" s="108" t="s">
        <v>577</v>
      </c>
    </row>
    <row r="4327" spans="1:8" ht="16.5" thickBot="1">
      <c r="A4327" s="22" t="s">
        <v>21</v>
      </c>
      <c r="B4327" s="35">
        <v>4.3600000000000003</v>
      </c>
      <c r="C4327" s="36">
        <v>5.1120000000000001</v>
      </c>
      <c r="D4327" s="29">
        <v>79.183000000000007</v>
      </c>
      <c r="E4327" s="35">
        <v>4.3099999999999996</v>
      </c>
      <c r="F4327" s="29">
        <v>3.1019999999999999</v>
      </c>
      <c r="G4327" s="29">
        <v>2.9380000000000002</v>
      </c>
      <c r="H4327" s="108" t="s">
        <v>587</v>
      </c>
    </row>
    <row r="4328" spans="1:8" ht="16.5" thickBot="1">
      <c r="A4328" s="22" t="s">
        <v>22</v>
      </c>
      <c r="B4328" s="35">
        <v>0.55500000000000005</v>
      </c>
      <c r="C4328" s="36">
        <v>1.4970000000000001</v>
      </c>
      <c r="D4328" s="29">
        <v>0.63600000000000001</v>
      </c>
      <c r="E4328" s="35">
        <v>1.258</v>
      </c>
      <c r="F4328" s="29">
        <v>0.48199999999999998</v>
      </c>
      <c r="G4328" s="29">
        <v>0.86899999999999999</v>
      </c>
      <c r="H4328" s="108" t="s">
        <v>571</v>
      </c>
    </row>
    <row r="4329" spans="1:8" ht="16.5" thickBot="1">
      <c r="A4329" s="22" t="s">
        <v>23</v>
      </c>
      <c r="B4329" s="35">
        <v>40.624000000000002</v>
      </c>
      <c r="C4329" s="36">
        <v>88.254000000000005</v>
      </c>
      <c r="D4329" s="29">
        <v>10.432</v>
      </c>
      <c r="E4329" s="35">
        <v>24.55</v>
      </c>
      <c r="F4329" s="29">
        <v>26.103000000000002</v>
      </c>
      <c r="G4329" s="29">
        <v>39.512999999999998</v>
      </c>
      <c r="H4329" s="108" t="s">
        <v>24</v>
      </c>
    </row>
    <row r="4330" spans="1:8" ht="16.5" thickBot="1">
      <c r="A4330" s="22" t="s">
        <v>25</v>
      </c>
      <c r="B4330" s="29">
        <v>21.190999999999999</v>
      </c>
      <c r="C4330" s="27">
        <v>24.722000000000001</v>
      </c>
      <c r="D4330" s="29">
        <v>29.65</v>
      </c>
      <c r="E4330" s="35">
        <v>40</v>
      </c>
      <c r="F4330" s="29">
        <v>16.265700000000002</v>
      </c>
      <c r="G4330" s="29">
        <v>18.01614</v>
      </c>
      <c r="H4330" s="108" t="s">
        <v>578</v>
      </c>
    </row>
    <row r="4331" spans="1:8" ht="16.5" thickBot="1">
      <c r="A4331" s="22" t="s">
        <v>26</v>
      </c>
      <c r="B4331" s="35">
        <v>0</v>
      </c>
      <c r="C4331" s="36">
        <v>6.4009999999999998</v>
      </c>
      <c r="D4331" s="29">
        <v>0</v>
      </c>
      <c r="E4331" s="35">
        <v>10.045999999999999</v>
      </c>
      <c r="F4331" s="29">
        <v>2.54</v>
      </c>
      <c r="G4331" s="29">
        <v>7.7910000000000004</v>
      </c>
      <c r="H4331" s="108" t="s">
        <v>588</v>
      </c>
    </row>
    <row r="4332" spans="1:8" ht="16.5" thickBot="1">
      <c r="A4332" s="22" t="s">
        <v>27</v>
      </c>
      <c r="B4332" s="35">
        <v>16.225999999999999</v>
      </c>
      <c r="C4332" s="36">
        <v>40.973999999999997</v>
      </c>
      <c r="D4332" s="29">
        <v>10.052</v>
      </c>
      <c r="E4332" s="35">
        <v>43.39</v>
      </c>
      <c r="F4332" s="29">
        <v>5.1020000000000003</v>
      </c>
      <c r="G4332" s="29">
        <v>45.091999999999999</v>
      </c>
      <c r="H4332" s="108" t="s">
        <v>579</v>
      </c>
    </row>
    <row r="4333" spans="1:8" ht="16.5" thickBot="1">
      <c r="A4333" s="22" t="s">
        <v>28</v>
      </c>
      <c r="B4333" s="35">
        <v>28.805</v>
      </c>
      <c r="C4333" s="36">
        <v>126.343</v>
      </c>
      <c r="D4333" s="29">
        <v>16.373000000000001</v>
      </c>
      <c r="E4333" s="35">
        <v>134.34</v>
      </c>
      <c r="F4333" s="29">
        <v>29.173999999999999</v>
      </c>
      <c r="G4333" s="29">
        <v>180.006</v>
      </c>
      <c r="H4333" s="108" t="s">
        <v>580</v>
      </c>
    </row>
    <row r="4334" spans="1:8" ht="16.5" thickBot="1">
      <c r="A4334" s="22" t="s">
        <v>29</v>
      </c>
      <c r="B4334" s="35">
        <v>17.734000000000002</v>
      </c>
      <c r="C4334" s="36">
        <v>65.111999999999995</v>
      </c>
      <c r="D4334" s="29">
        <v>1.7130000000000001</v>
      </c>
      <c r="E4334" s="35">
        <v>50.96</v>
      </c>
      <c r="F4334" s="29">
        <v>7.1</v>
      </c>
      <c r="G4334" s="29">
        <v>24.946999999999999</v>
      </c>
      <c r="H4334" s="108" t="s">
        <v>581</v>
      </c>
    </row>
    <row r="4335" spans="1:8" ht="16.5" thickBot="1">
      <c r="A4335" s="22" t="s">
        <v>30</v>
      </c>
      <c r="B4335" s="35">
        <v>4.8010000000000002</v>
      </c>
      <c r="C4335" s="36">
        <v>15.432</v>
      </c>
      <c r="D4335" s="29">
        <v>3.9540000000000002</v>
      </c>
      <c r="E4335" s="35">
        <v>12.422000000000001</v>
      </c>
      <c r="F4335" s="29">
        <v>4.9000000000000004</v>
      </c>
      <c r="G4335" s="29">
        <v>10.726000000000001</v>
      </c>
      <c r="H4335" s="108" t="s">
        <v>589</v>
      </c>
    </row>
    <row r="4336" spans="1:8" ht="16.5" thickBot="1">
      <c r="A4336" s="22" t="s">
        <v>31</v>
      </c>
      <c r="B4336" s="35">
        <v>375.39800000000002</v>
      </c>
      <c r="C4336" s="36">
        <v>520.77099999999996</v>
      </c>
      <c r="D4336" s="29">
        <v>487.48700000000002</v>
      </c>
      <c r="E4336" s="35">
        <v>880.63429799999994</v>
      </c>
      <c r="F4336" s="29">
        <v>522.32500000000005</v>
      </c>
      <c r="G4336" s="29">
        <v>747.29747200000008</v>
      </c>
      <c r="H4336" s="108" t="s">
        <v>582</v>
      </c>
    </row>
    <row r="4337" spans="1:8" ht="16.5" thickBot="1">
      <c r="A4337" s="22" t="s">
        <v>32</v>
      </c>
      <c r="B4337" s="35">
        <v>43.94</v>
      </c>
      <c r="C4337" s="36">
        <v>77.524000000000001</v>
      </c>
      <c r="D4337" s="29">
        <v>34.848999999999997</v>
      </c>
      <c r="E4337" s="35">
        <v>64.501999999999995</v>
      </c>
      <c r="F4337" s="29">
        <v>27.67</v>
      </c>
      <c r="G4337" s="29">
        <v>47.087000000000003</v>
      </c>
      <c r="H4337" s="108" t="s">
        <v>584</v>
      </c>
    </row>
    <row r="4338" spans="1:8" ht="16.5" thickBot="1">
      <c r="A4338" s="22" t="s">
        <v>33</v>
      </c>
      <c r="B4338" s="37">
        <v>0.105</v>
      </c>
      <c r="C4338" s="38">
        <v>1.9E-2</v>
      </c>
      <c r="D4338" s="29">
        <v>4.0659999999999998</v>
      </c>
      <c r="E4338" s="35">
        <v>0.108</v>
      </c>
      <c r="F4338" s="29">
        <v>0.32500000000000001</v>
      </c>
      <c r="G4338" s="29">
        <v>0.28299999999999997</v>
      </c>
      <c r="H4338" s="108" t="s">
        <v>583</v>
      </c>
    </row>
    <row r="4339" spans="1:8" ht="16.5" thickBot="1">
      <c r="A4339" s="22" t="s">
        <v>34</v>
      </c>
      <c r="B4339" s="37">
        <v>0.76800000000000002</v>
      </c>
      <c r="C4339" s="38">
        <v>1.9239999999999999</v>
      </c>
      <c r="D4339" s="29">
        <v>0.11</v>
      </c>
      <c r="E4339" s="35">
        <v>0.17799999999999999</v>
      </c>
      <c r="F4339" s="29">
        <v>0.01</v>
      </c>
      <c r="G4339" s="29">
        <v>2.8000000000000001E-2</v>
      </c>
      <c r="H4339" s="107" t="s">
        <v>35</v>
      </c>
    </row>
    <row r="4340" spans="1:8" ht="16.5" thickBot="1">
      <c r="A4340" s="90" t="s">
        <v>338</v>
      </c>
      <c r="B4340" s="92">
        <f t="shared" ref="B4340:F4340" si="486">SUM(B4318:B4339)</f>
        <v>870.18417900000009</v>
      </c>
      <c r="C4340" s="92">
        <f t="shared" si="486"/>
        <v>1565.8329999999999</v>
      </c>
      <c r="D4340" s="92">
        <f t="shared" si="486"/>
        <v>906.86560700000018</v>
      </c>
      <c r="E4340" s="92">
        <f t="shared" si="486"/>
        <v>1898.6222980000002</v>
      </c>
      <c r="F4340" s="92">
        <f t="shared" si="486"/>
        <v>960.83070000000009</v>
      </c>
      <c r="G4340" s="92">
        <f>SUM(G4318:G4339)</f>
        <v>1721.674612</v>
      </c>
      <c r="H4340" s="106" t="s">
        <v>586</v>
      </c>
    </row>
    <row r="4341" spans="1:8" ht="16.5" thickBot="1">
      <c r="A4341" s="90" t="s">
        <v>337</v>
      </c>
      <c r="B4341" s="92">
        <v>20852.07565588869</v>
      </c>
      <c r="C4341" s="92">
        <v>47399.548999999999</v>
      </c>
      <c r="D4341" s="92">
        <v>20433.596030936547</v>
      </c>
      <c r="E4341" s="92">
        <v>46448.288999999997</v>
      </c>
      <c r="F4341" s="92">
        <v>18658.589753759807</v>
      </c>
      <c r="G4341" s="92">
        <v>42413.463000000003</v>
      </c>
      <c r="H4341" s="113" t="s">
        <v>339</v>
      </c>
    </row>
    <row r="4343" spans="1:8">
      <c r="A4343" s="73" t="s">
        <v>260</v>
      </c>
      <c r="H4343" s="75" t="s">
        <v>261</v>
      </c>
    </row>
    <row r="4344" spans="1:8" ht="23.25" customHeight="1">
      <c r="A4344" s="71" t="s">
        <v>830</v>
      </c>
    </row>
    <row r="4345" spans="1:8">
      <c r="A4345" s="73"/>
      <c r="H4345" s="44" t="s">
        <v>530</v>
      </c>
    </row>
    <row r="4346" spans="1:8" ht="16.5" customHeight="1" thickBot="1">
      <c r="A4346" s="72" t="s">
        <v>813</v>
      </c>
      <c r="E4346" s="2"/>
      <c r="G4346" s="2" t="s">
        <v>37</v>
      </c>
      <c r="H4346" s="2" t="s">
        <v>1</v>
      </c>
    </row>
    <row r="4347" spans="1:8" ht="16.5" thickBot="1">
      <c r="A4347" s="63" t="s">
        <v>6</v>
      </c>
      <c r="B4347" s="179">
        <v>2018</v>
      </c>
      <c r="C4347" s="180"/>
      <c r="D4347" s="179">
        <v>2019</v>
      </c>
      <c r="E4347" s="180"/>
      <c r="F4347" s="179">
        <v>2020</v>
      </c>
      <c r="G4347" s="180"/>
      <c r="H4347" s="64" t="s">
        <v>2</v>
      </c>
    </row>
    <row r="4348" spans="1:8">
      <c r="A4348" s="65"/>
      <c r="B4348" s="19" t="s">
        <v>40</v>
      </c>
      <c r="C4348" s="105" t="s">
        <v>41</v>
      </c>
      <c r="D4348" s="105" t="s">
        <v>40</v>
      </c>
      <c r="E4348" s="15" t="s">
        <v>41</v>
      </c>
      <c r="F4348" s="19" t="s">
        <v>40</v>
      </c>
      <c r="G4348" s="9" t="s">
        <v>41</v>
      </c>
      <c r="H4348" s="66"/>
    </row>
    <row r="4349" spans="1:8" ht="16.5" thickBot="1">
      <c r="A4349" s="67"/>
      <c r="B4349" s="32" t="s">
        <v>42</v>
      </c>
      <c r="C4349" s="11" t="s">
        <v>43</v>
      </c>
      <c r="D4349" s="108" t="s">
        <v>42</v>
      </c>
      <c r="E4349" s="34" t="s">
        <v>43</v>
      </c>
      <c r="F4349" s="29" t="s">
        <v>42</v>
      </c>
      <c r="G4349" s="98" t="s">
        <v>43</v>
      </c>
      <c r="H4349" s="68"/>
    </row>
    <row r="4350" spans="1:8" ht="17.25" thickTop="1" thickBot="1">
      <c r="A4350" s="22" t="s">
        <v>11</v>
      </c>
      <c r="B4350" s="33">
        <v>4.1189999999999998</v>
      </c>
      <c r="C4350" s="36">
        <v>12.821</v>
      </c>
      <c r="D4350" s="29">
        <v>3.9550000000000001</v>
      </c>
      <c r="E4350" s="35">
        <v>12.135999999999999</v>
      </c>
      <c r="F4350" s="29">
        <v>2.9550000000000001</v>
      </c>
      <c r="G4350" s="29">
        <v>7.8490000000000002</v>
      </c>
      <c r="H4350" s="108" t="s">
        <v>575</v>
      </c>
    </row>
    <row r="4351" spans="1:8" ht="16.5" thickBot="1">
      <c r="A4351" s="22" t="s">
        <v>12</v>
      </c>
      <c r="B4351" s="35">
        <v>32.49</v>
      </c>
      <c r="C4351" s="36">
        <v>82.093999999999994</v>
      </c>
      <c r="D4351" s="29">
        <v>30.908999999999999</v>
      </c>
      <c r="E4351" s="35">
        <v>69.731999999999999</v>
      </c>
      <c r="F4351" s="29">
        <v>24.033000000000001</v>
      </c>
      <c r="G4351" s="29">
        <v>53.773000000000003</v>
      </c>
      <c r="H4351" s="108" t="s">
        <v>576</v>
      </c>
    </row>
    <row r="4352" spans="1:8" ht="16.5" thickBot="1">
      <c r="A4352" s="22" t="s">
        <v>13</v>
      </c>
      <c r="B4352" s="35">
        <v>8.0630000000000006</v>
      </c>
      <c r="C4352" s="36">
        <v>16.32</v>
      </c>
      <c r="D4352" s="29">
        <v>10.131</v>
      </c>
      <c r="E4352" s="35">
        <v>22.151</v>
      </c>
      <c r="F4352" s="29">
        <v>6.8550000000000004</v>
      </c>
      <c r="G4352" s="29">
        <v>12.922000000000001</v>
      </c>
      <c r="H4352" s="108" t="s">
        <v>572</v>
      </c>
    </row>
    <row r="4353" spans="1:8" ht="16.5" thickBot="1">
      <c r="A4353" s="22" t="s">
        <v>14</v>
      </c>
      <c r="B4353" s="35">
        <v>0.749</v>
      </c>
      <c r="C4353" s="36">
        <v>1.1850000000000001</v>
      </c>
      <c r="D4353" s="29">
        <v>1.3260000000000001</v>
      </c>
      <c r="E4353" s="35">
        <v>2.6920000000000002</v>
      </c>
      <c r="F4353" s="29">
        <v>0.186</v>
      </c>
      <c r="G4353" s="29">
        <v>0.29299999999999998</v>
      </c>
      <c r="H4353" s="108" t="s">
        <v>585</v>
      </c>
    </row>
    <row r="4354" spans="1:8" ht="16.5" thickBot="1">
      <c r="A4354" s="22" t="s">
        <v>15</v>
      </c>
      <c r="B4354" s="35">
        <v>3.03</v>
      </c>
      <c r="C4354" s="36">
        <v>14.347</v>
      </c>
      <c r="D4354" s="29">
        <v>2.2210000000000001</v>
      </c>
      <c r="E4354" s="35">
        <v>13.269</v>
      </c>
      <c r="F4354" s="29">
        <v>1.0960000000000001</v>
      </c>
      <c r="G4354" s="29">
        <v>5.32</v>
      </c>
      <c r="H4354" s="108" t="s">
        <v>591</v>
      </c>
    </row>
    <row r="4355" spans="1:8" ht="16.5" thickBot="1">
      <c r="A4355" s="22" t="s">
        <v>16</v>
      </c>
      <c r="B4355" s="35">
        <v>28.38</v>
      </c>
      <c r="C4355" s="36">
        <v>2.9000000000000001E-2</v>
      </c>
      <c r="D4355" s="29">
        <v>0</v>
      </c>
      <c r="E4355" s="35">
        <v>0</v>
      </c>
      <c r="F4355" s="29">
        <v>0</v>
      </c>
      <c r="G4355" s="29">
        <v>0</v>
      </c>
      <c r="H4355" s="108" t="s">
        <v>573</v>
      </c>
    </row>
    <row r="4356" spans="1:8" ht="16.5" thickBot="1">
      <c r="A4356" s="22" t="s">
        <v>17</v>
      </c>
      <c r="B4356" s="35">
        <v>2E-3</v>
      </c>
      <c r="C4356" s="36">
        <v>2.9000000000000001E-2</v>
      </c>
      <c r="D4356" s="29">
        <v>5.0000000000000001E-3</v>
      </c>
      <c r="E4356" s="35">
        <v>0.04</v>
      </c>
      <c r="F4356" s="29">
        <v>2E-3</v>
      </c>
      <c r="G4356" s="29">
        <v>0.02</v>
      </c>
      <c r="H4356" s="108" t="s">
        <v>18</v>
      </c>
    </row>
    <row r="4357" spans="1:8" ht="16.5" thickBot="1">
      <c r="A4357" s="22" t="s">
        <v>19</v>
      </c>
      <c r="B4357" s="35">
        <v>38.600999999999999</v>
      </c>
      <c r="C4357" s="36">
        <v>83.566000000000003</v>
      </c>
      <c r="D4357" s="29">
        <v>38.765000000000001</v>
      </c>
      <c r="E4357" s="35">
        <v>90.81</v>
      </c>
      <c r="F4357" s="29">
        <v>29.222999999999999</v>
      </c>
      <c r="G4357" s="29">
        <v>69.614999999999995</v>
      </c>
      <c r="H4357" s="108" t="s">
        <v>574</v>
      </c>
    </row>
    <row r="4358" spans="1:8" ht="16.5" thickBot="1">
      <c r="A4358" s="22" t="s">
        <v>20</v>
      </c>
      <c r="B4358" s="35">
        <v>7.8E-2</v>
      </c>
      <c r="C4358" s="36">
        <v>0.20499999999999999</v>
      </c>
      <c r="D4358" s="29">
        <v>0.113</v>
      </c>
      <c r="E4358" s="35">
        <v>0.44</v>
      </c>
      <c r="F4358" s="29">
        <v>5.0000000000000001E-3</v>
      </c>
      <c r="G4358" s="29">
        <v>5.0999999999999997E-2</v>
      </c>
      <c r="H4358" s="108" t="s">
        <v>577</v>
      </c>
    </row>
    <row r="4359" spans="1:8" ht="16.5" thickBot="1">
      <c r="A4359" s="22" t="s">
        <v>21</v>
      </c>
      <c r="B4359" s="35">
        <v>0.17799999999999999</v>
      </c>
      <c r="C4359" s="36">
        <v>0.25</v>
      </c>
      <c r="D4359" s="29">
        <v>0</v>
      </c>
      <c r="E4359" s="35">
        <v>0</v>
      </c>
      <c r="F4359" s="29">
        <v>3.0000000000000001E-3</v>
      </c>
      <c r="G4359" s="29">
        <v>8.9999999999999993E-3</v>
      </c>
      <c r="H4359" s="108" t="s">
        <v>587</v>
      </c>
    </row>
    <row r="4360" spans="1:8" ht="16.5" thickBot="1">
      <c r="A4360" s="22" t="s">
        <v>22</v>
      </c>
      <c r="B4360" s="35">
        <v>1.7999999999999999E-2</v>
      </c>
      <c r="C4360" s="36">
        <v>0.13400000000000001</v>
      </c>
      <c r="D4360" s="29">
        <v>3.4000000000000002E-2</v>
      </c>
      <c r="E4360" s="35">
        <v>0.308</v>
      </c>
      <c r="F4360" s="29">
        <v>2.5000000000000001E-2</v>
      </c>
      <c r="G4360" s="29">
        <v>0.22500000000000001</v>
      </c>
      <c r="H4360" s="108" t="s">
        <v>571</v>
      </c>
    </row>
    <row r="4361" spans="1:8" ht="16.5" thickBot="1">
      <c r="A4361" s="22" t="s">
        <v>23</v>
      </c>
      <c r="B4361" s="35">
        <v>2.1619999999999999</v>
      </c>
      <c r="C4361" s="36">
        <v>7.0339999999999998</v>
      </c>
      <c r="D4361" s="29">
        <v>1.649</v>
      </c>
      <c r="E4361" s="35">
        <v>6.4649999999999999</v>
      </c>
      <c r="F4361" s="29">
        <v>1.4610000000000001</v>
      </c>
      <c r="G4361" s="29">
        <v>3.9129999999999998</v>
      </c>
      <c r="H4361" s="108" t="s">
        <v>24</v>
      </c>
    </row>
    <row r="4362" spans="1:8" ht="16.5" thickBot="1">
      <c r="A4362" s="22" t="s">
        <v>25</v>
      </c>
      <c r="B4362" s="29">
        <v>1.9870000000000001</v>
      </c>
      <c r="C4362" s="27">
        <v>6.9980000000000002</v>
      </c>
      <c r="D4362" s="29">
        <v>1.0940000000000001</v>
      </c>
      <c r="E4362" s="35">
        <v>4.508</v>
      </c>
      <c r="F4362" s="29">
        <v>1.034</v>
      </c>
      <c r="G4362" s="29">
        <v>3.6240000000000001</v>
      </c>
      <c r="H4362" s="108" t="s">
        <v>578</v>
      </c>
    </row>
    <row r="4363" spans="1:8" ht="16.5" thickBot="1">
      <c r="A4363" s="22" t="s">
        <v>26</v>
      </c>
      <c r="B4363" s="35">
        <v>1.8819578874697966</v>
      </c>
      <c r="C4363" s="36">
        <v>5.4960000000000004</v>
      </c>
      <c r="D4363" s="29">
        <v>1.33647773558854</v>
      </c>
      <c r="E4363" s="35">
        <v>3.903</v>
      </c>
      <c r="F4363" s="29">
        <v>1.7150000000000001</v>
      </c>
      <c r="G4363" s="29">
        <v>5.3230000000000004</v>
      </c>
      <c r="H4363" s="108" t="s">
        <v>588</v>
      </c>
    </row>
    <row r="4364" spans="1:8" ht="16.5" thickBot="1">
      <c r="A4364" s="22" t="s">
        <v>27</v>
      </c>
      <c r="B4364" s="35">
        <v>4.0979999999999999</v>
      </c>
      <c r="C4364" s="36">
        <v>10.401999999999999</v>
      </c>
      <c r="D4364" s="29">
        <v>4.101</v>
      </c>
      <c r="E4364" s="35">
        <v>10.377000000000001</v>
      </c>
      <c r="F4364" s="29">
        <v>2.8420000000000001</v>
      </c>
      <c r="G4364" s="29">
        <v>6.6769999999999996</v>
      </c>
      <c r="H4364" s="108" t="s">
        <v>579</v>
      </c>
    </row>
    <row r="4365" spans="1:8" ht="16.5" thickBot="1">
      <c r="A4365" s="22" t="s">
        <v>28</v>
      </c>
      <c r="B4365" s="35">
        <v>2.2130000000000001</v>
      </c>
      <c r="C4365" s="36">
        <v>6.56</v>
      </c>
      <c r="D4365" s="29">
        <v>2.3690000000000002</v>
      </c>
      <c r="E4365" s="35">
        <v>7.7169999999999996</v>
      </c>
      <c r="F4365" s="29">
        <v>2.1429999999999998</v>
      </c>
      <c r="G4365" s="29">
        <v>6.9390000000000001</v>
      </c>
      <c r="H4365" s="108" t="s">
        <v>580</v>
      </c>
    </row>
    <row r="4366" spans="1:8" ht="16.5" thickBot="1">
      <c r="A4366" s="22" t="s">
        <v>29</v>
      </c>
      <c r="B4366" s="35">
        <v>3.9849999999999999</v>
      </c>
      <c r="C4366" s="36">
        <v>12.951000000000001</v>
      </c>
      <c r="D4366" s="29">
        <v>3.2690000000000001</v>
      </c>
      <c r="E4366" s="35">
        <v>11.571</v>
      </c>
      <c r="F4366" s="29">
        <v>1.65</v>
      </c>
      <c r="G4366" s="29">
        <v>4.8470000000000004</v>
      </c>
      <c r="H4366" s="108" t="s">
        <v>581</v>
      </c>
    </row>
    <row r="4367" spans="1:8" ht="16.5" thickBot="1">
      <c r="A4367" s="22" t="s">
        <v>30</v>
      </c>
      <c r="B4367" s="35">
        <v>0.48</v>
      </c>
      <c r="C4367" s="36">
        <v>2.2400000000000002</v>
      </c>
      <c r="D4367" s="29">
        <v>0.64200000000000002</v>
      </c>
      <c r="E4367" s="35">
        <v>2.6720000000000002</v>
      </c>
      <c r="F4367" s="29">
        <v>0.38200000000000001</v>
      </c>
      <c r="G4367" s="29">
        <v>1.389</v>
      </c>
      <c r="H4367" s="108" t="s">
        <v>589</v>
      </c>
    </row>
    <row r="4368" spans="1:8" ht="16.5" thickBot="1">
      <c r="A4368" s="22" t="s">
        <v>31</v>
      </c>
      <c r="B4368" s="35">
        <v>11.419</v>
      </c>
      <c r="C4368" s="36">
        <v>32.734999999999999</v>
      </c>
      <c r="D4368" s="29">
        <v>13.44187401863449</v>
      </c>
      <c r="E4368" s="35">
        <v>38.533999999999999</v>
      </c>
      <c r="F4368" s="29">
        <v>3.5579999999999998</v>
      </c>
      <c r="G4368" s="29">
        <v>22.344999999999999</v>
      </c>
      <c r="H4368" s="108" t="s">
        <v>582</v>
      </c>
    </row>
    <row r="4369" spans="1:8" ht="16.5" thickBot="1">
      <c r="A4369" s="22" t="s">
        <v>32</v>
      </c>
      <c r="B4369" s="35">
        <v>1.9039999999999999</v>
      </c>
      <c r="C4369" s="36">
        <v>5.5709999999999997</v>
      </c>
      <c r="D4369" s="29">
        <v>2.476</v>
      </c>
      <c r="E4369" s="35">
        <v>6.94</v>
      </c>
      <c r="F4369" s="29">
        <v>1.0720000000000001</v>
      </c>
      <c r="G4369" s="29">
        <v>2.7509999999999999</v>
      </c>
      <c r="H4369" s="108" t="s">
        <v>584</v>
      </c>
    </row>
    <row r="4370" spans="1:8" ht="16.5" thickBot="1">
      <c r="A4370" s="22" t="s">
        <v>33</v>
      </c>
      <c r="B4370" s="37">
        <v>0</v>
      </c>
      <c r="C4370" s="38">
        <v>0</v>
      </c>
      <c r="D4370" s="29">
        <v>0</v>
      </c>
      <c r="E4370" s="35">
        <v>0</v>
      </c>
      <c r="F4370" s="29">
        <v>0</v>
      </c>
      <c r="G4370" s="29">
        <v>0</v>
      </c>
      <c r="H4370" s="108" t="s">
        <v>583</v>
      </c>
    </row>
    <row r="4371" spans="1:8" ht="16.5" thickBot="1">
      <c r="A4371" s="22" t="s">
        <v>34</v>
      </c>
      <c r="B4371" s="37">
        <v>8.2000000000000003E-2</v>
      </c>
      <c r="C4371" s="38">
        <v>0.17100000000000001</v>
      </c>
      <c r="D4371" s="29">
        <v>0</v>
      </c>
      <c r="E4371" s="35">
        <v>0</v>
      </c>
      <c r="F4371" s="29">
        <v>3.0000000000000001E-3</v>
      </c>
      <c r="G4371" s="29">
        <v>4.0000000000000001E-3</v>
      </c>
      <c r="H4371" s="107" t="s">
        <v>35</v>
      </c>
    </row>
    <row r="4372" spans="1:8" ht="16.5" thickBot="1">
      <c r="A4372" s="90" t="s">
        <v>338</v>
      </c>
      <c r="B4372" s="92">
        <v>145.91995788746979</v>
      </c>
      <c r="C4372" s="92">
        <v>301.13799999999998</v>
      </c>
      <c r="D4372" s="92">
        <v>117.83735175422305</v>
      </c>
      <c r="E4372" s="92">
        <v>304.26500000000004</v>
      </c>
      <c r="F4372" s="92">
        <f>SUM(F4350:F4371)</f>
        <v>80.243000000000009</v>
      </c>
      <c r="G4372" s="92">
        <f>SUM(G4350:G4371)</f>
        <v>207.88899999999998</v>
      </c>
      <c r="H4372" s="106" t="s">
        <v>586</v>
      </c>
    </row>
    <row r="4373" spans="1:8" ht="16.5" thickBot="1">
      <c r="A4373" s="90" t="s">
        <v>337</v>
      </c>
      <c r="B4373" s="92">
        <v>4958.6848591879552</v>
      </c>
      <c r="C4373" s="92">
        <v>26098.224999999999</v>
      </c>
      <c r="D4373" s="92">
        <v>4975.5578844193715</v>
      </c>
      <c r="E4373" s="92">
        <v>26187.03</v>
      </c>
      <c r="F4373" s="92">
        <v>4651.7875108309509</v>
      </c>
      <c r="G4373" s="92">
        <v>24482.983</v>
      </c>
      <c r="H4373" s="113" t="s">
        <v>339</v>
      </c>
    </row>
    <row r="4374" spans="1:8">
      <c r="A4374" s="93"/>
      <c r="B4374" s="94"/>
      <c r="C4374" s="94"/>
      <c r="D4374" s="94"/>
      <c r="E4374" s="94"/>
      <c r="F4374" s="94"/>
      <c r="G4374" s="94"/>
      <c r="H4374" s="115"/>
    </row>
    <row r="4375" spans="1:8">
      <c r="A4375" s="73" t="s">
        <v>262</v>
      </c>
      <c r="H4375" s="75" t="s">
        <v>263</v>
      </c>
    </row>
    <row r="4376" spans="1:8" ht="17.25" customHeight="1">
      <c r="A4376" s="71" t="s">
        <v>831</v>
      </c>
      <c r="H4376" s="44" t="s">
        <v>531</v>
      </c>
    </row>
    <row r="4377" spans="1:8" ht="16.5" customHeight="1" thickBot="1">
      <c r="A4377" s="72" t="s">
        <v>813</v>
      </c>
      <c r="E4377" s="2"/>
      <c r="G4377" s="2" t="s">
        <v>37</v>
      </c>
      <c r="H4377" s="2" t="s">
        <v>1</v>
      </c>
    </row>
    <row r="4378" spans="1:8" ht="16.5" thickBot="1">
      <c r="A4378" s="63" t="s">
        <v>6</v>
      </c>
      <c r="B4378" s="179">
        <v>2018</v>
      </c>
      <c r="C4378" s="180"/>
      <c r="D4378" s="179">
        <v>2019</v>
      </c>
      <c r="E4378" s="180"/>
      <c r="F4378" s="179">
        <v>2020</v>
      </c>
      <c r="G4378" s="180"/>
      <c r="H4378" s="64" t="s">
        <v>2</v>
      </c>
    </row>
    <row r="4379" spans="1:8">
      <c r="A4379" s="65"/>
      <c r="B4379" s="19" t="s">
        <v>40</v>
      </c>
      <c r="C4379" s="105" t="s">
        <v>41</v>
      </c>
      <c r="D4379" s="105" t="s">
        <v>40</v>
      </c>
      <c r="E4379" s="15" t="s">
        <v>41</v>
      </c>
      <c r="F4379" s="19" t="s">
        <v>40</v>
      </c>
      <c r="G4379" s="9" t="s">
        <v>41</v>
      </c>
      <c r="H4379" s="66"/>
    </row>
    <row r="4380" spans="1:8" ht="16.5" thickBot="1">
      <c r="A4380" s="67"/>
      <c r="B4380" s="32" t="s">
        <v>42</v>
      </c>
      <c r="C4380" s="11" t="s">
        <v>43</v>
      </c>
      <c r="D4380" s="108" t="s">
        <v>42</v>
      </c>
      <c r="E4380" s="34" t="s">
        <v>43</v>
      </c>
      <c r="F4380" s="32" t="s">
        <v>42</v>
      </c>
      <c r="G4380" s="32" t="s">
        <v>43</v>
      </c>
      <c r="H4380" s="68"/>
    </row>
    <row r="4381" spans="1:8" ht="17.25" thickTop="1" thickBot="1">
      <c r="A4381" s="22" t="s">
        <v>11</v>
      </c>
      <c r="B4381" s="33">
        <v>0.14799999999999999</v>
      </c>
      <c r="C4381" s="36">
        <v>1.105</v>
      </c>
      <c r="D4381" s="29">
        <v>0.186</v>
      </c>
      <c r="E4381" s="35">
        <v>1.1679999999999999</v>
      </c>
      <c r="F4381" s="29">
        <v>8.1000000000000003E-2</v>
      </c>
      <c r="G4381" s="29">
        <v>0.60299999999999998</v>
      </c>
      <c r="H4381" s="108" t="s">
        <v>575</v>
      </c>
    </row>
    <row r="4382" spans="1:8" ht="16.5" thickBot="1">
      <c r="A4382" s="22" t="s">
        <v>12</v>
      </c>
      <c r="B4382" s="35">
        <v>2.54</v>
      </c>
      <c r="C4382" s="36">
        <v>5.4480000000000004</v>
      </c>
      <c r="D4382" s="29">
        <v>1.131</v>
      </c>
      <c r="E4382" s="35">
        <v>4.7279999999999998</v>
      </c>
      <c r="F4382" s="29">
        <v>1.246</v>
      </c>
      <c r="G4382" s="29">
        <v>3.786</v>
      </c>
      <c r="H4382" s="108" t="s">
        <v>576</v>
      </c>
    </row>
    <row r="4383" spans="1:8" ht="16.5" thickBot="1">
      <c r="A4383" s="22" t="s">
        <v>13</v>
      </c>
      <c r="B4383" s="35">
        <v>8.2000000000000003E-2</v>
      </c>
      <c r="C4383" s="36">
        <v>0.61099999999999999</v>
      </c>
      <c r="D4383" s="29">
        <v>0.13500000000000001</v>
      </c>
      <c r="E4383" s="35">
        <v>0.59</v>
      </c>
      <c r="F4383" s="29">
        <v>0.20200000000000001</v>
      </c>
      <c r="G4383" s="29">
        <v>1.0509999999999999</v>
      </c>
      <c r="H4383" s="108" t="s">
        <v>572</v>
      </c>
    </row>
    <row r="4384" spans="1:8" ht="16.5" thickBot="1">
      <c r="A4384" s="22" t="s">
        <v>14</v>
      </c>
      <c r="B4384" s="35">
        <v>1.39</v>
      </c>
      <c r="C4384" s="36">
        <v>5.6390000000000002</v>
      </c>
      <c r="D4384" s="29">
        <v>1.657</v>
      </c>
      <c r="E4384" s="35">
        <v>6.8979999999999997</v>
      </c>
      <c r="F4384" s="29">
        <v>2.0950000000000002</v>
      </c>
      <c r="G4384" s="29">
        <v>7.1459999999999999</v>
      </c>
      <c r="H4384" s="108" t="s">
        <v>585</v>
      </c>
    </row>
    <row r="4385" spans="1:8" ht="16.5" thickBot="1">
      <c r="A4385" s="22" t="s">
        <v>15</v>
      </c>
      <c r="B4385" s="35">
        <v>5.0000000000000001E-3</v>
      </c>
      <c r="C4385" s="36">
        <v>0.16500000000000001</v>
      </c>
      <c r="D4385" s="29">
        <v>4.0000000000000001E-3</v>
      </c>
      <c r="E4385" s="35">
        <v>0.08</v>
      </c>
      <c r="F4385" s="29">
        <v>5.0000000000000001E-3</v>
      </c>
      <c r="G4385" s="29">
        <v>7.0000000000000007E-2</v>
      </c>
      <c r="H4385" s="108" t="s">
        <v>591</v>
      </c>
    </row>
    <row r="4386" spans="1:8" ht="16.5" thickBot="1">
      <c r="A4386" s="22" t="s">
        <v>16</v>
      </c>
      <c r="B4386" s="35">
        <v>3.7054000000000004E-2</v>
      </c>
      <c r="C4386" s="36">
        <v>2.5999999999999999E-2</v>
      </c>
      <c r="D4386" s="29">
        <v>0.108</v>
      </c>
      <c r="E4386" s="35">
        <v>0.13500000000000001</v>
      </c>
      <c r="F4386" s="29">
        <v>3.7999999999999999E-2</v>
      </c>
      <c r="G4386" s="29">
        <v>4.2000000000000003E-2</v>
      </c>
      <c r="H4386" s="108" t="s">
        <v>573</v>
      </c>
    </row>
    <row r="4387" spans="1:8" ht="16.5" thickBot="1">
      <c r="A4387" s="22" t="s">
        <v>17</v>
      </c>
      <c r="B4387" s="35">
        <v>3.0000000000000001E-3</v>
      </c>
      <c r="C4387" s="36">
        <v>8.3000000000000004E-2</v>
      </c>
      <c r="D4387" s="29">
        <v>6.0000000000000001E-3</v>
      </c>
      <c r="E4387" s="35">
        <v>5.8000000000000003E-2</v>
      </c>
      <c r="F4387" s="29">
        <v>1E-3</v>
      </c>
      <c r="G4387" s="29">
        <v>2.8000000000000001E-2</v>
      </c>
      <c r="H4387" s="108" t="s">
        <v>18</v>
      </c>
    </row>
    <row r="4388" spans="1:8" ht="16.5" thickBot="1">
      <c r="A4388" s="22" t="s">
        <v>19</v>
      </c>
      <c r="B4388" s="35">
        <v>0.6</v>
      </c>
      <c r="C4388" s="36">
        <v>4.2640000000000002</v>
      </c>
      <c r="D4388" s="29">
        <v>0.753</v>
      </c>
      <c r="E4388" s="35">
        <v>5.85</v>
      </c>
      <c r="F4388" s="29">
        <v>0.30199999999999999</v>
      </c>
      <c r="G4388" s="29">
        <v>1.9550000000000001</v>
      </c>
      <c r="H4388" s="108" t="s">
        <v>574</v>
      </c>
    </row>
    <row r="4389" spans="1:8" ht="16.5" thickBot="1">
      <c r="A4389" s="22" t="s">
        <v>20</v>
      </c>
      <c r="B4389" s="35">
        <v>6.4000000000000001E-2</v>
      </c>
      <c r="C4389" s="36">
        <v>4.9000000000000002E-2</v>
      </c>
      <c r="D4389" s="29">
        <v>0.19700000000000001</v>
      </c>
      <c r="E4389" s="35">
        <v>8.6999999999999994E-2</v>
      </c>
      <c r="F4389" s="29">
        <v>0.35599999999999998</v>
      </c>
      <c r="G4389" s="29">
        <v>9.0999999999999998E-2</v>
      </c>
      <c r="H4389" s="108" t="s">
        <v>577</v>
      </c>
    </row>
    <row r="4390" spans="1:8" ht="16.5" thickBot="1">
      <c r="A4390" s="22" t="s">
        <v>21</v>
      </c>
      <c r="B4390" s="35">
        <v>8.8999999999999996E-2</v>
      </c>
      <c r="C4390" s="36">
        <v>0.125</v>
      </c>
      <c r="D4390" s="29">
        <v>0</v>
      </c>
      <c r="E4390" s="35">
        <v>0</v>
      </c>
      <c r="F4390" s="29">
        <v>0</v>
      </c>
      <c r="G4390" s="29">
        <v>0</v>
      </c>
      <c r="H4390" s="108" t="s">
        <v>587</v>
      </c>
    </row>
    <row r="4391" spans="1:8" ht="16.5" thickBot="1">
      <c r="A4391" s="22" t="s">
        <v>22</v>
      </c>
      <c r="B4391" s="35">
        <v>0</v>
      </c>
      <c r="C4391" s="36">
        <v>3.0000000000000001E-3</v>
      </c>
      <c r="D4391" s="29">
        <v>3.0000000000000001E-3</v>
      </c>
      <c r="E4391" s="35">
        <v>0.03</v>
      </c>
      <c r="F4391" s="29">
        <v>1.3</v>
      </c>
      <c r="G4391" s="29">
        <v>0.42299999999999999</v>
      </c>
      <c r="H4391" s="108" t="s">
        <v>571</v>
      </c>
    </row>
    <row r="4392" spans="1:8" ht="16.5" thickBot="1">
      <c r="A4392" s="22" t="s">
        <v>23</v>
      </c>
      <c r="B4392" s="35">
        <v>4.4999999999999998E-2</v>
      </c>
      <c r="C4392" s="36">
        <v>0.41099999999999998</v>
      </c>
      <c r="D4392" s="29">
        <v>3.7999999999999999E-2</v>
      </c>
      <c r="E4392" s="35">
        <v>0.41699999999999998</v>
      </c>
      <c r="F4392" s="29">
        <v>3.4000000000000002E-2</v>
      </c>
      <c r="G4392" s="29">
        <v>0.28000000000000003</v>
      </c>
      <c r="H4392" s="108" t="s">
        <v>24</v>
      </c>
    </row>
    <row r="4393" spans="1:8" ht="16.5" thickBot="1">
      <c r="A4393" s="22" t="s">
        <v>25</v>
      </c>
      <c r="B4393" s="29">
        <v>0.98399999999999999</v>
      </c>
      <c r="C4393" s="27">
        <v>0.96499999999999997</v>
      </c>
      <c r="D4393" s="29">
        <v>0.13700000000000001</v>
      </c>
      <c r="E4393" s="35">
        <v>0.44</v>
      </c>
      <c r="F4393" s="29">
        <v>3.5599180000000001</v>
      </c>
      <c r="G4393" s="29">
        <v>13.72922</v>
      </c>
      <c r="H4393" s="108" t="s">
        <v>578</v>
      </c>
    </row>
    <row r="4394" spans="1:8" ht="16.5" thickBot="1">
      <c r="A4394" s="22" t="s">
        <v>26</v>
      </c>
      <c r="B4394" s="35">
        <v>7.3956521739130435E-2</v>
      </c>
      <c r="C4394" s="36">
        <v>0.24299999999999999</v>
      </c>
      <c r="D4394" s="29">
        <v>9.2826086956521739E-2</v>
      </c>
      <c r="E4394" s="35">
        <v>0.30499999999999999</v>
      </c>
      <c r="F4394" s="29">
        <v>3.6999999999999998E-2</v>
      </c>
      <c r="G4394" s="29">
        <v>0.09</v>
      </c>
      <c r="H4394" s="108" t="s">
        <v>588</v>
      </c>
    </row>
    <row r="4395" spans="1:8" ht="16.5" thickBot="1">
      <c r="A4395" s="22" t="s">
        <v>27</v>
      </c>
      <c r="B4395" s="35">
        <v>0.39400000000000002</v>
      </c>
      <c r="C4395" s="36">
        <v>1.3080000000000001</v>
      </c>
      <c r="D4395" s="29">
        <v>7.4999999999999997E-2</v>
      </c>
      <c r="E4395" s="35">
        <v>0.66300000000000003</v>
      </c>
      <c r="F4395" s="29">
        <v>8.5000000000000006E-2</v>
      </c>
      <c r="G4395" s="29">
        <v>0.314</v>
      </c>
      <c r="H4395" s="108" t="s">
        <v>579</v>
      </c>
    </row>
    <row r="4396" spans="1:8" ht="16.5" thickBot="1">
      <c r="A4396" s="22" t="s">
        <v>28</v>
      </c>
      <c r="B4396" s="35">
        <v>0.33</v>
      </c>
      <c r="C4396" s="36">
        <v>1.929</v>
      </c>
      <c r="D4396" s="29">
        <v>0.41399999999999998</v>
      </c>
      <c r="E4396" s="35">
        <v>2.129</v>
      </c>
      <c r="F4396" s="29">
        <v>0.376</v>
      </c>
      <c r="G4396" s="29">
        <v>1.879</v>
      </c>
      <c r="H4396" s="108" t="s">
        <v>580</v>
      </c>
    </row>
    <row r="4397" spans="1:8" ht="16.5" thickBot="1">
      <c r="A4397" s="22" t="s">
        <v>29</v>
      </c>
      <c r="B4397" s="35">
        <v>1.2999999999999999E-2</v>
      </c>
      <c r="C4397" s="36">
        <v>0.125</v>
      </c>
      <c r="D4397" s="29">
        <v>7.0000000000000001E-3</v>
      </c>
      <c r="E4397" s="35">
        <v>8.1000000000000003E-2</v>
      </c>
      <c r="F4397" s="29">
        <v>3.0000000000000001E-3</v>
      </c>
      <c r="G4397" s="29">
        <v>2.5999999999999999E-2</v>
      </c>
      <c r="H4397" s="108" t="s">
        <v>581</v>
      </c>
    </row>
    <row r="4398" spans="1:8" ht="16.5" thickBot="1">
      <c r="A4398" s="22" t="s">
        <v>30</v>
      </c>
      <c r="B4398" s="35">
        <v>0</v>
      </c>
      <c r="C4398" s="36">
        <v>1E-3</v>
      </c>
      <c r="D4398" s="29">
        <v>3.0000000000000001E-3</v>
      </c>
      <c r="E4398" s="35">
        <v>2.9000000000000001E-2</v>
      </c>
      <c r="F4398" s="29">
        <v>1E-3</v>
      </c>
      <c r="G4398" s="29">
        <v>1.4999999999999999E-2</v>
      </c>
      <c r="H4398" s="108" t="s">
        <v>589</v>
      </c>
    </row>
    <row r="4399" spans="1:8" ht="16.5" thickBot="1">
      <c r="A4399" s="22" t="s">
        <v>31</v>
      </c>
      <c r="B4399" s="35">
        <v>8.5535641547861516E-2</v>
      </c>
      <c r="C4399" s="36">
        <v>0.91300000000000003</v>
      </c>
      <c r="D4399" s="29">
        <v>1.6E-2</v>
      </c>
      <c r="E4399" s="35">
        <v>0.604128</v>
      </c>
      <c r="F4399" s="29">
        <v>0.14299999999999999</v>
      </c>
      <c r="G4399" s="29">
        <v>0.83590399999999998</v>
      </c>
      <c r="H4399" s="108" t="s">
        <v>582</v>
      </c>
    </row>
    <row r="4400" spans="1:8" ht="16.5" thickBot="1">
      <c r="A4400" s="22" t="s">
        <v>32</v>
      </c>
      <c r="B4400" s="35">
        <v>4.3209999999999997</v>
      </c>
      <c r="C4400" s="36">
        <v>11.510999999999999</v>
      </c>
      <c r="D4400" s="29">
        <v>2.9729999999999999</v>
      </c>
      <c r="E4400" s="35">
        <v>5.76</v>
      </c>
      <c r="F4400" s="29">
        <v>2.52</v>
      </c>
      <c r="G4400" s="29">
        <v>5.6870000000000003</v>
      </c>
      <c r="H4400" s="108" t="s">
        <v>584</v>
      </c>
    </row>
    <row r="4401" spans="1:8" ht="16.5" thickBot="1">
      <c r="A4401" s="22" t="s">
        <v>33</v>
      </c>
      <c r="B4401" s="37">
        <v>0</v>
      </c>
      <c r="C4401" s="38">
        <v>0</v>
      </c>
      <c r="D4401" s="29">
        <v>4.0000000000000001E-3</v>
      </c>
      <c r="E4401" s="35">
        <v>1E-3</v>
      </c>
      <c r="F4401" s="29">
        <v>0.04</v>
      </c>
      <c r="G4401" s="29">
        <v>8.9999999999999993E-3</v>
      </c>
      <c r="H4401" s="108" t="s">
        <v>583</v>
      </c>
    </row>
    <row r="4402" spans="1:8" ht="16.5" thickBot="1">
      <c r="A4402" s="22" t="s">
        <v>34</v>
      </c>
      <c r="B4402" s="37">
        <v>0</v>
      </c>
      <c r="C4402" s="38">
        <v>0</v>
      </c>
      <c r="D4402" s="29">
        <v>0</v>
      </c>
      <c r="E4402" s="35">
        <v>3.0000000000000001E-3</v>
      </c>
      <c r="F4402" s="29">
        <v>0</v>
      </c>
      <c r="G4402" s="29">
        <v>1E-3</v>
      </c>
      <c r="H4402" s="107" t="s">
        <v>35</v>
      </c>
    </row>
    <row r="4403" spans="1:8" ht="16.5" thickBot="1">
      <c r="A4403" s="90" t="s">
        <v>338</v>
      </c>
      <c r="B4403" s="92">
        <v>11.204546163286992</v>
      </c>
      <c r="C4403" s="92">
        <v>34.923999999999999</v>
      </c>
      <c r="D4403" s="92">
        <v>7.9398260869565211</v>
      </c>
      <c r="E4403" s="92">
        <v>30.056128000000005</v>
      </c>
      <c r="F4403" s="92">
        <f>SUM(F4381:F4402)</f>
        <v>12.424918</v>
      </c>
      <c r="G4403" s="92">
        <f>SUM(G4381:G4402)</f>
        <v>38.061124</v>
      </c>
      <c r="H4403" s="106" t="s">
        <v>586</v>
      </c>
    </row>
    <row r="4404" spans="1:8" ht="16.5" thickBot="1">
      <c r="A4404" s="90" t="s">
        <v>337</v>
      </c>
      <c r="B4404" s="92">
        <v>1691.8552679997035</v>
      </c>
      <c r="C4404" s="92">
        <v>6404.451</v>
      </c>
      <c r="D4404" s="92">
        <v>1652.8602747472753</v>
      </c>
      <c r="E4404" s="92">
        <v>6256.8370000000004</v>
      </c>
      <c r="F4404" s="92">
        <v>1566.1556281667863</v>
      </c>
      <c r="G4404" s="92">
        <v>5928.62</v>
      </c>
      <c r="H4404" s="113" t="s">
        <v>339</v>
      </c>
    </row>
    <row r="4405" spans="1:8">
      <c r="A4405" s="93"/>
      <c r="B4405" s="94"/>
      <c r="C4405" s="94"/>
      <c r="D4405" s="94"/>
      <c r="E4405" s="94"/>
      <c r="F4405" s="94"/>
      <c r="G4405" s="94"/>
      <c r="H4405" s="115"/>
    </row>
    <row r="4406" spans="1:8">
      <c r="A4406" s="73" t="s">
        <v>264</v>
      </c>
      <c r="H4406" s="75" t="s">
        <v>265</v>
      </c>
    </row>
    <row r="4407" spans="1:8" ht="18.75" customHeight="1">
      <c r="A4407" s="71" t="s">
        <v>779</v>
      </c>
    </row>
    <row r="4408" spans="1:8" ht="18.75" customHeight="1">
      <c r="A4408" s="73"/>
      <c r="H4408" s="44" t="s">
        <v>532</v>
      </c>
    </row>
    <row r="4409" spans="1:8" ht="16.5" customHeight="1" thickBot="1">
      <c r="A4409" s="72" t="s">
        <v>813</v>
      </c>
      <c r="E4409" s="2"/>
      <c r="G4409" s="2" t="s">
        <v>37</v>
      </c>
      <c r="H4409" s="2" t="s">
        <v>1</v>
      </c>
    </row>
    <row r="4410" spans="1:8" ht="16.5" thickBot="1">
      <c r="A4410" s="63" t="s">
        <v>6</v>
      </c>
      <c r="B4410" s="179">
        <v>2018</v>
      </c>
      <c r="C4410" s="180"/>
      <c r="D4410" s="179">
        <v>2019</v>
      </c>
      <c r="E4410" s="180"/>
      <c r="F4410" s="179">
        <v>2020</v>
      </c>
      <c r="G4410" s="180"/>
      <c r="H4410" s="64" t="s">
        <v>2</v>
      </c>
    </row>
    <row r="4411" spans="1:8">
      <c r="A4411" s="65"/>
      <c r="B4411" s="19" t="s">
        <v>40</v>
      </c>
      <c r="C4411" s="105" t="s">
        <v>41</v>
      </c>
      <c r="D4411" s="105" t="s">
        <v>40</v>
      </c>
      <c r="E4411" s="15" t="s">
        <v>41</v>
      </c>
      <c r="F4411" s="19" t="s">
        <v>40</v>
      </c>
      <c r="G4411" s="9" t="s">
        <v>41</v>
      </c>
      <c r="H4411" s="66"/>
    </row>
    <row r="4412" spans="1:8" ht="16.5" thickBot="1">
      <c r="A4412" s="67"/>
      <c r="B4412" s="32" t="s">
        <v>42</v>
      </c>
      <c r="C4412" s="11" t="s">
        <v>43</v>
      </c>
      <c r="D4412" s="108" t="s">
        <v>42</v>
      </c>
      <c r="E4412" s="34" t="s">
        <v>43</v>
      </c>
      <c r="F4412" s="32" t="s">
        <v>42</v>
      </c>
      <c r="G4412" s="32" t="s">
        <v>43</v>
      </c>
      <c r="H4412" s="68"/>
    </row>
    <row r="4413" spans="1:8" ht="17.25" thickTop="1" thickBot="1">
      <c r="A4413" s="22" t="s">
        <v>11</v>
      </c>
      <c r="B4413" s="33">
        <v>0.57899999999999996</v>
      </c>
      <c r="C4413" s="36">
        <v>5.7229999999999999</v>
      </c>
      <c r="D4413" s="29">
        <v>0.77300000000000002</v>
      </c>
      <c r="E4413" s="35">
        <v>7.4020000000000001</v>
      </c>
      <c r="F4413" s="29">
        <v>0.81100000000000005</v>
      </c>
      <c r="G4413" s="29">
        <v>6.9089999999999998</v>
      </c>
      <c r="H4413" s="108" t="s">
        <v>575</v>
      </c>
    </row>
    <row r="4414" spans="1:8" ht="16.5" thickBot="1">
      <c r="A4414" s="22" t="s">
        <v>12</v>
      </c>
      <c r="B4414" s="35">
        <v>51.923000000000002</v>
      </c>
      <c r="C4414" s="36">
        <v>298.976</v>
      </c>
      <c r="D4414" s="29">
        <v>53.203000000000003</v>
      </c>
      <c r="E4414" s="35">
        <v>282.27699999999999</v>
      </c>
      <c r="F4414" s="29">
        <v>70.998999999999995</v>
      </c>
      <c r="G4414" s="29">
        <v>264.827</v>
      </c>
      <c r="H4414" s="108" t="s">
        <v>576</v>
      </c>
    </row>
    <row r="4415" spans="1:8" ht="16.5" thickBot="1">
      <c r="A4415" s="22" t="s">
        <v>13</v>
      </c>
      <c r="B4415" s="35">
        <v>4.2670000000000003</v>
      </c>
      <c r="C4415" s="36">
        <v>14.05</v>
      </c>
      <c r="D4415" s="29">
        <v>5.0860000000000003</v>
      </c>
      <c r="E4415" s="35">
        <v>26.530999999999999</v>
      </c>
      <c r="F4415" s="29">
        <v>4.0880000000000001</v>
      </c>
      <c r="G4415" s="29">
        <v>18.449000000000002</v>
      </c>
      <c r="H4415" s="108" t="s">
        <v>572</v>
      </c>
    </row>
    <row r="4416" spans="1:8" ht="16.5" thickBot="1">
      <c r="A4416" s="22" t="s">
        <v>14</v>
      </c>
      <c r="B4416" s="35">
        <v>0.27700000000000002</v>
      </c>
      <c r="C4416" s="36">
        <v>1.4339999999999999</v>
      </c>
      <c r="D4416" s="29">
        <v>0.10100000000000001</v>
      </c>
      <c r="E4416" s="35">
        <v>0.60799999999999998</v>
      </c>
      <c r="F4416" s="29">
        <v>8.8999999999999996E-2</v>
      </c>
      <c r="G4416" s="29">
        <v>0.60099999999999998</v>
      </c>
      <c r="H4416" s="108" t="s">
        <v>585</v>
      </c>
    </row>
    <row r="4417" spans="1:8" ht="16.5" thickBot="1">
      <c r="A4417" s="22" t="s">
        <v>15</v>
      </c>
      <c r="B4417" s="35">
        <v>1.056</v>
      </c>
      <c r="C4417" s="36">
        <v>5.1929999999999996</v>
      </c>
      <c r="D4417" s="29">
        <v>0.82099999999999995</v>
      </c>
      <c r="E4417" s="35">
        <v>4.0250000000000004</v>
      </c>
      <c r="F4417" s="29">
        <v>0.52900000000000003</v>
      </c>
      <c r="G4417" s="29">
        <v>2.1749999999999998</v>
      </c>
      <c r="H4417" s="108" t="s">
        <v>591</v>
      </c>
    </row>
    <row r="4418" spans="1:8" ht="16.5" thickBot="1">
      <c r="A4418" s="22" t="s">
        <v>16</v>
      </c>
      <c r="B4418" s="35">
        <v>0</v>
      </c>
      <c r="C4418" s="36">
        <v>0</v>
      </c>
      <c r="D4418" s="29">
        <v>4.0000000000000001E-3</v>
      </c>
      <c r="E4418" s="35">
        <v>8.0000000000000002E-3</v>
      </c>
      <c r="F4418" s="29">
        <v>3.0000000000000001E-3</v>
      </c>
      <c r="G4418" s="29">
        <v>7.0000000000000001E-3</v>
      </c>
      <c r="H4418" s="108" t="s">
        <v>573</v>
      </c>
    </row>
    <row r="4419" spans="1:8" ht="16.5" thickBot="1">
      <c r="A4419" s="22" t="s">
        <v>17</v>
      </c>
      <c r="B4419" s="35">
        <v>5.2999999999999999E-2</v>
      </c>
      <c r="C4419" s="36">
        <v>0.25900000000000001</v>
      </c>
      <c r="D4419" s="29">
        <v>2.1999999999999999E-2</v>
      </c>
      <c r="E4419" s="35">
        <v>0.13700000000000001</v>
      </c>
      <c r="F4419" s="29">
        <v>8.0000000000000002E-3</v>
      </c>
      <c r="G4419" s="29">
        <v>6.4000000000000001E-2</v>
      </c>
      <c r="H4419" s="108" t="s">
        <v>18</v>
      </c>
    </row>
    <row r="4420" spans="1:8" ht="16.5" thickBot="1">
      <c r="A4420" s="22" t="s">
        <v>19</v>
      </c>
      <c r="B4420" s="35">
        <v>12.644</v>
      </c>
      <c r="C4420" s="36">
        <v>99.212999999999994</v>
      </c>
      <c r="D4420" s="29">
        <v>13.654999999999999</v>
      </c>
      <c r="E4420" s="35">
        <v>111.238</v>
      </c>
      <c r="F4420" s="29">
        <v>10.39</v>
      </c>
      <c r="G4420" s="29">
        <v>83.358999999999995</v>
      </c>
      <c r="H4420" s="108" t="s">
        <v>574</v>
      </c>
    </row>
    <row r="4421" spans="1:8" ht="16.5" thickBot="1">
      <c r="A4421" s="22" t="s">
        <v>20</v>
      </c>
      <c r="B4421" s="35">
        <v>1.6E-2</v>
      </c>
      <c r="C4421" s="36">
        <v>6.2E-2</v>
      </c>
      <c r="D4421" s="29">
        <v>4.0000000000000001E-3</v>
      </c>
      <c r="E4421" s="35">
        <v>6.8000000000000005E-2</v>
      </c>
      <c r="F4421" s="29">
        <v>1E-3</v>
      </c>
      <c r="G4421" s="29">
        <v>7.0000000000000001E-3</v>
      </c>
      <c r="H4421" s="108" t="s">
        <v>577</v>
      </c>
    </row>
    <row r="4422" spans="1:8" ht="16.5" thickBot="1">
      <c r="A4422" s="22" t="s">
        <v>21</v>
      </c>
      <c r="B4422" s="35">
        <v>1E-3</v>
      </c>
      <c r="C4422" s="36">
        <v>5.0000000000000001E-3</v>
      </c>
      <c r="D4422" s="29">
        <v>0</v>
      </c>
      <c r="E4422" s="35">
        <v>1E-3</v>
      </c>
      <c r="F4422" s="29">
        <v>0</v>
      </c>
      <c r="G4422" s="29">
        <v>0</v>
      </c>
      <c r="H4422" s="108" t="s">
        <v>587</v>
      </c>
    </row>
    <row r="4423" spans="1:8" ht="16.5" thickBot="1">
      <c r="A4423" s="22" t="s">
        <v>22</v>
      </c>
      <c r="B4423" s="35">
        <v>1E-3</v>
      </c>
      <c r="C4423" s="36">
        <v>2.3E-2</v>
      </c>
      <c r="D4423" s="29">
        <v>3.0000000000000001E-3</v>
      </c>
      <c r="E4423" s="35">
        <v>4.2999999999999997E-2</v>
      </c>
      <c r="F4423" s="29">
        <v>2E-3</v>
      </c>
      <c r="G4423" s="29">
        <v>2.5000000000000001E-2</v>
      </c>
      <c r="H4423" s="108" t="s">
        <v>571</v>
      </c>
    </row>
    <row r="4424" spans="1:8" ht="16.5" thickBot="1">
      <c r="A4424" s="22" t="s">
        <v>23</v>
      </c>
      <c r="B4424" s="35">
        <v>0.16</v>
      </c>
      <c r="C4424" s="36">
        <v>1.325</v>
      </c>
      <c r="D4424" s="29">
        <v>0.14399999999999999</v>
      </c>
      <c r="E4424" s="35">
        <v>1.333</v>
      </c>
      <c r="F4424" s="29">
        <v>9.7000000000000003E-2</v>
      </c>
      <c r="G4424" s="29">
        <v>0.93899999999999995</v>
      </c>
      <c r="H4424" s="108" t="s">
        <v>24</v>
      </c>
    </row>
    <row r="4425" spans="1:8" ht="16.5" thickBot="1">
      <c r="A4425" s="22" t="s">
        <v>25</v>
      </c>
      <c r="B4425" s="29">
        <v>3.2909999999999999</v>
      </c>
      <c r="C4425" s="27">
        <v>15.148</v>
      </c>
      <c r="D4425" s="29">
        <v>1.883</v>
      </c>
      <c r="E4425" s="35">
        <v>13.795999999999999</v>
      </c>
      <c r="F4425" s="29">
        <v>3.5840000000000001</v>
      </c>
      <c r="G4425" s="29">
        <v>17.463000000000001</v>
      </c>
      <c r="H4425" s="108" t="s">
        <v>578</v>
      </c>
    </row>
    <row r="4426" spans="1:8" ht="16.5" thickBot="1">
      <c r="A4426" s="22" t="s">
        <v>26</v>
      </c>
      <c r="B4426" s="35">
        <v>0</v>
      </c>
      <c r="C4426" s="36">
        <v>0.48799999999999999</v>
      </c>
      <c r="D4426" s="29">
        <v>0</v>
      </c>
      <c r="E4426" s="35">
        <v>0.432</v>
      </c>
      <c r="F4426" s="29">
        <v>0.108</v>
      </c>
      <c r="G4426" s="29">
        <v>0.70699999999999996</v>
      </c>
      <c r="H4426" s="108" t="s">
        <v>588</v>
      </c>
    </row>
    <row r="4427" spans="1:8" ht="16.5" thickBot="1">
      <c r="A4427" s="22" t="s">
        <v>27</v>
      </c>
      <c r="B4427" s="35">
        <v>5.0190000000000001</v>
      </c>
      <c r="C4427" s="36">
        <v>27.739000000000001</v>
      </c>
      <c r="D4427" s="29">
        <v>5.4749999999999996</v>
      </c>
      <c r="E4427" s="35">
        <v>28.786000000000001</v>
      </c>
      <c r="F4427" s="29">
        <f>+D4427/E4427*G4427</f>
        <v>5.027086951990551</v>
      </c>
      <c r="G4427" s="29">
        <v>26.431000000000001</v>
      </c>
      <c r="H4427" s="108" t="s">
        <v>579</v>
      </c>
    </row>
    <row r="4428" spans="1:8" ht="16.5" thickBot="1">
      <c r="A4428" s="22" t="s">
        <v>28</v>
      </c>
      <c r="B4428" s="35">
        <v>8.3719999999999999</v>
      </c>
      <c r="C4428" s="36">
        <v>55.402999999999999</v>
      </c>
      <c r="D4428" s="29">
        <v>6.85</v>
      </c>
      <c r="E4428" s="35">
        <v>47.764000000000003</v>
      </c>
      <c r="F4428" s="29">
        <v>6.8570000000000002</v>
      </c>
      <c r="G4428" s="29">
        <v>46.960999999999999</v>
      </c>
      <c r="H4428" s="108" t="s">
        <v>580</v>
      </c>
    </row>
    <row r="4429" spans="1:8" ht="16.5" thickBot="1">
      <c r="A4429" s="22" t="s">
        <v>29</v>
      </c>
      <c r="B4429" s="35">
        <v>2.516</v>
      </c>
      <c r="C4429" s="36">
        <v>19.991</v>
      </c>
      <c r="D4429" s="29">
        <v>1.946</v>
      </c>
      <c r="E4429" s="35">
        <v>14.834</v>
      </c>
      <c r="F4429" s="29">
        <v>0.48199999999999998</v>
      </c>
      <c r="G4429" s="29">
        <v>3.2170000000000001</v>
      </c>
      <c r="H4429" s="108" t="s">
        <v>581</v>
      </c>
    </row>
    <row r="4430" spans="1:8" ht="16.5" thickBot="1">
      <c r="A4430" s="22" t="s">
        <v>30</v>
      </c>
      <c r="B4430" s="35">
        <v>0.188</v>
      </c>
      <c r="C4430" s="36">
        <v>1.3660000000000001</v>
      </c>
      <c r="D4430" s="29">
        <v>0.218</v>
      </c>
      <c r="E4430" s="35">
        <v>1.04</v>
      </c>
      <c r="F4430" s="29">
        <v>0.193</v>
      </c>
      <c r="G4430" s="29">
        <v>0.876</v>
      </c>
      <c r="H4430" s="108" t="s">
        <v>589</v>
      </c>
    </row>
    <row r="4431" spans="1:8" ht="16.5" thickBot="1">
      <c r="A4431" s="22" t="s">
        <v>31</v>
      </c>
      <c r="B4431" s="35">
        <v>14.510009809145185</v>
      </c>
      <c r="C4431" s="36">
        <v>141.46100000000001</v>
      </c>
      <c r="D4431" s="29">
        <v>17.486048608549531</v>
      </c>
      <c r="E4431" s="35">
        <v>170.47499999999999</v>
      </c>
      <c r="F4431" s="29">
        <f>+D4431/E4431*G4431</f>
        <v>15.869300709045453</v>
      </c>
      <c r="G4431" s="29">
        <v>154.71299999999999</v>
      </c>
      <c r="H4431" s="108" t="s">
        <v>582</v>
      </c>
    </row>
    <row r="4432" spans="1:8" ht="16.5" thickBot="1">
      <c r="A4432" s="22" t="s">
        <v>32</v>
      </c>
      <c r="B4432" s="35">
        <v>30.943999999999999</v>
      </c>
      <c r="C4432" s="36">
        <v>88.774000000000001</v>
      </c>
      <c r="D4432" s="29">
        <v>37.14</v>
      </c>
      <c r="E4432" s="35">
        <v>96.283000000000001</v>
      </c>
      <c r="F4432" s="29">
        <v>30.588999999999999</v>
      </c>
      <c r="G4432" s="29">
        <v>73.834999999999994</v>
      </c>
      <c r="H4432" s="108" t="s">
        <v>584</v>
      </c>
    </row>
    <row r="4433" spans="1:8" ht="16.5" thickBot="1">
      <c r="A4433" s="22" t="s">
        <v>33</v>
      </c>
      <c r="B4433" s="37">
        <v>4.0000000000000001E-3</v>
      </c>
      <c r="C4433" s="38">
        <v>1.7000000000000001E-2</v>
      </c>
      <c r="D4433" s="29">
        <v>6.9000000000000006E-2</v>
      </c>
      <c r="E4433" s="35">
        <v>2.8000000000000001E-2</v>
      </c>
      <c r="F4433" s="29">
        <v>6.7000000000000004E-2</v>
      </c>
      <c r="G4433" s="29">
        <v>1.6E-2</v>
      </c>
      <c r="H4433" s="108" t="s">
        <v>583</v>
      </c>
    </row>
    <row r="4434" spans="1:8" ht="16.5" thickBot="1">
      <c r="A4434" s="22" t="s">
        <v>34</v>
      </c>
      <c r="B4434" s="37">
        <v>0</v>
      </c>
      <c r="C4434" s="38">
        <v>0</v>
      </c>
      <c r="D4434" s="29">
        <v>0</v>
      </c>
      <c r="E4434" s="35">
        <v>0</v>
      </c>
      <c r="F4434" s="29">
        <v>1.2E-2</v>
      </c>
      <c r="G4434" s="29">
        <v>1.2E-2</v>
      </c>
      <c r="H4434" s="107" t="s">
        <v>35</v>
      </c>
    </row>
    <row r="4435" spans="1:8" ht="16.5" thickBot="1">
      <c r="A4435" s="90" t="s">
        <v>338</v>
      </c>
      <c r="B4435" s="92">
        <v>135.82100980914521</v>
      </c>
      <c r="C4435" s="92">
        <v>776.65000000000009</v>
      </c>
      <c r="D4435" s="92">
        <v>144.8830486085495</v>
      </c>
      <c r="E4435" s="92">
        <v>807.10899999999992</v>
      </c>
      <c r="F4435" s="92">
        <f>SUM(F4413:F4434)</f>
        <v>149.80538766103598</v>
      </c>
      <c r="G4435" s="92">
        <f>SUM(G4413:G4434)</f>
        <v>701.59299999999996</v>
      </c>
      <c r="H4435" s="106" t="s">
        <v>586</v>
      </c>
    </row>
    <row r="4436" spans="1:8" ht="16.5" thickBot="1">
      <c r="A4436" s="90" t="s">
        <v>337</v>
      </c>
      <c r="B4436" s="92">
        <v>3876.6529999999998</v>
      </c>
      <c r="C4436" s="92">
        <v>27295.179</v>
      </c>
      <c r="D4436" s="92">
        <v>4275.3869999999997</v>
      </c>
      <c r="E4436" s="92">
        <v>29328.874</v>
      </c>
      <c r="F4436" s="92">
        <v>6647.79</v>
      </c>
      <c r="G4436" s="92">
        <v>27160.286</v>
      </c>
      <c r="H4436" s="113" t="s">
        <v>339</v>
      </c>
    </row>
    <row r="4437" spans="1:8">
      <c r="A4437" s="93"/>
      <c r="B4437" s="94"/>
      <c r="C4437" s="94"/>
      <c r="D4437" s="94"/>
      <c r="E4437" s="94"/>
      <c r="F4437" s="94"/>
      <c r="G4437" s="94"/>
      <c r="H4437" s="115"/>
    </row>
    <row r="4438" spans="1:8">
      <c r="A4438" s="73" t="s">
        <v>504</v>
      </c>
      <c r="H4438" s="75" t="s">
        <v>505</v>
      </c>
    </row>
    <row r="4439" spans="1:8" ht="18" customHeight="1">
      <c r="A4439" s="71" t="s">
        <v>780</v>
      </c>
    </row>
    <row r="4440" spans="1:8">
      <c r="A4440" s="73"/>
      <c r="H4440" s="44" t="s">
        <v>533</v>
      </c>
    </row>
    <row r="4441" spans="1:8" ht="16.5" customHeight="1" thickBot="1">
      <c r="A4441" s="72" t="s">
        <v>813</v>
      </c>
      <c r="E4441" s="2"/>
      <c r="G4441" s="2" t="s">
        <v>37</v>
      </c>
      <c r="H4441" s="2" t="s">
        <v>1</v>
      </c>
    </row>
    <row r="4442" spans="1:8" ht="16.5" thickBot="1">
      <c r="A4442" s="63" t="s">
        <v>6</v>
      </c>
      <c r="B4442" s="179">
        <v>2018</v>
      </c>
      <c r="C4442" s="180"/>
      <c r="D4442" s="179">
        <v>2019</v>
      </c>
      <c r="E4442" s="180"/>
      <c r="F4442" s="179">
        <v>2020</v>
      </c>
      <c r="G4442" s="180"/>
      <c r="H4442" s="64" t="s">
        <v>2</v>
      </c>
    </row>
    <row r="4443" spans="1:8">
      <c r="A4443" s="65"/>
      <c r="B4443" s="19" t="s">
        <v>40</v>
      </c>
      <c r="C4443" s="105" t="s">
        <v>41</v>
      </c>
      <c r="D4443" s="105" t="s">
        <v>40</v>
      </c>
      <c r="E4443" s="15" t="s">
        <v>41</v>
      </c>
      <c r="F4443" s="19" t="s">
        <v>40</v>
      </c>
      <c r="G4443" s="9" t="s">
        <v>41</v>
      </c>
      <c r="H4443" s="66"/>
    </row>
    <row r="4444" spans="1:8" ht="16.5" thickBot="1">
      <c r="A4444" s="67"/>
      <c r="B4444" s="32" t="s">
        <v>42</v>
      </c>
      <c r="C4444" s="11" t="s">
        <v>43</v>
      </c>
      <c r="D4444" s="108" t="s">
        <v>42</v>
      </c>
      <c r="E4444" s="34" t="s">
        <v>43</v>
      </c>
      <c r="F4444" s="32" t="s">
        <v>42</v>
      </c>
      <c r="G4444" s="32" t="s">
        <v>43</v>
      </c>
      <c r="H4444" s="68"/>
    </row>
    <row r="4445" spans="1:8" ht="17.25" thickTop="1" thickBot="1">
      <c r="A4445" s="22" t="s">
        <v>11</v>
      </c>
      <c r="B4445" s="33">
        <v>0.127</v>
      </c>
      <c r="C4445" s="36">
        <v>0.59199999999999997</v>
      </c>
      <c r="D4445" s="29">
        <v>0.23499999999999999</v>
      </c>
      <c r="E4445" s="35">
        <v>1.117</v>
      </c>
      <c r="F4445" s="29">
        <v>0.16300000000000001</v>
      </c>
      <c r="G4445" s="29">
        <v>0.81699999999999995</v>
      </c>
      <c r="H4445" s="108" t="s">
        <v>575</v>
      </c>
    </row>
    <row r="4446" spans="1:8" ht="16.5" thickBot="1">
      <c r="A4446" s="22" t="s">
        <v>12</v>
      </c>
      <c r="B4446" s="35">
        <v>9.1300000000000008</v>
      </c>
      <c r="C4446" s="36">
        <v>34.579000000000001</v>
      </c>
      <c r="D4446" s="29">
        <v>10.324999999999999</v>
      </c>
      <c r="E4446" s="35">
        <v>36.883000000000003</v>
      </c>
      <c r="F4446" s="29">
        <v>7.5369999999999999</v>
      </c>
      <c r="G4446" s="29">
        <v>28.367999999999999</v>
      </c>
      <c r="H4446" s="108" t="s">
        <v>576</v>
      </c>
    </row>
    <row r="4447" spans="1:8" ht="16.5" thickBot="1">
      <c r="A4447" s="22" t="s">
        <v>13</v>
      </c>
      <c r="B4447" s="35">
        <v>0.47299999999999998</v>
      </c>
      <c r="C4447" s="36">
        <v>1.6319999999999999</v>
      </c>
      <c r="D4447" s="29">
        <v>0.45900000000000002</v>
      </c>
      <c r="E4447" s="35">
        <v>1.5489999999999999</v>
      </c>
      <c r="F4447" s="29">
        <v>0.48399999999999999</v>
      </c>
      <c r="G4447" s="29">
        <v>1.298</v>
      </c>
      <c r="H4447" s="108" t="s">
        <v>572</v>
      </c>
    </row>
    <row r="4448" spans="1:8" ht="16.5" thickBot="1">
      <c r="A4448" s="22" t="s">
        <v>14</v>
      </c>
      <c r="B4448" s="35">
        <v>1.3320000000000001</v>
      </c>
      <c r="C4448" s="36">
        <v>3.5030000000000001</v>
      </c>
      <c r="D4448" s="29">
        <v>1.496</v>
      </c>
      <c r="E4448" s="35">
        <v>2.72</v>
      </c>
      <c r="F4448" s="29">
        <v>0.60499999999999998</v>
      </c>
      <c r="G4448" s="29">
        <v>0.99099999999999999</v>
      </c>
      <c r="H4448" s="108" t="s">
        <v>585</v>
      </c>
    </row>
    <row r="4449" spans="1:8" ht="16.5" thickBot="1">
      <c r="A4449" s="22" t="s">
        <v>15</v>
      </c>
      <c r="B4449" s="35">
        <v>1.069</v>
      </c>
      <c r="C4449" s="36">
        <v>3.15</v>
      </c>
      <c r="D4449" s="29">
        <v>1.1679999999999999</v>
      </c>
      <c r="E4449" s="35">
        <v>3.1040000000000001</v>
      </c>
      <c r="F4449" s="29">
        <v>0.81799999999999995</v>
      </c>
      <c r="G4449" s="29">
        <v>2.661</v>
      </c>
      <c r="H4449" s="108" t="s">
        <v>591</v>
      </c>
    </row>
    <row r="4450" spans="1:8" ht="16.5" thickBot="1">
      <c r="A4450" s="22" t="s">
        <v>16</v>
      </c>
      <c r="B4450" s="35">
        <v>1.1185E-2</v>
      </c>
      <c r="C4450" s="36">
        <v>5.0000000000000001E-3</v>
      </c>
      <c r="D4450" s="29">
        <v>8.0000000000000002E-3</v>
      </c>
      <c r="E4450" s="35">
        <v>6.0000000000000001E-3</v>
      </c>
      <c r="F4450" s="29">
        <v>0</v>
      </c>
      <c r="G4450" s="29">
        <v>0</v>
      </c>
      <c r="H4450" s="108" t="s">
        <v>573</v>
      </c>
    </row>
    <row r="4451" spans="1:8" ht="16.5" thickBot="1">
      <c r="A4451" s="22" t="s">
        <v>17</v>
      </c>
      <c r="B4451" s="35">
        <v>2.1999999999999999E-2</v>
      </c>
      <c r="C4451" s="36">
        <v>0.108</v>
      </c>
      <c r="D4451" s="29">
        <v>8.0000000000000002E-3</v>
      </c>
      <c r="E4451" s="35">
        <v>5.6000000000000001E-2</v>
      </c>
      <c r="F4451" s="29">
        <v>3.0000000000000001E-3</v>
      </c>
      <c r="G4451" s="29">
        <v>2.5000000000000001E-2</v>
      </c>
      <c r="H4451" s="108" t="s">
        <v>18</v>
      </c>
    </row>
    <row r="4452" spans="1:8" ht="16.5" thickBot="1">
      <c r="A4452" s="22" t="s">
        <v>19</v>
      </c>
      <c r="B4452" s="35">
        <v>1.2849999999999999</v>
      </c>
      <c r="C4452" s="36">
        <v>4.3600000000000003</v>
      </c>
      <c r="D4452" s="29">
        <v>2.0609999999999999</v>
      </c>
      <c r="E4452" s="35">
        <v>5.3449999999999998</v>
      </c>
      <c r="F4452" s="29">
        <v>1.0269999999999999</v>
      </c>
      <c r="G4452" s="29">
        <v>3.5339999999999998</v>
      </c>
      <c r="H4452" s="108" t="s">
        <v>574</v>
      </c>
    </row>
    <row r="4453" spans="1:8" ht="16.5" thickBot="1">
      <c r="A4453" s="22" t="s">
        <v>20</v>
      </c>
      <c r="B4453" s="35">
        <v>3.3000000000000002E-2</v>
      </c>
      <c r="C4453" s="36">
        <v>0.1</v>
      </c>
      <c r="D4453" s="29">
        <v>0</v>
      </c>
      <c r="E4453" s="35">
        <v>0</v>
      </c>
      <c r="F4453" s="29">
        <v>4.7E-2</v>
      </c>
      <c r="G4453" s="29">
        <v>8.5000000000000006E-2</v>
      </c>
      <c r="H4453" s="108" t="s">
        <v>577</v>
      </c>
    </row>
    <row r="4454" spans="1:8" ht="16.5" thickBot="1">
      <c r="A4454" s="22" t="s">
        <v>21</v>
      </c>
      <c r="B4454" s="35">
        <v>0</v>
      </c>
      <c r="C4454" s="36">
        <v>0</v>
      </c>
      <c r="D4454" s="29">
        <v>1E-3</v>
      </c>
      <c r="E4454" s="35">
        <v>1E-3</v>
      </c>
      <c r="F4454" s="29">
        <v>6.0000000000000001E-3</v>
      </c>
      <c r="G4454" s="29">
        <v>4.4999999999999998E-2</v>
      </c>
      <c r="H4454" s="108" t="s">
        <v>587</v>
      </c>
    </row>
    <row r="4455" spans="1:8" ht="16.5" thickBot="1">
      <c r="A4455" s="22" t="s">
        <v>22</v>
      </c>
      <c r="B4455" s="35">
        <v>2E-3</v>
      </c>
      <c r="C4455" s="36">
        <v>0.01</v>
      </c>
      <c r="D4455" s="29">
        <v>1E-3</v>
      </c>
      <c r="E4455" s="35">
        <v>1.4E-2</v>
      </c>
      <c r="F4455" s="29">
        <v>1E-3</v>
      </c>
      <c r="G4455" s="29">
        <v>8.9999999999999993E-3</v>
      </c>
      <c r="H4455" s="108" t="s">
        <v>571</v>
      </c>
    </row>
    <row r="4456" spans="1:8" ht="16.5" thickBot="1">
      <c r="A4456" s="22" t="s">
        <v>23</v>
      </c>
      <c r="B4456" s="35">
        <v>5.0999999999999997E-2</v>
      </c>
      <c r="C4456" s="36">
        <v>0.307</v>
      </c>
      <c r="D4456" s="29">
        <v>6.3E-2</v>
      </c>
      <c r="E4456" s="35">
        <v>0.47899999999999998</v>
      </c>
      <c r="F4456" s="29">
        <v>0.09</v>
      </c>
      <c r="G4456" s="29">
        <v>0.36399999999999999</v>
      </c>
      <c r="H4456" s="108" t="s">
        <v>24</v>
      </c>
    </row>
    <row r="4457" spans="1:8" ht="16.5" thickBot="1">
      <c r="A4457" s="22" t="s">
        <v>25</v>
      </c>
      <c r="B4457" s="29">
        <v>0.81599999999999995</v>
      </c>
      <c r="C4457" s="27">
        <v>2.149</v>
      </c>
      <c r="D4457" s="29">
        <v>0.69299999999999995</v>
      </c>
      <c r="E4457" s="35">
        <v>2.7679999999999998</v>
      </c>
      <c r="F4457" s="29">
        <v>0.48499999999999999</v>
      </c>
      <c r="G4457" s="29">
        <v>2.1219999999999999</v>
      </c>
      <c r="H4457" s="108" t="s">
        <v>578</v>
      </c>
    </row>
    <row r="4458" spans="1:8" ht="16.5" thickBot="1">
      <c r="A4458" s="22" t="s">
        <v>26</v>
      </c>
      <c r="B4458" s="35">
        <v>0</v>
      </c>
      <c r="C4458" s="36">
        <v>0.60099999999999998</v>
      </c>
      <c r="D4458" s="29">
        <v>0</v>
      </c>
      <c r="E4458" s="35">
        <v>0.97099999999999997</v>
      </c>
      <c r="F4458" s="29">
        <v>0.11600000000000001</v>
      </c>
      <c r="G4458" s="29">
        <v>0.83399999999999996</v>
      </c>
      <c r="H4458" s="108" t="s">
        <v>588</v>
      </c>
    </row>
    <row r="4459" spans="1:8" ht="16.5" thickBot="1">
      <c r="A4459" s="22" t="s">
        <v>27</v>
      </c>
      <c r="B4459" s="35">
        <v>1.081</v>
      </c>
      <c r="C4459" s="36">
        <v>4.3129999999999997</v>
      </c>
      <c r="D4459" s="29">
        <v>1.0589999999999999</v>
      </c>
      <c r="E4459" s="35">
        <v>5.6929999999999996</v>
      </c>
      <c r="F4459" s="29">
        <v>1.73</v>
      </c>
      <c r="G4459" s="29">
        <v>6.01</v>
      </c>
      <c r="H4459" s="108" t="s">
        <v>579</v>
      </c>
    </row>
    <row r="4460" spans="1:8" ht="16.5" thickBot="1">
      <c r="A4460" s="22" t="s">
        <v>28</v>
      </c>
      <c r="B4460" s="35">
        <v>0.34899999999999998</v>
      </c>
      <c r="C4460" s="36">
        <v>1.661</v>
      </c>
      <c r="D4460" s="29">
        <v>0.41099999999999998</v>
      </c>
      <c r="E4460" s="35">
        <v>2.2959999999999998</v>
      </c>
      <c r="F4460" s="29">
        <v>0.249</v>
      </c>
      <c r="G4460" s="29">
        <v>1.466</v>
      </c>
      <c r="H4460" s="108" t="s">
        <v>580</v>
      </c>
    </row>
    <row r="4461" spans="1:8" ht="16.5" thickBot="1">
      <c r="A4461" s="22" t="s">
        <v>29</v>
      </c>
      <c r="B4461" s="35">
        <v>0.92200000000000004</v>
      </c>
      <c r="C4461" s="36">
        <v>4.75</v>
      </c>
      <c r="D4461" s="29">
        <v>0.95699999999999996</v>
      </c>
      <c r="E4461" s="35">
        <v>4.6210000000000004</v>
      </c>
      <c r="F4461" s="29">
        <v>7.4999999999999997E-2</v>
      </c>
      <c r="G4461" s="29">
        <v>0.35099999999999998</v>
      </c>
      <c r="H4461" s="108" t="s">
        <v>581</v>
      </c>
    </row>
    <row r="4462" spans="1:8" ht="16.5" thickBot="1">
      <c r="A4462" s="22" t="s">
        <v>30</v>
      </c>
      <c r="B4462" s="35">
        <v>0.186</v>
      </c>
      <c r="C4462" s="36">
        <v>0.66500000000000004</v>
      </c>
      <c r="D4462" s="29">
        <v>0.45300000000000001</v>
      </c>
      <c r="E4462" s="35">
        <v>1.466</v>
      </c>
      <c r="F4462" s="29">
        <v>0.45200000000000001</v>
      </c>
      <c r="G4462" s="29">
        <v>1.2350000000000001</v>
      </c>
      <c r="H4462" s="108" t="s">
        <v>589</v>
      </c>
    </row>
    <row r="4463" spans="1:8" ht="16.5" thickBot="1">
      <c r="A4463" s="22" t="s">
        <v>31</v>
      </c>
      <c r="B4463" s="35">
        <v>8.282</v>
      </c>
      <c r="C4463" s="36">
        <v>31.451000000000001</v>
      </c>
      <c r="D4463" s="29">
        <v>8.4755477409303364</v>
      </c>
      <c r="E4463" s="35">
        <v>32.186</v>
      </c>
      <c r="F4463" s="29">
        <f>+D4463/E4463*G4463</f>
        <v>6.9848351403770943</v>
      </c>
      <c r="G4463" s="29">
        <v>26.524999999999999</v>
      </c>
      <c r="H4463" s="108" t="s">
        <v>582</v>
      </c>
    </row>
    <row r="4464" spans="1:8" ht="16.5" thickBot="1">
      <c r="A4464" s="22" t="s">
        <v>32</v>
      </c>
      <c r="B4464" s="35">
        <v>11.208</v>
      </c>
      <c r="C4464" s="36">
        <v>33.576999999999998</v>
      </c>
      <c r="D4464" s="29">
        <v>13.794</v>
      </c>
      <c r="E4464" s="35">
        <v>41.521999999999998</v>
      </c>
      <c r="F4464" s="29">
        <v>9.6649999999999991</v>
      </c>
      <c r="G4464" s="29">
        <v>31.66</v>
      </c>
      <c r="H4464" s="108" t="s">
        <v>584</v>
      </c>
    </row>
    <row r="4465" spans="1:8" ht="16.5" thickBot="1">
      <c r="A4465" s="22" t="s">
        <v>33</v>
      </c>
      <c r="B4465" s="37">
        <v>0</v>
      </c>
      <c r="C4465" s="38">
        <v>0</v>
      </c>
      <c r="D4465" s="29">
        <v>0</v>
      </c>
      <c r="E4465" s="35">
        <v>0</v>
      </c>
      <c r="F4465" s="29">
        <v>6.9000000000000006E-2</v>
      </c>
      <c r="G4465" s="29">
        <v>0.55000000000000004</v>
      </c>
      <c r="H4465" s="108" t="s">
        <v>583</v>
      </c>
    </row>
    <row r="4466" spans="1:8" ht="16.5" thickBot="1">
      <c r="A4466" s="22" t="s">
        <v>34</v>
      </c>
      <c r="B4466" s="37">
        <v>0</v>
      </c>
      <c r="C4466" s="38">
        <v>0</v>
      </c>
      <c r="D4466" s="29">
        <v>0</v>
      </c>
      <c r="E4466" s="35">
        <v>0</v>
      </c>
      <c r="F4466" s="35">
        <v>0</v>
      </c>
      <c r="G4466" s="35">
        <v>0</v>
      </c>
      <c r="H4466" s="107" t="s">
        <v>35</v>
      </c>
    </row>
    <row r="4467" spans="1:8" ht="16.5" thickBot="1">
      <c r="A4467" s="90" t="s">
        <v>338</v>
      </c>
      <c r="B4467" s="92">
        <v>36.379185000000007</v>
      </c>
      <c r="C4467" s="92">
        <v>127.51300000000001</v>
      </c>
      <c r="D4467" s="92">
        <v>41.667547740930331</v>
      </c>
      <c r="E4467" s="92">
        <v>142.79699999999997</v>
      </c>
      <c r="F4467" s="92">
        <f>SUM(F4445:F4466)</f>
        <v>30.606835140377093</v>
      </c>
      <c r="G4467" s="92">
        <f>SUM(G4445:G4466)</f>
        <v>108.94999999999999</v>
      </c>
      <c r="H4467" s="106" t="s">
        <v>586</v>
      </c>
    </row>
    <row r="4468" spans="1:8" ht="16.5" thickBot="1">
      <c r="A4468" s="90" t="s">
        <v>337</v>
      </c>
      <c r="B4468" s="92">
        <v>2763.7172255408368</v>
      </c>
      <c r="C4468" s="92">
        <v>13473.105</v>
      </c>
      <c r="D4468" s="92">
        <v>2738.489</v>
      </c>
      <c r="E4468" s="92">
        <v>12784.434999999999</v>
      </c>
      <c r="F4468" s="92">
        <f>+D4468/E4468*G4468</f>
        <v>2316.5581971747679</v>
      </c>
      <c r="G4468" s="92">
        <v>10814.682000000001</v>
      </c>
      <c r="H4468" s="113" t="s">
        <v>339</v>
      </c>
    </row>
    <row r="4469" spans="1:8">
      <c r="A4469" s="15"/>
      <c r="B4469" s="60"/>
      <c r="C4469" s="60"/>
      <c r="D4469" s="60"/>
      <c r="E4469" s="60"/>
      <c r="F4469" s="60"/>
      <c r="G4469" s="60"/>
    </row>
    <row r="4470" spans="1:8">
      <c r="A4470" s="15"/>
      <c r="B4470" s="60"/>
      <c r="C4470" s="60"/>
      <c r="D4470" s="60"/>
      <c r="E4470" s="60"/>
      <c r="F4470" s="60"/>
      <c r="G4470" s="60"/>
    </row>
    <row r="4471" spans="1:8">
      <c r="A4471" s="73" t="s">
        <v>507</v>
      </c>
      <c r="H4471" s="75" t="s">
        <v>508</v>
      </c>
    </row>
    <row r="4472" spans="1:8" ht="15.75" customHeight="1">
      <c r="A4472" s="71" t="s">
        <v>781</v>
      </c>
    </row>
    <row r="4473" spans="1:8" ht="41.25" customHeight="1">
      <c r="A4473" s="73"/>
      <c r="D4473" s="208" t="s">
        <v>534</v>
      </c>
      <c r="E4473" s="208"/>
      <c r="F4473" s="208"/>
      <c r="G4473" s="208"/>
      <c r="H4473" s="208"/>
    </row>
    <row r="4474" spans="1:8" ht="16.5" customHeight="1" thickBot="1">
      <c r="A4474" s="72" t="s">
        <v>813</v>
      </c>
      <c r="E4474" s="2"/>
      <c r="G4474" s="2" t="s">
        <v>37</v>
      </c>
      <c r="H4474" s="2" t="s">
        <v>1</v>
      </c>
    </row>
    <row r="4475" spans="1:8" ht="16.5" thickBot="1">
      <c r="A4475" s="63" t="s">
        <v>6</v>
      </c>
      <c r="B4475" s="179">
        <v>2018</v>
      </c>
      <c r="C4475" s="180"/>
      <c r="D4475" s="179">
        <v>2019</v>
      </c>
      <c r="E4475" s="180"/>
      <c r="F4475" s="179">
        <v>2020</v>
      </c>
      <c r="G4475" s="180"/>
      <c r="H4475" s="64" t="s">
        <v>2</v>
      </c>
    </row>
    <row r="4476" spans="1:8">
      <c r="A4476" s="65"/>
      <c r="B4476" s="19" t="s">
        <v>40</v>
      </c>
      <c r="C4476" s="105" t="s">
        <v>41</v>
      </c>
      <c r="D4476" s="105" t="s">
        <v>40</v>
      </c>
      <c r="E4476" s="15" t="s">
        <v>41</v>
      </c>
      <c r="F4476" s="19" t="s">
        <v>40</v>
      </c>
      <c r="G4476" s="9" t="s">
        <v>41</v>
      </c>
      <c r="H4476" s="66"/>
    </row>
    <row r="4477" spans="1:8" ht="16.5" thickBot="1">
      <c r="A4477" s="67"/>
      <c r="B4477" s="32" t="s">
        <v>42</v>
      </c>
      <c r="C4477" s="11" t="s">
        <v>43</v>
      </c>
      <c r="D4477" s="108" t="s">
        <v>42</v>
      </c>
      <c r="E4477" s="34" t="s">
        <v>43</v>
      </c>
      <c r="F4477" s="32" t="s">
        <v>42</v>
      </c>
      <c r="G4477" s="32" t="s">
        <v>43</v>
      </c>
      <c r="H4477" s="68"/>
    </row>
    <row r="4478" spans="1:8" ht="17.25" thickTop="1" thickBot="1">
      <c r="A4478" s="22" t="s">
        <v>11</v>
      </c>
      <c r="B4478" s="33">
        <v>1.2E-2</v>
      </c>
      <c r="C4478" s="36">
        <v>4.9000000000000002E-2</v>
      </c>
      <c r="D4478" s="29">
        <v>5.0000000000000001E-3</v>
      </c>
      <c r="E4478" s="35">
        <v>3.3000000000000002E-2</v>
      </c>
      <c r="F4478" s="29">
        <v>2E-3</v>
      </c>
      <c r="G4478" s="29">
        <v>1.4E-2</v>
      </c>
      <c r="H4478" s="108" t="s">
        <v>575</v>
      </c>
    </row>
    <row r="4479" spans="1:8" ht="16.5" thickBot="1">
      <c r="A4479" s="22" t="s">
        <v>12</v>
      </c>
      <c r="B4479" s="35">
        <v>7.3999999999999996E-2</v>
      </c>
      <c r="C4479" s="36">
        <v>0.28399999999999997</v>
      </c>
      <c r="D4479" s="29">
        <v>3.3000000000000002E-2</v>
      </c>
      <c r="E4479" s="35">
        <v>0.33900000000000002</v>
      </c>
      <c r="F4479" s="29">
        <v>2.1000000000000001E-2</v>
      </c>
      <c r="G4479" s="29">
        <v>0.378</v>
      </c>
      <c r="H4479" s="108" t="s">
        <v>576</v>
      </c>
    </row>
    <row r="4480" spans="1:8" ht="16.5" thickBot="1">
      <c r="A4480" s="22" t="s">
        <v>13</v>
      </c>
      <c r="B4480" s="35">
        <v>0</v>
      </c>
      <c r="C4480" s="36">
        <v>4.0000000000000001E-3</v>
      </c>
      <c r="D4480" s="29">
        <v>0.17499999999999999</v>
      </c>
      <c r="E4480" s="35">
        <v>0.39800000000000002</v>
      </c>
      <c r="F4480" s="29">
        <v>3.7999999999999999E-2</v>
      </c>
      <c r="G4480" s="29">
        <v>0.16300000000000001</v>
      </c>
      <c r="H4480" s="108" t="s">
        <v>572</v>
      </c>
    </row>
    <row r="4481" spans="1:8" ht="16.5" thickBot="1">
      <c r="A4481" s="22" t="s">
        <v>14</v>
      </c>
      <c r="B4481" s="35">
        <v>0</v>
      </c>
      <c r="C4481" s="36">
        <v>3.0000000000000001E-3</v>
      </c>
      <c r="D4481" s="29">
        <v>1.4E-2</v>
      </c>
      <c r="E4481" s="35">
        <v>1.7000000000000001E-2</v>
      </c>
      <c r="F4481" s="29">
        <v>1.2999999999999999E-2</v>
      </c>
      <c r="G4481" s="29">
        <v>0.111</v>
      </c>
      <c r="H4481" s="108" t="s">
        <v>585</v>
      </c>
    </row>
    <row r="4482" spans="1:8" ht="16.5" thickBot="1">
      <c r="A4482" s="22" t="s">
        <v>15</v>
      </c>
      <c r="B4482" s="35">
        <v>1.6E-2</v>
      </c>
      <c r="C4482" s="36">
        <v>0.32100000000000001</v>
      </c>
      <c r="D4482" s="29">
        <v>1.6E-2</v>
      </c>
      <c r="E4482" s="35">
        <v>0.34799999999999998</v>
      </c>
      <c r="F4482" s="29">
        <v>2E-3</v>
      </c>
      <c r="G4482" s="29">
        <v>3.5000000000000003E-2</v>
      </c>
      <c r="H4482" s="108" t="s">
        <v>591</v>
      </c>
    </row>
    <row r="4483" spans="1:8" ht="16.5" thickBot="1">
      <c r="A4483" s="22" t="s">
        <v>16</v>
      </c>
      <c r="B4483" s="35">
        <v>0</v>
      </c>
      <c r="C4483" s="36">
        <v>0</v>
      </c>
      <c r="D4483" s="29">
        <v>0</v>
      </c>
      <c r="E4483" s="35">
        <v>0</v>
      </c>
      <c r="F4483" s="35">
        <v>0</v>
      </c>
      <c r="G4483" s="35">
        <v>0</v>
      </c>
      <c r="H4483" s="108" t="s">
        <v>573</v>
      </c>
    </row>
    <row r="4484" spans="1:8" ht="16.5" thickBot="1">
      <c r="A4484" s="22" t="s">
        <v>17</v>
      </c>
      <c r="B4484" s="35">
        <v>0</v>
      </c>
      <c r="C4484" s="36">
        <v>0</v>
      </c>
      <c r="D4484" s="29">
        <v>0</v>
      </c>
      <c r="E4484" s="35">
        <v>0</v>
      </c>
      <c r="F4484" s="35">
        <v>0</v>
      </c>
      <c r="G4484" s="35">
        <v>0</v>
      </c>
      <c r="H4484" s="108" t="s">
        <v>18</v>
      </c>
    </row>
    <row r="4485" spans="1:8" ht="16.5" thickBot="1">
      <c r="A4485" s="22" t="s">
        <v>19</v>
      </c>
      <c r="B4485" s="35">
        <v>0</v>
      </c>
      <c r="C4485" s="36">
        <v>0</v>
      </c>
      <c r="D4485" s="29">
        <v>3.1949999999999998</v>
      </c>
      <c r="E4485" s="35">
        <v>5.01</v>
      </c>
      <c r="F4485" s="29">
        <v>8.7650000000000006</v>
      </c>
      <c r="G4485" s="29">
        <v>13.234</v>
      </c>
      <c r="H4485" s="108" t="s">
        <v>574</v>
      </c>
    </row>
    <row r="4486" spans="1:8" ht="16.5" thickBot="1">
      <c r="A4486" s="22" t="s">
        <v>20</v>
      </c>
      <c r="B4486" s="35">
        <v>0</v>
      </c>
      <c r="C4486" s="36">
        <v>0</v>
      </c>
      <c r="D4486" s="29">
        <v>0</v>
      </c>
      <c r="E4486" s="35">
        <v>0</v>
      </c>
      <c r="F4486" s="35">
        <v>0</v>
      </c>
      <c r="G4486" s="35">
        <v>0</v>
      </c>
      <c r="H4486" s="108" t="s">
        <v>577</v>
      </c>
    </row>
    <row r="4487" spans="1:8" ht="16.5" thickBot="1">
      <c r="A4487" s="22" t="s">
        <v>21</v>
      </c>
      <c r="B4487" s="35">
        <v>0</v>
      </c>
      <c r="C4487" s="36">
        <v>0</v>
      </c>
      <c r="D4487" s="29">
        <v>0</v>
      </c>
      <c r="E4487" s="35">
        <v>0</v>
      </c>
      <c r="F4487" s="35">
        <v>0</v>
      </c>
      <c r="G4487" s="35">
        <v>0</v>
      </c>
      <c r="H4487" s="108" t="s">
        <v>587</v>
      </c>
    </row>
    <row r="4488" spans="1:8" ht="16.5" thickBot="1">
      <c r="A4488" s="22" t="s">
        <v>22</v>
      </c>
      <c r="B4488" s="35">
        <v>0</v>
      </c>
      <c r="C4488" s="36">
        <v>0</v>
      </c>
      <c r="D4488" s="29">
        <v>0</v>
      </c>
      <c r="E4488" s="35">
        <v>0</v>
      </c>
      <c r="F4488" s="35">
        <v>0</v>
      </c>
      <c r="G4488" s="35">
        <v>0</v>
      </c>
      <c r="H4488" s="108" t="s">
        <v>571</v>
      </c>
    </row>
    <row r="4489" spans="1:8" ht="16.5" thickBot="1">
      <c r="A4489" s="22" t="s">
        <v>23</v>
      </c>
      <c r="B4489" s="35">
        <v>1E-3</v>
      </c>
      <c r="C4489" s="36">
        <v>6.0000000000000001E-3</v>
      </c>
      <c r="D4489" s="29">
        <v>2.4E-2</v>
      </c>
      <c r="E4489" s="35">
        <v>2.1999999999999999E-2</v>
      </c>
      <c r="F4489" s="29">
        <v>0</v>
      </c>
      <c r="G4489" s="29">
        <v>4.0000000000000001E-3</v>
      </c>
      <c r="H4489" s="108" t="s">
        <v>24</v>
      </c>
    </row>
    <row r="4490" spans="1:8" ht="16.5" thickBot="1">
      <c r="A4490" s="22" t="s">
        <v>25</v>
      </c>
      <c r="B4490" s="29">
        <v>6.0000000000000001E-3</v>
      </c>
      <c r="C4490" s="27">
        <v>0.03</v>
      </c>
      <c r="D4490" s="29">
        <v>1E-3</v>
      </c>
      <c r="E4490" s="35">
        <v>2.1999999999999999E-2</v>
      </c>
      <c r="F4490" s="29">
        <v>0</v>
      </c>
      <c r="G4490" s="29">
        <v>2E-3</v>
      </c>
      <c r="H4490" s="108" t="s">
        <v>578</v>
      </c>
    </row>
    <row r="4491" spans="1:8" ht="16.5" thickBot="1">
      <c r="A4491" s="22" t="s">
        <v>26</v>
      </c>
      <c r="B4491" s="35">
        <v>0</v>
      </c>
      <c r="C4491" s="36">
        <v>0</v>
      </c>
      <c r="D4491" s="29">
        <v>0</v>
      </c>
      <c r="E4491" s="35">
        <v>0</v>
      </c>
      <c r="F4491" s="35">
        <v>0</v>
      </c>
      <c r="G4491" s="35">
        <v>0</v>
      </c>
      <c r="H4491" s="108" t="s">
        <v>588</v>
      </c>
    </row>
    <row r="4492" spans="1:8" ht="16.5" thickBot="1">
      <c r="A4492" s="22" t="s">
        <v>27</v>
      </c>
      <c r="B4492" s="35">
        <v>1.9E-2</v>
      </c>
      <c r="C4492" s="36">
        <v>4.1000000000000002E-2</v>
      </c>
      <c r="D4492" s="29">
        <v>4.0000000000000001E-3</v>
      </c>
      <c r="E4492" s="35">
        <v>2.5000000000000001E-2</v>
      </c>
      <c r="F4492" s="29">
        <v>0</v>
      </c>
      <c r="G4492" s="29">
        <v>0</v>
      </c>
      <c r="H4492" s="108" t="s">
        <v>579</v>
      </c>
    </row>
    <row r="4493" spans="1:8" ht="16.5" thickBot="1">
      <c r="A4493" s="22" t="s">
        <v>28</v>
      </c>
      <c r="B4493" s="35">
        <v>1E-3</v>
      </c>
      <c r="C4493" s="36">
        <v>0.01</v>
      </c>
      <c r="D4493" s="29">
        <v>1E-3</v>
      </c>
      <c r="E4493" s="35">
        <v>2E-3</v>
      </c>
      <c r="F4493" s="29">
        <v>0</v>
      </c>
      <c r="G4493" s="29">
        <v>1E-3</v>
      </c>
      <c r="H4493" s="108" t="s">
        <v>580</v>
      </c>
    </row>
    <row r="4494" spans="1:8" ht="16.5" thickBot="1">
      <c r="A4494" s="22" t="s">
        <v>29</v>
      </c>
      <c r="B4494" s="35">
        <v>4.0000000000000001E-3</v>
      </c>
      <c r="C4494" s="36">
        <v>0.1</v>
      </c>
      <c r="D4494" s="29">
        <v>1.0999999999999999E-2</v>
      </c>
      <c r="E4494" s="35">
        <v>0.11700000000000001</v>
      </c>
      <c r="F4494" s="29">
        <v>0</v>
      </c>
      <c r="G4494" s="29">
        <v>3.0000000000000001E-3</v>
      </c>
      <c r="H4494" s="108" t="s">
        <v>581</v>
      </c>
    </row>
    <row r="4495" spans="1:8" ht="16.5" thickBot="1">
      <c r="A4495" s="22" t="s">
        <v>30</v>
      </c>
      <c r="B4495" s="35">
        <v>0</v>
      </c>
      <c r="C4495" s="36">
        <v>0</v>
      </c>
      <c r="D4495" s="29">
        <v>0</v>
      </c>
      <c r="E4495" s="35">
        <v>0</v>
      </c>
      <c r="F4495" s="29">
        <v>2E-3</v>
      </c>
      <c r="G4495" s="29">
        <v>0.01</v>
      </c>
      <c r="H4495" s="108" t="s">
        <v>589</v>
      </c>
    </row>
    <row r="4496" spans="1:8" ht="16.5" thickBot="1">
      <c r="A4496" s="22" t="s">
        <v>31</v>
      </c>
      <c r="B4496" s="35">
        <v>0</v>
      </c>
      <c r="C4496" s="36">
        <v>0</v>
      </c>
      <c r="D4496" s="29">
        <v>0</v>
      </c>
      <c r="E4496" s="35">
        <v>0</v>
      </c>
      <c r="F4496" s="35">
        <v>0</v>
      </c>
      <c r="G4496" s="35">
        <v>0</v>
      </c>
      <c r="H4496" s="108" t="s">
        <v>582</v>
      </c>
    </row>
    <row r="4497" spans="1:8" ht="16.5" thickBot="1">
      <c r="A4497" s="22" t="s">
        <v>32</v>
      </c>
      <c r="B4497" s="35">
        <v>8.9999999999999993E-3</v>
      </c>
      <c r="C4497" s="36">
        <v>0.32</v>
      </c>
      <c r="D4497" s="29">
        <v>0.01</v>
      </c>
      <c r="E4497" s="35">
        <v>0.33200000000000002</v>
      </c>
      <c r="F4497" s="29">
        <v>4.0000000000000001E-3</v>
      </c>
      <c r="G4497" s="29">
        <v>0.17499999999999999</v>
      </c>
      <c r="H4497" s="108" t="s">
        <v>584</v>
      </c>
    </row>
    <row r="4498" spans="1:8" ht="16.5" thickBot="1">
      <c r="A4498" s="22" t="s">
        <v>33</v>
      </c>
      <c r="B4498" s="37">
        <v>0</v>
      </c>
      <c r="C4498" s="38">
        <v>0</v>
      </c>
      <c r="D4498" s="29">
        <v>0</v>
      </c>
      <c r="E4498" s="35">
        <v>0</v>
      </c>
      <c r="F4498" s="35">
        <v>0</v>
      </c>
      <c r="G4498" s="35">
        <v>0</v>
      </c>
      <c r="H4498" s="108" t="s">
        <v>583</v>
      </c>
    </row>
    <row r="4499" spans="1:8" ht="16.5" thickBot="1">
      <c r="A4499" s="22" t="s">
        <v>34</v>
      </c>
      <c r="B4499" s="37">
        <v>0</v>
      </c>
      <c r="C4499" s="38">
        <v>0</v>
      </c>
      <c r="D4499" s="29">
        <v>0</v>
      </c>
      <c r="E4499" s="35">
        <v>0</v>
      </c>
      <c r="F4499" s="29">
        <v>6.0000000000000001E-3</v>
      </c>
      <c r="G4499" s="29">
        <v>3.0000000000000001E-3</v>
      </c>
      <c r="H4499" s="107" t="s">
        <v>35</v>
      </c>
    </row>
    <row r="4500" spans="1:8" ht="16.5" thickBot="1">
      <c r="A4500" s="90" t="s">
        <v>338</v>
      </c>
      <c r="B4500" s="92">
        <v>0.14200000000000002</v>
      </c>
      <c r="C4500" s="92">
        <v>1.1680000000000001</v>
      </c>
      <c r="D4500" s="92">
        <v>3.4889999999999994</v>
      </c>
      <c r="E4500" s="92">
        <v>6.665</v>
      </c>
      <c r="F4500" s="92">
        <v>8.8530000000000015</v>
      </c>
      <c r="G4500" s="92">
        <v>14.133000000000001</v>
      </c>
      <c r="H4500" s="106" t="s">
        <v>586</v>
      </c>
    </row>
    <row r="4501" spans="1:8" ht="16.5" thickBot="1">
      <c r="A4501" s="90" t="s">
        <v>337</v>
      </c>
      <c r="B4501" s="92">
        <v>75.229400041485988</v>
      </c>
      <c r="C4501" s="92">
        <v>823.00800000000004</v>
      </c>
      <c r="D4501" s="92">
        <v>85.271467540899906</v>
      </c>
      <c r="E4501" s="92">
        <v>932.86800000000005</v>
      </c>
      <c r="F4501" s="92">
        <v>71.970984056126369</v>
      </c>
      <c r="G4501" s="92">
        <v>787.36099999999999</v>
      </c>
      <c r="H4501" s="113" t="s">
        <v>339</v>
      </c>
    </row>
    <row r="4503" spans="1:8" s="198" customFormat="1">
      <c r="A4503" s="201" t="s">
        <v>509</v>
      </c>
      <c r="H4503" s="203" t="s">
        <v>510</v>
      </c>
    </row>
    <row r="4504" spans="1:8">
      <c r="A4504" s="73" t="s">
        <v>782</v>
      </c>
      <c r="H4504" s="44" t="s">
        <v>535</v>
      </c>
    </row>
    <row r="4505" spans="1:8" ht="16.5" customHeight="1" thickBot="1">
      <c r="A4505" s="72" t="s">
        <v>813</v>
      </c>
      <c r="E4505" s="2"/>
      <c r="G4505" s="2" t="s">
        <v>37</v>
      </c>
      <c r="H4505" s="2" t="s">
        <v>1</v>
      </c>
    </row>
    <row r="4506" spans="1:8" ht="16.5" thickBot="1">
      <c r="A4506" s="63" t="s">
        <v>6</v>
      </c>
      <c r="B4506" s="179">
        <v>2018</v>
      </c>
      <c r="C4506" s="180"/>
      <c r="D4506" s="179">
        <v>2019</v>
      </c>
      <c r="E4506" s="180"/>
      <c r="F4506" s="179">
        <v>2020</v>
      </c>
      <c r="G4506" s="180"/>
      <c r="H4506" s="64" t="s">
        <v>2</v>
      </c>
    </row>
    <row r="4507" spans="1:8">
      <c r="A4507" s="65"/>
      <c r="B4507" s="19" t="s">
        <v>40</v>
      </c>
      <c r="C4507" s="105" t="s">
        <v>41</v>
      </c>
      <c r="D4507" s="105" t="s">
        <v>40</v>
      </c>
      <c r="E4507" s="15" t="s">
        <v>41</v>
      </c>
      <c r="F4507" s="19" t="s">
        <v>40</v>
      </c>
      <c r="G4507" s="9" t="s">
        <v>41</v>
      </c>
      <c r="H4507" s="66"/>
    </row>
    <row r="4508" spans="1:8" ht="16.5" thickBot="1">
      <c r="A4508" s="67"/>
      <c r="B4508" s="32" t="s">
        <v>42</v>
      </c>
      <c r="C4508" s="11" t="s">
        <v>43</v>
      </c>
      <c r="D4508" s="108" t="s">
        <v>42</v>
      </c>
      <c r="E4508" s="34" t="s">
        <v>43</v>
      </c>
      <c r="F4508" s="32" t="s">
        <v>42</v>
      </c>
      <c r="G4508" s="32" t="s">
        <v>43</v>
      </c>
      <c r="H4508" s="68"/>
    </row>
    <row r="4509" spans="1:8" ht="17.25" thickTop="1" thickBot="1">
      <c r="A4509" s="22" t="s">
        <v>11</v>
      </c>
      <c r="B4509" s="33">
        <v>7.7569999999999997</v>
      </c>
      <c r="C4509" s="36">
        <v>3.7330000000000001</v>
      </c>
      <c r="D4509" s="29">
        <v>9.4255965711224192</v>
      </c>
      <c r="E4509" s="29">
        <v>4.5359999999999996</v>
      </c>
      <c r="F4509" s="29">
        <v>10.549769354406642</v>
      </c>
      <c r="G4509" s="29">
        <v>5.077</v>
      </c>
      <c r="H4509" s="108" t="s">
        <v>575</v>
      </c>
    </row>
    <row r="4510" spans="1:8" ht="16.5" thickBot="1">
      <c r="A4510" s="22" t="s">
        <v>12</v>
      </c>
      <c r="B4510" s="35">
        <v>9.1150000000000002</v>
      </c>
      <c r="C4510" s="36">
        <v>30.806000000000001</v>
      </c>
      <c r="D4510" s="29">
        <v>8.9550000000000001</v>
      </c>
      <c r="E4510" s="29">
        <v>28.686</v>
      </c>
      <c r="F4510" s="29">
        <v>10.048999999999999</v>
      </c>
      <c r="G4510" s="29">
        <v>33.914999999999999</v>
      </c>
      <c r="H4510" s="108" t="s">
        <v>576</v>
      </c>
    </row>
    <row r="4511" spans="1:8" ht="16.5" thickBot="1">
      <c r="A4511" s="22" t="s">
        <v>13</v>
      </c>
      <c r="B4511" s="35">
        <v>0.52100000000000002</v>
      </c>
      <c r="C4511" s="36">
        <v>3.1669999999999998</v>
      </c>
      <c r="D4511" s="29">
        <v>0.50800000000000001</v>
      </c>
      <c r="E4511" s="29">
        <v>2.9460000000000002</v>
      </c>
      <c r="F4511" s="29">
        <v>0.69099999999999995</v>
      </c>
      <c r="G4511" s="29">
        <v>4.3259999999999996</v>
      </c>
      <c r="H4511" s="108" t="s">
        <v>572</v>
      </c>
    </row>
    <row r="4512" spans="1:8" ht="16.5" thickBot="1">
      <c r="A4512" s="22" t="s">
        <v>14</v>
      </c>
      <c r="B4512" s="35">
        <v>0.23400000000000001</v>
      </c>
      <c r="C4512" s="36">
        <v>0.89500000000000002</v>
      </c>
      <c r="D4512" s="29">
        <v>0.36699999999999999</v>
      </c>
      <c r="E4512" s="29">
        <v>1.4259999999999999</v>
      </c>
      <c r="F4512" s="29">
        <v>0.314</v>
      </c>
      <c r="G4512" s="29">
        <v>1.3049999999999999</v>
      </c>
      <c r="H4512" s="108" t="s">
        <v>585</v>
      </c>
    </row>
    <row r="4513" spans="1:8" ht="16.5" thickBot="1">
      <c r="A4513" s="22" t="s">
        <v>15</v>
      </c>
      <c r="B4513" s="35">
        <v>0.20599999999999999</v>
      </c>
      <c r="C4513" s="36">
        <v>1.417</v>
      </c>
      <c r="D4513" s="29">
        <v>0.59199999999999997</v>
      </c>
      <c r="E4513" s="29">
        <v>2.23</v>
      </c>
      <c r="F4513" s="29">
        <v>0.42799999999999999</v>
      </c>
      <c r="G4513" s="29">
        <v>2.34</v>
      </c>
      <c r="H4513" s="108" t="s">
        <v>591</v>
      </c>
    </row>
    <row r="4514" spans="1:8" ht="16.5" thickBot="1">
      <c r="A4514" s="22" t="s">
        <v>16</v>
      </c>
      <c r="B4514" s="35">
        <v>10.429</v>
      </c>
      <c r="C4514" s="36">
        <v>8.9999999999999993E-3</v>
      </c>
      <c r="D4514" s="29">
        <v>0.02</v>
      </c>
      <c r="E4514" s="29">
        <v>1.9E-2</v>
      </c>
      <c r="F4514" s="29">
        <v>5.0000000000000001E-3</v>
      </c>
      <c r="G4514" s="29">
        <v>5.0000000000000001E-3</v>
      </c>
      <c r="H4514" s="108" t="s">
        <v>573</v>
      </c>
    </row>
    <row r="4515" spans="1:8" ht="16.5" thickBot="1">
      <c r="A4515" s="22" t="s">
        <v>17</v>
      </c>
      <c r="B4515" s="35">
        <v>1.2E-2</v>
      </c>
      <c r="C4515" s="36">
        <v>6.3E-2</v>
      </c>
      <c r="D4515" s="29">
        <v>2.1000000000000001E-2</v>
      </c>
      <c r="E4515" s="29">
        <v>0.10299999999999999</v>
      </c>
      <c r="F4515" s="29">
        <v>3.1E-2</v>
      </c>
      <c r="G4515" s="29">
        <v>0.105</v>
      </c>
      <c r="H4515" s="108" t="s">
        <v>18</v>
      </c>
    </row>
    <row r="4516" spans="1:8" ht="16.5" thickBot="1">
      <c r="A4516" s="22" t="s">
        <v>19</v>
      </c>
      <c r="B4516" s="35">
        <v>16.97</v>
      </c>
      <c r="C4516" s="36">
        <v>76.977000000000004</v>
      </c>
      <c r="D4516" s="29">
        <v>17.917999999999999</v>
      </c>
      <c r="E4516" s="29">
        <v>72.989999999999995</v>
      </c>
      <c r="F4516" s="29">
        <v>23.524999999999999</v>
      </c>
      <c r="G4516" s="29">
        <v>105.066</v>
      </c>
      <c r="H4516" s="108" t="s">
        <v>574</v>
      </c>
    </row>
    <row r="4517" spans="1:8" ht="16.5" thickBot="1">
      <c r="A4517" s="22" t="s">
        <v>20</v>
      </c>
      <c r="B4517" s="35">
        <v>9.6515850144092225E-2</v>
      </c>
      <c r="C4517" s="36">
        <v>0.313</v>
      </c>
      <c r="D4517" s="29">
        <v>0.108</v>
      </c>
      <c r="E4517" s="29">
        <v>0.253</v>
      </c>
      <c r="F4517" s="29">
        <v>0.10299999999999999</v>
      </c>
      <c r="G4517" s="29">
        <v>0.27200000000000002</v>
      </c>
      <c r="H4517" s="108" t="s">
        <v>577</v>
      </c>
    </row>
    <row r="4518" spans="1:8" ht="16.5" thickBot="1">
      <c r="A4518" s="22" t="s">
        <v>21</v>
      </c>
      <c r="B4518" s="35">
        <v>2.5000000000000001E-2</v>
      </c>
      <c r="C4518" s="36">
        <v>0.126</v>
      </c>
      <c r="D4518" s="29">
        <v>1.2999999999999999E-2</v>
      </c>
      <c r="E4518" s="29">
        <v>8.3000000000000004E-2</v>
      </c>
      <c r="F4518" s="29">
        <v>0</v>
      </c>
      <c r="G4518" s="29">
        <v>0</v>
      </c>
      <c r="H4518" s="108" t="s">
        <v>587</v>
      </c>
    </row>
    <row r="4519" spans="1:8" ht="16.5" thickBot="1">
      <c r="A4519" s="22" t="s">
        <v>22</v>
      </c>
      <c r="B4519" s="35">
        <v>0.308</v>
      </c>
      <c r="C4519" s="36">
        <v>1.23</v>
      </c>
      <c r="D4519" s="29">
        <v>0.251</v>
      </c>
      <c r="E4519" s="29">
        <v>1.1479999999999999</v>
      </c>
      <c r="F4519" s="29">
        <v>0.25900000000000001</v>
      </c>
      <c r="G4519" s="29">
        <v>0.92500000000000004</v>
      </c>
      <c r="H4519" s="108" t="s">
        <v>571</v>
      </c>
    </row>
    <row r="4520" spans="1:8" ht="16.5" thickBot="1">
      <c r="A4520" s="22" t="s">
        <v>23</v>
      </c>
      <c r="B4520" s="35">
        <v>1.742</v>
      </c>
      <c r="C4520" s="36">
        <v>9.5830000000000002</v>
      </c>
      <c r="D4520" s="29">
        <v>1.6479999999999999</v>
      </c>
      <c r="E4520" s="29">
        <v>8.0670000000000002</v>
      </c>
      <c r="F4520" s="29">
        <v>1.4119999999999999</v>
      </c>
      <c r="G4520" s="29">
        <v>6.8639999999999999</v>
      </c>
      <c r="H4520" s="108" t="s">
        <v>24</v>
      </c>
    </row>
    <row r="4521" spans="1:8" ht="16.5" thickBot="1">
      <c r="A4521" s="22" t="s">
        <v>25</v>
      </c>
      <c r="B4521" s="29">
        <v>2.4319999999999999</v>
      </c>
      <c r="C4521" s="27">
        <v>8.8409999999999993</v>
      </c>
      <c r="D4521" s="29">
        <v>1.9259999999999999</v>
      </c>
      <c r="E4521" s="29">
        <v>8.3369999999999997</v>
      </c>
      <c r="F4521" s="29">
        <v>2.6365439999999989</v>
      </c>
      <c r="G4521" s="29">
        <v>8.37420296999999</v>
      </c>
      <c r="H4521" s="108" t="s">
        <v>578</v>
      </c>
    </row>
    <row r="4522" spans="1:8" ht="16.5" thickBot="1">
      <c r="A4522" s="22" t="s">
        <v>26</v>
      </c>
      <c r="B4522" s="35">
        <v>0.1179203539823009</v>
      </c>
      <c r="C4522" s="36">
        <v>0.53300000000000003</v>
      </c>
      <c r="D4522" s="29">
        <v>0.19225663716814159</v>
      </c>
      <c r="E4522" s="29">
        <v>0.86899999999999999</v>
      </c>
      <c r="F4522" s="29">
        <v>0.42599999999999999</v>
      </c>
      <c r="G4522" s="29">
        <v>1.2889999999999999</v>
      </c>
      <c r="H4522" s="108" t="s">
        <v>588</v>
      </c>
    </row>
    <row r="4523" spans="1:8" ht="16.5" thickBot="1">
      <c r="A4523" s="22" t="s">
        <v>27</v>
      </c>
      <c r="B4523" s="35">
        <v>1.268</v>
      </c>
      <c r="C4523" s="36">
        <v>6.5890000000000004</v>
      </c>
      <c r="D4523" s="29">
        <v>1.62</v>
      </c>
      <c r="E4523" s="29">
        <v>7.6390000000000002</v>
      </c>
      <c r="F4523" s="29">
        <v>1.875</v>
      </c>
      <c r="G4523" s="29">
        <v>10.193</v>
      </c>
      <c r="H4523" s="108" t="s">
        <v>579</v>
      </c>
    </row>
    <row r="4524" spans="1:8" ht="16.5" thickBot="1">
      <c r="A4524" s="22" t="s">
        <v>28</v>
      </c>
      <c r="B4524" s="35">
        <v>1.762</v>
      </c>
      <c r="C4524" s="36">
        <v>11.23</v>
      </c>
      <c r="D4524" s="29">
        <v>1.746</v>
      </c>
      <c r="E4524" s="29">
        <v>12.404</v>
      </c>
      <c r="F4524" s="29">
        <v>2.1160000000000001</v>
      </c>
      <c r="G4524" s="29">
        <v>19.657</v>
      </c>
      <c r="H4524" s="108" t="s">
        <v>580</v>
      </c>
    </row>
    <row r="4525" spans="1:8" ht="16.5" thickBot="1">
      <c r="A4525" s="22" t="s">
        <v>29</v>
      </c>
      <c r="B4525" s="35">
        <v>0.38900000000000001</v>
      </c>
      <c r="C4525" s="36">
        <v>2.891</v>
      </c>
      <c r="D4525" s="29">
        <v>0.46899999999999997</v>
      </c>
      <c r="E4525" s="29">
        <v>3.2069999999999999</v>
      </c>
      <c r="F4525" s="29">
        <v>0.157</v>
      </c>
      <c r="G4525" s="29">
        <v>0.91600000000000004</v>
      </c>
      <c r="H4525" s="108" t="s">
        <v>581</v>
      </c>
    </row>
    <row r="4526" spans="1:8" ht="16.5" thickBot="1">
      <c r="A4526" s="22" t="s">
        <v>30</v>
      </c>
      <c r="B4526" s="35">
        <v>1.0129999999999999</v>
      </c>
      <c r="C4526" s="36">
        <v>3.234</v>
      </c>
      <c r="D4526" s="29">
        <v>0.58099999999999996</v>
      </c>
      <c r="E4526" s="29">
        <v>1.7509999999999999</v>
      </c>
      <c r="F4526" s="29">
        <v>0.56799999999999995</v>
      </c>
      <c r="G4526" s="29">
        <v>1.5129999999999999</v>
      </c>
      <c r="H4526" s="108" t="s">
        <v>589</v>
      </c>
    </row>
    <row r="4527" spans="1:8" ht="16.5" thickBot="1">
      <c r="A4527" s="22" t="s">
        <v>31</v>
      </c>
      <c r="B4527" s="35">
        <v>2.9000000000000001E-2</v>
      </c>
      <c r="C4527" s="36">
        <v>0.20699999999999999</v>
      </c>
      <c r="D4527" s="29">
        <v>7.5999999999999998E-2</v>
      </c>
      <c r="E4527" s="29">
        <v>0.72799999999999998</v>
      </c>
      <c r="F4527" s="29">
        <v>0.183</v>
      </c>
      <c r="G4527" s="29">
        <v>1.1380479999999999</v>
      </c>
      <c r="H4527" s="108" t="s">
        <v>582</v>
      </c>
    </row>
    <row r="4528" spans="1:8" ht="16.5" thickBot="1">
      <c r="A4528" s="22" t="s">
        <v>32</v>
      </c>
      <c r="B4528" s="35">
        <v>3.2639999999999998</v>
      </c>
      <c r="C4528" s="36">
        <v>7.0519999999999996</v>
      </c>
      <c r="D4528" s="29">
        <v>2.4249999999999998</v>
      </c>
      <c r="E4528" s="29">
        <v>5.1239999999999997</v>
      </c>
      <c r="F4528" s="29">
        <v>4.2119999999999997</v>
      </c>
      <c r="G4528" s="29">
        <v>9.4459999999999997</v>
      </c>
      <c r="H4528" s="108" t="s">
        <v>584</v>
      </c>
    </row>
    <row r="4529" spans="1:8" ht="16.5" thickBot="1">
      <c r="A4529" s="22" t="s">
        <v>33</v>
      </c>
      <c r="B4529" s="37">
        <v>6.2E-2</v>
      </c>
      <c r="C4529" s="38">
        <v>1.9E-2</v>
      </c>
      <c r="D4529" s="29">
        <v>0.17799999999999999</v>
      </c>
      <c r="E4529" s="29">
        <v>6.2E-2</v>
      </c>
      <c r="F4529" s="29">
        <v>0.14599999999999999</v>
      </c>
      <c r="G4529" s="29">
        <v>5.8999999999999997E-2</v>
      </c>
      <c r="H4529" s="108" t="s">
        <v>583</v>
      </c>
    </row>
    <row r="4530" spans="1:8" ht="16.5" thickBot="1">
      <c r="A4530" s="22" t="s">
        <v>34</v>
      </c>
      <c r="B4530" s="37">
        <v>0.372</v>
      </c>
      <c r="C4530" s="38">
        <v>1.256</v>
      </c>
      <c r="D4530" s="29">
        <v>0.46600000000000003</v>
      </c>
      <c r="E4530" s="29">
        <v>1.6080000000000001</v>
      </c>
      <c r="F4530" s="29">
        <v>0.69299999999999995</v>
      </c>
      <c r="G4530" s="29">
        <v>2.2599999999999998</v>
      </c>
      <c r="H4530" s="107" t="s">
        <v>35</v>
      </c>
    </row>
    <row r="4531" spans="1:8" ht="16.5" thickBot="1">
      <c r="A4531" s="90" t="s">
        <v>338</v>
      </c>
      <c r="B4531" s="92">
        <v>58.124436204126397</v>
      </c>
      <c r="C4531" s="92">
        <v>170.17099999999999</v>
      </c>
      <c r="D4531" s="92">
        <f t="shared" ref="D4531:F4531" si="487">SUM(D4509:D4530)</f>
        <v>49.505853208290553</v>
      </c>
      <c r="E4531" s="92">
        <f t="shared" si="487"/>
        <v>164.21600000000001</v>
      </c>
      <c r="F4531" s="92">
        <f t="shared" si="487"/>
        <v>60.379313354406634</v>
      </c>
      <c r="G4531" s="92">
        <f>SUM(G4509:G4530)</f>
        <v>215.04525097000001</v>
      </c>
      <c r="H4531" s="106" t="s">
        <v>586</v>
      </c>
    </row>
    <row r="4532" spans="1:8" ht="16.5" thickBot="1">
      <c r="A4532" s="90" t="s">
        <v>337</v>
      </c>
      <c r="B4532" s="92">
        <v>684.32389708379094</v>
      </c>
      <c r="C4532" s="92">
        <v>2285.0239999999999</v>
      </c>
      <c r="D4532" s="92">
        <v>668.35199999999998</v>
      </c>
      <c r="E4532" s="92">
        <v>2037.018</v>
      </c>
      <c r="F4532" s="92">
        <v>743.52371017634607</v>
      </c>
      <c r="G4532" s="92">
        <v>2266.1280000000002</v>
      </c>
      <c r="H4532" s="113" t="s">
        <v>339</v>
      </c>
    </row>
    <row r="4535" spans="1:8">
      <c r="A4535" s="73" t="s">
        <v>513</v>
      </c>
      <c r="H4535" s="75" t="s">
        <v>514</v>
      </c>
    </row>
    <row r="4536" spans="1:8">
      <c r="A4536" s="73" t="s">
        <v>783</v>
      </c>
      <c r="H4536" s="43" t="s">
        <v>536</v>
      </c>
    </row>
    <row r="4537" spans="1:8" ht="16.5" customHeight="1" thickBot="1">
      <c r="A4537" s="72" t="s">
        <v>813</v>
      </c>
      <c r="E4537" s="2"/>
      <c r="G4537" s="2" t="s">
        <v>37</v>
      </c>
      <c r="H4537" s="2" t="s">
        <v>1</v>
      </c>
    </row>
    <row r="4538" spans="1:8" ht="16.5" thickBot="1">
      <c r="A4538" s="63" t="s">
        <v>6</v>
      </c>
      <c r="B4538" s="179">
        <v>2018</v>
      </c>
      <c r="C4538" s="180"/>
      <c r="D4538" s="179">
        <v>2019</v>
      </c>
      <c r="E4538" s="180"/>
      <c r="F4538" s="179">
        <v>2020</v>
      </c>
      <c r="G4538" s="180"/>
      <c r="H4538" s="64" t="s">
        <v>2</v>
      </c>
    </row>
    <row r="4539" spans="1:8">
      <c r="A4539" s="65"/>
      <c r="B4539" s="19" t="s">
        <v>40</v>
      </c>
      <c r="C4539" s="105" t="s">
        <v>41</v>
      </c>
      <c r="D4539" s="105" t="s">
        <v>40</v>
      </c>
      <c r="E4539" s="15" t="s">
        <v>41</v>
      </c>
      <c r="F4539" s="19" t="s">
        <v>40</v>
      </c>
      <c r="G4539" s="9" t="s">
        <v>41</v>
      </c>
      <c r="H4539" s="66"/>
    </row>
    <row r="4540" spans="1:8" ht="16.5" thickBot="1">
      <c r="A4540" s="67"/>
      <c r="B4540" s="32" t="s">
        <v>42</v>
      </c>
      <c r="C4540" s="11" t="s">
        <v>43</v>
      </c>
      <c r="D4540" s="108" t="s">
        <v>42</v>
      </c>
      <c r="E4540" s="34" t="s">
        <v>43</v>
      </c>
      <c r="F4540" s="32" t="s">
        <v>42</v>
      </c>
      <c r="G4540" s="32" t="s">
        <v>43</v>
      </c>
      <c r="H4540" s="68"/>
    </row>
    <row r="4541" spans="1:8" ht="17.25" thickTop="1" thickBot="1">
      <c r="A4541" s="22" t="s">
        <v>11</v>
      </c>
      <c r="B4541" s="33">
        <v>10.999971585186239</v>
      </c>
      <c r="C4541" s="36">
        <v>70.409000000000006</v>
      </c>
      <c r="D4541" s="29">
        <v>8.5289999999999999</v>
      </c>
      <c r="E4541" s="35">
        <v>47.951000000000001</v>
      </c>
      <c r="F4541" s="29">
        <v>12.625</v>
      </c>
      <c r="G4541" s="29">
        <v>75.328999999999994</v>
      </c>
      <c r="H4541" s="108" t="s">
        <v>575</v>
      </c>
    </row>
    <row r="4542" spans="1:8" ht="16.5" thickBot="1">
      <c r="A4542" s="22" t="s">
        <v>12</v>
      </c>
      <c r="B4542" s="35">
        <v>139.02629103200005</v>
      </c>
      <c r="C4542" s="36">
        <v>1524.991</v>
      </c>
      <c r="D4542" s="29">
        <v>166.054</v>
      </c>
      <c r="E4542" s="35">
        <v>1200.001</v>
      </c>
      <c r="F4542" s="29">
        <v>190.02199999999999</v>
      </c>
      <c r="G4542" s="29">
        <v>1283.277</v>
      </c>
      <c r="H4542" s="108" t="s">
        <v>576</v>
      </c>
    </row>
    <row r="4543" spans="1:8" ht="16.5" thickBot="1">
      <c r="A4543" s="22" t="s">
        <v>13</v>
      </c>
      <c r="B4543" s="35">
        <v>13.586843493042112</v>
      </c>
      <c r="C4543" s="36">
        <v>163.53299999999999</v>
      </c>
      <c r="D4543" s="29">
        <v>14.385999999999999</v>
      </c>
      <c r="E4543" s="35">
        <v>158.89400000000001</v>
      </c>
      <c r="F4543" s="29">
        <v>7.2350000000000003</v>
      </c>
      <c r="G4543" s="29">
        <v>87.48</v>
      </c>
      <c r="H4543" s="108" t="s">
        <v>572</v>
      </c>
    </row>
    <row r="4544" spans="1:8" ht="16.5" thickBot="1">
      <c r="A4544" s="22" t="s">
        <v>14</v>
      </c>
      <c r="B4544" s="35">
        <v>14.63887441671608</v>
      </c>
      <c r="C4544" s="36">
        <v>162.10900000000001</v>
      </c>
      <c r="D4544" s="29">
        <v>15.013</v>
      </c>
      <c r="E4544" s="35">
        <v>178.911</v>
      </c>
      <c r="F4544" s="29">
        <v>16.687000000000001</v>
      </c>
      <c r="G4544" s="29">
        <v>166.226</v>
      </c>
      <c r="H4544" s="108" t="s">
        <v>585</v>
      </c>
    </row>
    <row r="4545" spans="1:8" ht="16.5" thickBot="1">
      <c r="A4545" s="22" t="s">
        <v>15</v>
      </c>
      <c r="B4545" s="35">
        <v>8.3882421334853703</v>
      </c>
      <c r="C4545" s="36">
        <v>124.586</v>
      </c>
      <c r="D4545" s="29">
        <v>19.006</v>
      </c>
      <c r="E4545" s="35">
        <v>189.893</v>
      </c>
      <c r="F4545" s="29">
        <v>23.518000000000001</v>
      </c>
      <c r="G4545" s="29">
        <v>336.56200000000001</v>
      </c>
      <c r="H4545" s="108" t="s">
        <v>591</v>
      </c>
    </row>
    <row r="4546" spans="1:8" ht="16.5" thickBot="1">
      <c r="A4546" s="22" t="s">
        <v>16</v>
      </c>
      <c r="B4546" s="35">
        <v>7.3707458363504716E-2</v>
      </c>
      <c r="C4546" s="36">
        <v>0.435</v>
      </c>
      <c r="D4546" s="29">
        <v>0.13400000000000001</v>
      </c>
      <c r="E4546" s="35">
        <v>0.55600000000000005</v>
      </c>
      <c r="F4546" s="29">
        <v>0.19600000000000001</v>
      </c>
      <c r="G4546" s="29">
        <v>0.60299999999999998</v>
      </c>
      <c r="H4546" s="108" t="s">
        <v>573</v>
      </c>
    </row>
    <row r="4547" spans="1:8" ht="16.5" thickBot="1">
      <c r="A4547" s="22" t="s">
        <v>17</v>
      </c>
      <c r="B4547" s="35">
        <v>3.8017426153846157</v>
      </c>
      <c r="C4547" s="36">
        <v>28.113</v>
      </c>
      <c r="D4547" s="29">
        <v>3.7956572307692311</v>
      </c>
      <c r="E4547" s="35">
        <v>28.068000000000001</v>
      </c>
      <c r="F4547" s="29">
        <v>3.8899130769230772</v>
      </c>
      <c r="G4547" s="29">
        <v>28.765000000000001</v>
      </c>
      <c r="H4547" s="108" t="s">
        <v>18</v>
      </c>
    </row>
    <row r="4548" spans="1:8" ht="16.5" thickBot="1">
      <c r="A4548" s="22" t="s">
        <v>19</v>
      </c>
      <c r="B4548" s="35">
        <v>22.954059651751894</v>
      </c>
      <c r="C4548" s="36">
        <v>459.26900000000001</v>
      </c>
      <c r="D4548" s="29">
        <v>34.787999999999997</v>
      </c>
      <c r="E4548" s="35">
        <v>547.572</v>
      </c>
      <c r="F4548" s="29">
        <v>30.06</v>
      </c>
      <c r="G4548" s="29">
        <v>584.84100000000001</v>
      </c>
      <c r="H4548" s="108" t="s">
        <v>574</v>
      </c>
    </row>
    <row r="4549" spans="1:8" ht="16.5" thickBot="1">
      <c r="A4549" s="22" t="s">
        <v>20</v>
      </c>
      <c r="B4549" s="35">
        <v>5.7005313082499134</v>
      </c>
      <c r="C4549" s="36">
        <v>29.617000000000001</v>
      </c>
      <c r="D4549" s="29">
        <v>9.798</v>
      </c>
      <c r="E4549" s="35">
        <v>36.779000000000003</v>
      </c>
      <c r="F4549" s="29">
        <v>7.4249999999999998</v>
      </c>
      <c r="G4549" s="29">
        <v>33.694000000000003</v>
      </c>
      <c r="H4549" s="108" t="s">
        <v>577</v>
      </c>
    </row>
    <row r="4550" spans="1:8" ht="16.5" thickBot="1">
      <c r="A4550" s="22" t="s">
        <v>21</v>
      </c>
      <c r="B4550" s="35">
        <v>48.038125420978886</v>
      </c>
      <c r="C4550" s="36">
        <v>347.21800000000002</v>
      </c>
      <c r="D4550" s="29">
        <v>32.122</v>
      </c>
      <c r="E4550" s="35">
        <v>452.29700000000003</v>
      </c>
      <c r="F4550" s="29">
        <v>31.437999999999999</v>
      </c>
      <c r="G4550" s="29">
        <v>521.35599999999999</v>
      </c>
      <c r="H4550" s="108" t="s">
        <v>587</v>
      </c>
    </row>
    <row r="4551" spans="1:8" ht="16.5" thickBot="1">
      <c r="A4551" s="22" t="s">
        <v>22</v>
      </c>
      <c r="B4551" s="35">
        <v>19.280599945044113</v>
      </c>
      <c r="C4551" s="36">
        <v>282.315</v>
      </c>
      <c r="D4551" s="29">
        <v>30.369258394212906</v>
      </c>
      <c r="E4551" s="35">
        <v>444.68</v>
      </c>
      <c r="F4551" s="29">
        <v>29.428000000000001</v>
      </c>
      <c r="G4551" s="29">
        <v>581.43700000000001</v>
      </c>
      <c r="H4551" s="108" t="s">
        <v>571</v>
      </c>
    </row>
    <row r="4552" spans="1:8" ht="16.5" thickBot="1">
      <c r="A4552" s="22" t="s">
        <v>23</v>
      </c>
      <c r="B4552" s="35">
        <v>114.20234024213202</v>
      </c>
      <c r="C4552" s="36">
        <v>1695.22</v>
      </c>
      <c r="D4552" s="29">
        <v>91.336878937237529</v>
      </c>
      <c r="E4552" s="35">
        <v>1355.8050000000001</v>
      </c>
      <c r="F4552" s="29">
        <v>70.627574415409342</v>
      </c>
      <c r="G4552" s="29">
        <v>1048.396</v>
      </c>
      <c r="H4552" s="108" t="s">
        <v>24</v>
      </c>
    </row>
    <row r="4553" spans="1:8" ht="16.5" thickBot="1">
      <c r="A4553" s="22" t="s">
        <v>25</v>
      </c>
      <c r="B4553" s="29">
        <v>9.8554027409315843</v>
      </c>
      <c r="C4553" s="27">
        <v>237.499</v>
      </c>
      <c r="D4553" s="29">
        <v>16.655999999999999</v>
      </c>
      <c r="E4553" s="35">
        <v>386.02199999999999</v>
      </c>
      <c r="F4553" s="29">
        <v>8.6790000000000003</v>
      </c>
      <c r="G4553" s="29">
        <v>145.12100000000001</v>
      </c>
      <c r="H4553" s="108" t="s">
        <v>578</v>
      </c>
    </row>
    <row r="4554" spans="1:8" ht="16.5" thickBot="1">
      <c r="A4554" s="22" t="s">
        <v>26</v>
      </c>
      <c r="B4554" s="35">
        <v>14.289358144927533</v>
      </c>
      <c r="C4554" s="36">
        <v>174.56899999999999</v>
      </c>
      <c r="D4554" s="29">
        <v>12.915011478260869</v>
      </c>
      <c r="E4554" s="35">
        <v>157.779</v>
      </c>
      <c r="F4554" s="29">
        <v>10.409000000000001</v>
      </c>
      <c r="G4554" s="29">
        <v>191.48</v>
      </c>
      <c r="H4554" s="108" t="s">
        <v>588</v>
      </c>
    </row>
    <row r="4555" spans="1:8" ht="16.5" thickBot="1">
      <c r="A4555" s="22" t="s">
        <v>27</v>
      </c>
      <c r="B4555" s="35">
        <v>1.1880935230295602</v>
      </c>
      <c r="C4555" s="36">
        <v>84.394999999999996</v>
      </c>
      <c r="D4555" s="29">
        <v>3.0270000000000001</v>
      </c>
      <c r="E4555" s="35">
        <v>47.298000000000002</v>
      </c>
      <c r="F4555" s="29">
        <v>2.82</v>
      </c>
      <c r="G4555" s="29">
        <v>48.31</v>
      </c>
      <c r="H4555" s="108" t="s">
        <v>579</v>
      </c>
    </row>
    <row r="4556" spans="1:8" ht="16.5" thickBot="1">
      <c r="A4556" s="22" t="s">
        <v>28</v>
      </c>
      <c r="B4556" s="35">
        <v>12.793272646830028</v>
      </c>
      <c r="C4556" s="36">
        <v>294.95800000000003</v>
      </c>
      <c r="D4556" s="29">
        <v>11.41</v>
      </c>
      <c r="E4556" s="35">
        <v>291.46100000000001</v>
      </c>
      <c r="F4556" s="29">
        <v>10.942</v>
      </c>
      <c r="G4556" s="29">
        <v>285.44099999999997</v>
      </c>
      <c r="H4556" s="108" t="s">
        <v>580</v>
      </c>
    </row>
    <row r="4557" spans="1:8" ht="16.5" thickBot="1">
      <c r="A4557" s="22" t="s">
        <v>29</v>
      </c>
      <c r="B4557" s="35">
        <v>9.1193214896850066</v>
      </c>
      <c r="C4557" s="36">
        <v>124.017</v>
      </c>
      <c r="D4557" s="29">
        <v>12.393000000000001</v>
      </c>
      <c r="E4557" s="35">
        <v>139.857</v>
      </c>
      <c r="F4557" s="29">
        <v>7.7</v>
      </c>
      <c r="G4557" s="29">
        <v>66.744</v>
      </c>
      <c r="H4557" s="108" t="s">
        <v>581</v>
      </c>
    </row>
    <row r="4558" spans="1:8" ht="16.5" thickBot="1">
      <c r="A4558" s="22" t="s">
        <v>30</v>
      </c>
      <c r="B4558" s="35">
        <v>38.400357641846107</v>
      </c>
      <c r="C4558" s="36">
        <v>355.24599999999998</v>
      </c>
      <c r="D4558" s="29">
        <v>48.544760009823037</v>
      </c>
      <c r="E4558" s="35">
        <v>449.09300000000002</v>
      </c>
      <c r="F4558" s="29">
        <v>57.866126163219036</v>
      </c>
      <c r="G4558" s="29">
        <v>535.32600000000002</v>
      </c>
      <c r="H4558" s="108" t="s">
        <v>589</v>
      </c>
    </row>
    <row r="4559" spans="1:8" ht="16.5" thickBot="1">
      <c r="A4559" s="22" t="s">
        <v>31</v>
      </c>
      <c r="B4559" s="35">
        <v>190.50714153722919</v>
      </c>
      <c r="C4559" s="36">
        <v>459.42500000000001</v>
      </c>
      <c r="D4559" s="29">
        <v>251.18704044749839</v>
      </c>
      <c r="E4559" s="35">
        <v>605.76</v>
      </c>
      <c r="F4559" s="29">
        <v>60.55</v>
      </c>
      <c r="G4559" s="29">
        <v>383.71300000000002</v>
      </c>
      <c r="H4559" s="108" t="s">
        <v>582</v>
      </c>
    </row>
    <row r="4560" spans="1:8" ht="16.5" thickBot="1">
      <c r="A4560" s="22" t="s">
        <v>32</v>
      </c>
      <c r="B4560" s="35">
        <v>14.743295118500392</v>
      </c>
      <c r="C4560" s="36">
        <v>183.965</v>
      </c>
      <c r="D4560" s="29">
        <v>15.582000000000001</v>
      </c>
      <c r="E4560" s="35">
        <v>199.054</v>
      </c>
      <c r="F4560" s="29">
        <v>12.452</v>
      </c>
      <c r="G4560" s="29">
        <v>136.803</v>
      </c>
      <c r="H4560" s="108" t="s">
        <v>584</v>
      </c>
    </row>
    <row r="4561" spans="1:8" ht="16.5" thickBot="1">
      <c r="A4561" s="22" t="s">
        <v>33</v>
      </c>
      <c r="B4561" s="37">
        <v>3.4653159493900505</v>
      </c>
      <c r="C4561" s="38">
        <v>23.483000000000001</v>
      </c>
      <c r="D4561" s="29">
        <v>4.101</v>
      </c>
      <c r="E4561" s="35">
        <v>15.808</v>
      </c>
      <c r="F4561" s="29">
        <v>4.2649999999999997</v>
      </c>
      <c r="G4561" s="29">
        <v>26.978999999999999</v>
      </c>
      <c r="H4561" s="108" t="s">
        <v>583</v>
      </c>
    </row>
    <row r="4562" spans="1:8" ht="16.5" thickBot="1">
      <c r="A4562" s="22" t="s">
        <v>34</v>
      </c>
      <c r="B4562" s="37">
        <v>9.0658913383364599</v>
      </c>
      <c r="C4562" s="38">
        <v>38.186</v>
      </c>
      <c r="D4562" s="29">
        <v>12.654</v>
      </c>
      <c r="E4562" s="35">
        <v>42.182000000000002</v>
      </c>
      <c r="F4562" s="29">
        <v>15.507999999999999</v>
      </c>
      <c r="G4562" s="29">
        <v>45.261000000000003</v>
      </c>
      <c r="H4562" s="107" t="s">
        <v>35</v>
      </c>
    </row>
    <row r="4563" spans="1:8" ht="16.5" thickBot="1">
      <c r="A4563" s="90" t="s">
        <v>338</v>
      </c>
      <c r="B4563" s="92">
        <v>704.1187794330408</v>
      </c>
      <c r="C4563" s="92">
        <v>6863.558</v>
      </c>
      <c r="D4563" s="92">
        <v>813.80160649780191</v>
      </c>
      <c r="E4563" s="92">
        <v>6975.7210000000005</v>
      </c>
      <c r="F4563" s="92">
        <f>SUM(F4541:F4562)</f>
        <v>614.34261365555142</v>
      </c>
      <c r="G4563" s="92">
        <f>SUM(G4541:G4562)</f>
        <v>6613.1439999999993</v>
      </c>
      <c r="H4563" s="106" t="s">
        <v>586</v>
      </c>
    </row>
    <row r="4564" spans="1:8" ht="16.5" thickBot="1">
      <c r="A4564" s="90" t="s">
        <v>337</v>
      </c>
      <c r="B4564" s="92">
        <v>3688.9431739662991</v>
      </c>
      <c r="C4564" s="92">
        <v>48835.868999999999</v>
      </c>
      <c r="D4564" s="92">
        <v>3548.8261822807726</v>
      </c>
      <c r="E4564" s="92">
        <v>46980.938000000002</v>
      </c>
      <c r="F4564" s="92">
        <v>3482.2829408510156</v>
      </c>
      <c r="G4564" s="92">
        <v>46100.008999999998</v>
      </c>
      <c r="H4564" s="113" t="s">
        <v>339</v>
      </c>
    </row>
    <row r="4566" spans="1:8">
      <c r="A4566" s="73" t="s">
        <v>518</v>
      </c>
      <c r="H4566" s="75" t="s">
        <v>516</v>
      </c>
    </row>
    <row r="4567" spans="1:8" ht="18" customHeight="1">
      <c r="A4567" s="71" t="s">
        <v>784</v>
      </c>
      <c r="H4567" s="43" t="s">
        <v>537</v>
      </c>
    </row>
    <row r="4568" spans="1:8" ht="16.5" customHeight="1" thickBot="1">
      <c r="A4568" s="72" t="s">
        <v>813</v>
      </c>
      <c r="E4568" s="2"/>
      <c r="G4568" s="2" t="s">
        <v>37</v>
      </c>
      <c r="H4568" s="2" t="s">
        <v>1</v>
      </c>
    </row>
    <row r="4569" spans="1:8" ht="16.5" thickBot="1">
      <c r="A4569" s="63" t="s">
        <v>6</v>
      </c>
      <c r="B4569" s="179">
        <v>2018</v>
      </c>
      <c r="C4569" s="180"/>
      <c r="D4569" s="179">
        <v>2019</v>
      </c>
      <c r="E4569" s="180"/>
      <c r="F4569" s="179">
        <v>2020</v>
      </c>
      <c r="G4569" s="180"/>
      <c r="H4569" s="128" t="s">
        <v>2</v>
      </c>
    </row>
    <row r="4570" spans="1:8">
      <c r="A4570" s="65"/>
      <c r="B4570" s="19" t="s">
        <v>40</v>
      </c>
      <c r="C4570" s="105" t="s">
        <v>41</v>
      </c>
      <c r="D4570" s="105" t="s">
        <v>40</v>
      </c>
      <c r="E4570" s="15" t="s">
        <v>41</v>
      </c>
      <c r="F4570" s="19" t="s">
        <v>40</v>
      </c>
      <c r="G4570" s="9" t="s">
        <v>41</v>
      </c>
      <c r="H4570" s="129"/>
    </row>
    <row r="4571" spans="1:8" ht="16.5" thickBot="1">
      <c r="A4571" s="67"/>
      <c r="B4571" s="32" t="s">
        <v>42</v>
      </c>
      <c r="C4571" s="11" t="s">
        <v>43</v>
      </c>
      <c r="D4571" s="108" t="s">
        <v>42</v>
      </c>
      <c r="E4571" s="34" t="s">
        <v>43</v>
      </c>
      <c r="F4571" s="32" t="s">
        <v>42</v>
      </c>
      <c r="G4571" s="32" t="s">
        <v>43</v>
      </c>
      <c r="H4571" s="130"/>
    </row>
    <row r="4572" spans="1:8" ht="17.25" thickTop="1" thickBot="1">
      <c r="A4572" s="22" t="s">
        <v>11</v>
      </c>
      <c r="B4572" s="29">
        <f t="shared" ref="B4572:G4593" si="488">B4604+B4638+B4671</f>
        <v>58.978267665491799</v>
      </c>
      <c r="C4572" s="29">
        <f t="shared" si="488"/>
        <v>243.56</v>
      </c>
      <c r="D4572" s="29">
        <f t="shared" si="488"/>
        <v>59.335999999999999</v>
      </c>
      <c r="E4572" s="29">
        <f t="shared" si="488"/>
        <v>222.81399999999999</v>
      </c>
      <c r="F4572" s="29">
        <f t="shared" si="488"/>
        <v>66.406999999999996</v>
      </c>
      <c r="G4572" s="29">
        <f t="shared" si="488"/>
        <v>244.274</v>
      </c>
      <c r="H4572" s="132" t="s">
        <v>575</v>
      </c>
    </row>
    <row r="4573" spans="1:8" ht="16.5" thickBot="1">
      <c r="A4573" s="22" t="s">
        <v>12</v>
      </c>
      <c r="B4573" s="35">
        <f t="shared" si="488"/>
        <v>292.09213229844397</v>
      </c>
      <c r="C4573" s="36">
        <f t="shared" si="488"/>
        <v>1137.184</v>
      </c>
      <c r="D4573" s="29">
        <f t="shared" si="488"/>
        <v>241.37099999999998</v>
      </c>
      <c r="E4573" s="35">
        <f t="shared" si="488"/>
        <v>1067.7280000000001</v>
      </c>
      <c r="F4573" s="29">
        <f t="shared" ref="F4573:G4573" si="489">F4605+F4639+F4672</f>
        <v>199.69289774770218</v>
      </c>
      <c r="G4573" s="29">
        <f t="shared" si="489"/>
        <v>880.84799999999996</v>
      </c>
      <c r="H4573" s="132" t="s">
        <v>576</v>
      </c>
    </row>
    <row r="4574" spans="1:8" ht="16.5" thickBot="1">
      <c r="A4574" s="22" t="s">
        <v>13</v>
      </c>
      <c r="B4574" s="35">
        <f t="shared" si="488"/>
        <v>9.7347031737713898</v>
      </c>
      <c r="C4574" s="36">
        <f t="shared" si="488"/>
        <v>69.77</v>
      </c>
      <c r="D4574" s="29">
        <f t="shared" si="488"/>
        <v>9.6430000000000007</v>
      </c>
      <c r="E4574" s="35">
        <f t="shared" si="488"/>
        <v>68.56</v>
      </c>
      <c r="F4574" s="29">
        <f t="shared" ref="F4574:G4574" si="490">F4606+F4640+F4673</f>
        <v>9.2309999999999981</v>
      </c>
      <c r="G4574" s="29">
        <f t="shared" si="490"/>
        <v>68.935000000000002</v>
      </c>
      <c r="H4574" s="132" t="s">
        <v>572</v>
      </c>
    </row>
    <row r="4575" spans="1:8" ht="16.5" thickBot="1">
      <c r="A4575" s="22" t="s">
        <v>14</v>
      </c>
      <c r="B4575" s="35">
        <f t="shared" si="488"/>
        <v>47.529780513851371</v>
      </c>
      <c r="C4575" s="36">
        <f t="shared" si="488"/>
        <v>103.428</v>
      </c>
      <c r="D4575" s="29">
        <f t="shared" si="488"/>
        <v>51.701999999999998</v>
      </c>
      <c r="E4575" s="35">
        <f t="shared" si="488"/>
        <v>105.637</v>
      </c>
      <c r="F4575" s="29">
        <f>F4607+F4641+F4674</f>
        <v>49.653999999999996</v>
      </c>
      <c r="G4575" s="29">
        <f t="shared" ref="G4575" si="491">G4607+G4641+G4674</f>
        <v>102.047</v>
      </c>
      <c r="H4575" s="132" t="s">
        <v>585</v>
      </c>
    </row>
    <row r="4576" spans="1:8" ht="16.5" thickBot="1">
      <c r="A4576" s="22" t="s">
        <v>15</v>
      </c>
      <c r="B4576" s="35">
        <f t="shared" si="488"/>
        <v>133.7051408826382</v>
      </c>
      <c r="C4576" s="36">
        <f t="shared" si="488"/>
        <v>341.92</v>
      </c>
      <c r="D4576" s="29">
        <f t="shared" si="488"/>
        <v>174.95</v>
      </c>
      <c r="E4576" s="35">
        <f t="shared" si="488"/>
        <v>345.971</v>
      </c>
      <c r="F4576" s="29">
        <f t="shared" ref="F4576:G4576" si="492">F4608+F4642+F4675</f>
        <v>154.1</v>
      </c>
      <c r="G4576" s="29">
        <f t="shared" si="492"/>
        <v>266.23005130559534</v>
      </c>
      <c r="H4576" s="132" t="s">
        <v>591</v>
      </c>
    </row>
    <row r="4577" spans="1:8" ht="16.5" thickBot="1">
      <c r="A4577" s="22" t="s">
        <v>16</v>
      </c>
      <c r="B4577" s="35">
        <f t="shared" si="488"/>
        <v>0.33837090954773863</v>
      </c>
      <c r="C4577" s="36">
        <f t="shared" si="488"/>
        <v>0.56100000000000005</v>
      </c>
      <c r="D4577" s="29">
        <f t="shared" si="488"/>
        <v>0.41800000000000004</v>
      </c>
      <c r="E4577" s="35">
        <f t="shared" si="488"/>
        <v>0.50700000000000001</v>
      </c>
      <c r="F4577" s="29">
        <f>F4609+F4643+F4676</f>
        <v>0.4</v>
      </c>
      <c r="G4577" s="29">
        <f t="shared" ref="G4577" si="493">G4609+G4643+G4676</f>
        <v>0.61599999999999999</v>
      </c>
      <c r="H4577" s="132" t="s">
        <v>573</v>
      </c>
    </row>
    <row r="4578" spans="1:8" ht="16.5" thickBot="1">
      <c r="A4578" s="22" t="s">
        <v>17</v>
      </c>
      <c r="B4578" s="35">
        <f t="shared" si="488"/>
        <v>2.1896360280546325</v>
      </c>
      <c r="C4578" s="36">
        <f t="shared" si="488"/>
        <v>5.8230000000000004</v>
      </c>
      <c r="D4578" s="29">
        <f t="shared" si="488"/>
        <v>2.0310000000000001</v>
      </c>
      <c r="E4578" s="35">
        <f t="shared" si="488"/>
        <v>5.4499999999999993</v>
      </c>
      <c r="F4578" s="29">
        <f t="shared" ref="F4578:G4578" si="494">F4610+F4644+F4677</f>
        <v>2.113874194538202</v>
      </c>
      <c r="G4578" s="29">
        <f t="shared" si="494"/>
        <v>5.6479999999999997</v>
      </c>
      <c r="H4578" s="132" t="s">
        <v>18</v>
      </c>
    </row>
    <row r="4579" spans="1:8" ht="16.5" thickBot="1">
      <c r="A4579" s="22" t="s">
        <v>19</v>
      </c>
      <c r="B4579" s="35">
        <f t="shared" si="488"/>
        <v>213.53915998632721</v>
      </c>
      <c r="C4579" s="36">
        <f t="shared" si="488"/>
        <v>1005.6510000000001</v>
      </c>
      <c r="D4579" s="29">
        <f t="shared" si="488"/>
        <v>229.46799999999999</v>
      </c>
      <c r="E4579" s="35">
        <f t="shared" si="488"/>
        <v>1030.412</v>
      </c>
      <c r="F4579" s="29">
        <f t="shared" ref="F4579:G4579" si="495">F4611+F4645+F4678</f>
        <v>210.66899999999998</v>
      </c>
      <c r="G4579" s="29">
        <f t="shared" si="495"/>
        <v>981.95100000000002</v>
      </c>
      <c r="H4579" s="132" t="s">
        <v>574</v>
      </c>
    </row>
    <row r="4580" spans="1:8" ht="16.5" thickBot="1">
      <c r="A4580" s="22" t="s">
        <v>20</v>
      </c>
      <c r="B4580" s="35">
        <f t="shared" si="488"/>
        <v>53.243954797779537</v>
      </c>
      <c r="C4580" s="36">
        <f t="shared" si="488"/>
        <v>125.34700000000001</v>
      </c>
      <c r="D4580" s="29">
        <f t="shared" si="488"/>
        <v>76.555999999999997</v>
      </c>
      <c r="E4580" s="35">
        <f t="shared" si="488"/>
        <v>130.07900000000001</v>
      </c>
      <c r="F4580" s="29">
        <f t="shared" ref="F4580:G4580" si="496">F4612+F4646+F4679</f>
        <v>97.412000000000006</v>
      </c>
      <c r="G4580" s="29">
        <f t="shared" si="496"/>
        <v>165.61</v>
      </c>
      <c r="H4580" s="132" t="s">
        <v>577</v>
      </c>
    </row>
    <row r="4581" spans="1:8" ht="16.5" thickBot="1">
      <c r="A4581" s="22" t="s">
        <v>21</v>
      </c>
      <c r="B4581" s="35">
        <f t="shared" si="488"/>
        <v>36.631101832852224</v>
      </c>
      <c r="C4581" s="36">
        <f t="shared" si="488"/>
        <v>78.850999999999999</v>
      </c>
      <c r="D4581" s="29">
        <f t="shared" si="488"/>
        <v>51.259</v>
      </c>
      <c r="E4581" s="35">
        <f t="shared" si="488"/>
        <v>132.916</v>
      </c>
      <c r="F4581" s="29">
        <f t="shared" ref="F4581:G4581" si="497">F4613+F4647+F4680</f>
        <v>50.049000000000007</v>
      </c>
      <c r="G4581" s="29">
        <f t="shared" si="497"/>
        <v>117.364</v>
      </c>
      <c r="H4581" s="132" t="s">
        <v>587</v>
      </c>
    </row>
    <row r="4582" spans="1:8" ht="16.5" thickBot="1">
      <c r="A4582" s="22" t="s">
        <v>22</v>
      </c>
      <c r="B4582" s="35">
        <f t="shared" si="488"/>
        <v>9.1922597280825133</v>
      </c>
      <c r="C4582" s="36">
        <f t="shared" si="488"/>
        <v>12.737</v>
      </c>
      <c r="D4582" s="29">
        <f t="shared" si="488"/>
        <v>7.57</v>
      </c>
      <c r="E4582" s="35">
        <f t="shared" si="488"/>
        <v>10.617999999999999</v>
      </c>
      <c r="F4582" s="29">
        <f t="shared" ref="F4582:G4582" si="498">F4614+F4648+F4681</f>
        <v>8.2270000000000003</v>
      </c>
      <c r="G4582" s="29">
        <f t="shared" si="498"/>
        <v>10.885</v>
      </c>
      <c r="H4582" s="132" t="s">
        <v>571</v>
      </c>
    </row>
    <row r="4583" spans="1:8" ht="16.5" thickBot="1">
      <c r="A4583" s="22" t="s">
        <v>23</v>
      </c>
      <c r="B4583" s="35">
        <f t="shared" si="488"/>
        <v>81.30563781063745</v>
      </c>
      <c r="C4583" s="36">
        <f t="shared" si="488"/>
        <v>244.55699999999999</v>
      </c>
      <c r="D4583" s="29">
        <f t="shared" si="488"/>
        <v>117.74000000000001</v>
      </c>
      <c r="E4583" s="35">
        <f t="shared" si="488"/>
        <v>347.08199999999999</v>
      </c>
      <c r="F4583" s="29">
        <f t="shared" ref="F4583:G4583" si="499">F4615+F4649+F4682</f>
        <v>125.74599999999998</v>
      </c>
      <c r="G4583" s="29">
        <f t="shared" si="499"/>
        <v>354.23200000000003</v>
      </c>
      <c r="H4583" s="132" t="s">
        <v>24</v>
      </c>
    </row>
    <row r="4584" spans="1:8" ht="16.5" thickBot="1">
      <c r="A4584" s="22" t="s">
        <v>25</v>
      </c>
      <c r="B4584" s="29">
        <f t="shared" si="488"/>
        <v>31.478073345490909</v>
      </c>
      <c r="C4584" s="27">
        <f t="shared" si="488"/>
        <v>183.91900000000001</v>
      </c>
      <c r="D4584" s="29">
        <f t="shared" si="488"/>
        <v>28.557000000000002</v>
      </c>
      <c r="E4584" s="35">
        <f t="shared" si="488"/>
        <v>139.119</v>
      </c>
      <c r="F4584" s="29">
        <f t="shared" ref="F4584:G4584" si="500">F4616+F4650+F4683</f>
        <v>37.793512999999997</v>
      </c>
      <c r="G4584" s="29">
        <f t="shared" si="500"/>
        <v>165.53111042</v>
      </c>
      <c r="H4584" s="132" t="s">
        <v>578</v>
      </c>
    </row>
    <row r="4585" spans="1:8" ht="16.5" thickBot="1">
      <c r="A4585" s="22" t="s">
        <v>26</v>
      </c>
      <c r="B4585" s="35">
        <f t="shared" si="488"/>
        <v>19.131661995521405</v>
      </c>
      <c r="C4585" s="36">
        <f t="shared" si="488"/>
        <v>93.001999999999995</v>
      </c>
      <c r="D4585" s="29">
        <f t="shared" si="488"/>
        <v>20.419945825537077</v>
      </c>
      <c r="E4585" s="35">
        <f t="shared" si="488"/>
        <v>99.253</v>
      </c>
      <c r="F4585" s="29">
        <f t="shared" ref="F4585:G4585" si="501">F4617+F4651+F4684</f>
        <v>25.391000000000002</v>
      </c>
      <c r="G4585" s="29">
        <f t="shared" si="501"/>
        <v>129.71800000000002</v>
      </c>
      <c r="H4585" s="132" t="s">
        <v>588</v>
      </c>
    </row>
    <row r="4586" spans="1:8" ht="16.5" thickBot="1">
      <c r="A4586" s="22" t="s">
        <v>27</v>
      </c>
      <c r="B4586" s="35">
        <f t="shared" si="488"/>
        <v>19.003</v>
      </c>
      <c r="C4586" s="36">
        <f t="shared" si="488"/>
        <v>150.726</v>
      </c>
      <c r="D4586" s="29">
        <f t="shared" si="488"/>
        <v>20.024000000000001</v>
      </c>
      <c r="E4586" s="35">
        <f t="shared" si="488"/>
        <v>150.56100000000001</v>
      </c>
      <c r="F4586" s="29">
        <f t="shared" ref="F4586:G4586" si="502">F4618+F4652+F4685</f>
        <v>16.442</v>
      </c>
      <c r="G4586" s="29">
        <f t="shared" si="502"/>
        <v>132.75800000000001</v>
      </c>
      <c r="H4586" s="132" t="s">
        <v>579</v>
      </c>
    </row>
    <row r="4587" spans="1:8" ht="16.5" thickBot="1">
      <c r="A4587" s="22" t="s">
        <v>28</v>
      </c>
      <c r="B4587" s="35">
        <f t="shared" si="488"/>
        <v>39.443683215296204</v>
      </c>
      <c r="C4587" s="36">
        <f t="shared" si="488"/>
        <v>297.51299999999998</v>
      </c>
      <c r="D4587" s="29">
        <f t="shared" si="488"/>
        <v>38.414000000000001</v>
      </c>
      <c r="E4587" s="35">
        <f t="shared" si="488"/>
        <v>307.654</v>
      </c>
      <c r="F4587" s="29">
        <f t="shared" ref="F4587:G4587" si="503">F4619+F4653+F4686</f>
        <v>35.700000000000003</v>
      </c>
      <c r="G4587" s="29">
        <f t="shared" si="503"/>
        <v>295.14299999999997</v>
      </c>
      <c r="H4587" s="132" t="s">
        <v>580</v>
      </c>
    </row>
    <row r="4588" spans="1:8" ht="16.5" thickBot="1">
      <c r="A4588" s="22" t="s">
        <v>29</v>
      </c>
      <c r="B4588" s="35">
        <f t="shared" si="488"/>
        <v>55.092506479549911</v>
      </c>
      <c r="C4588" s="36">
        <f t="shared" si="488"/>
        <v>200.32300000000001</v>
      </c>
      <c r="D4588" s="29">
        <f t="shared" si="488"/>
        <v>54.805000000000007</v>
      </c>
      <c r="E4588" s="35">
        <f t="shared" si="488"/>
        <v>186.202</v>
      </c>
      <c r="F4588" s="29">
        <f t="shared" ref="F4588:G4588" si="504">F4620+F4654+F4687</f>
        <v>31.773</v>
      </c>
      <c r="G4588" s="29">
        <f t="shared" si="504"/>
        <v>91.804000000000002</v>
      </c>
      <c r="H4588" s="132" t="s">
        <v>581</v>
      </c>
    </row>
    <row r="4589" spans="1:8" ht="16.5" thickBot="1">
      <c r="A4589" s="22" t="s">
        <v>30</v>
      </c>
      <c r="B4589" s="35">
        <f t="shared" si="488"/>
        <v>38.387634068499025</v>
      </c>
      <c r="C4589" s="36">
        <f t="shared" si="488"/>
        <v>123.52000000000001</v>
      </c>
      <c r="D4589" s="29">
        <f t="shared" si="488"/>
        <v>59.673000000000002</v>
      </c>
      <c r="E4589" s="35">
        <f t="shared" si="488"/>
        <v>218.10300000000001</v>
      </c>
      <c r="F4589" s="29">
        <f t="shared" ref="F4589:G4589" si="505">F4621+F4655+F4688</f>
        <v>47.236000000000004</v>
      </c>
      <c r="G4589" s="29">
        <f t="shared" si="505"/>
        <v>161.34800000000001</v>
      </c>
      <c r="H4589" s="132" t="s">
        <v>589</v>
      </c>
    </row>
    <row r="4590" spans="1:8" ht="16.5" thickBot="1">
      <c r="A4590" s="22" t="s">
        <v>31</v>
      </c>
      <c r="B4590" s="35">
        <f t="shared" si="488"/>
        <v>196.1486692944631</v>
      </c>
      <c r="C4590" s="36">
        <f t="shared" si="488"/>
        <v>620.45100000000002</v>
      </c>
      <c r="D4590" s="29">
        <f t="shared" si="488"/>
        <v>178.2804611398858</v>
      </c>
      <c r="E4590" s="35">
        <f t="shared" si="488"/>
        <v>559.22799999999995</v>
      </c>
      <c r="F4590" s="29">
        <f t="shared" ref="F4590:G4590" si="506">F4622+F4656+F4689</f>
        <v>555.98800000000006</v>
      </c>
      <c r="G4590" s="29">
        <f t="shared" si="506"/>
        <v>477.39887199999998</v>
      </c>
      <c r="H4590" s="132" t="s">
        <v>582</v>
      </c>
    </row>
    <row r="4591" spans="1:8" ht="16.5" thickBot="1">
      <c r="A4591" s="22" t="s">
        <v>32</v>
      </c>
      <c r="B4591" s="35">
        <f t="shared" si="488"/>
        <v>149.22217127527858</v>
      </c>
      <c r="C4591" s="36">
        <f t="shared" si="488"/>
        <v>422.32900000000001</v>
      </c>
      <c r="D4591" s="29">
        <f t="shared" si="488"/>
        <v>155.55799999999999</v>
      </c>
      <c r="E4591" s="35">
        <f t="shared" si="488"/>
        <v>414.83600000000001</v>
      </c>
      <c r="F4591" s="29">
        <f t="shared" ref="F4591:G4591" si="507">F4623+F4657+F4690</f>
        <v>143.55099999999999</v>
      </c>
      <c r="G4591" s="29">
        <f t="shared" si="507"/>
        <v>401.464</v>
      </c>
      <c r="H4591" s="132" t="s">
        <v>584</v>
      </c>
    </row>
    <row r="4592" spans="1:8" ht="16.5" thickBot="1">
      <c r="A4592" s="22" t="s">
        <v>33</v>
      </c>
      <c r="B4592" s="37">
        <f t="shared" si="488"/>
        <v>24.034702111024238</v>
      </c>
      <c r="C4592" s="38">
        <f t="shared" si="488"/>
        <v>20.787000000000003</v>
      </c>
      <c r="D4592" s="29">
        <f t="shared" si="488"/>
        <v>26.750999999999998</v>
      </c>
      <c r="E4592" s="35">
        <f t="shared" si="488"/>
        <v>22.966999999999999</v>
      </c>
      <c r="F4592" s="29">
        <f t="shared" ref="F4592:G4592" si="508">F4624+F4658+F4691</f>
        <v>20.353999999999999</v>
      </c>
      <c r="G4592" s="29">
        <f t="shared" si="508"/>
        <v>21.876999999999999</v>
      </c>
      <c r="H4592" s="132" t="s">
        <v>583</v>
      </c>
    </row>
    <row r="4593" spans="1:8" ht="16.5" thickBot="1">
      <c r="A4593" s="22" t="s">
        <v>34</v>
      </c>
      <c r="B4593" s="37">
        <f t="shared" si="488"/>
        <v>32.377527486361728</v>
      </c>
      <c r="C4593" s="38">
        <f t="shared" si="488"/>
        <v>91.841999999999999</v>
      </c>
      <c r="D4593" s="29">
        <f t="shared" si="488"/>
        <v>36.946999999999996</v>
      </c>
      <c r="E4593" s="35">
        <f t="shared" si="488"/>
        <v>95.673999999999992</v>
      </c>
      <c r="F4593" s="29">
        <f t="shared" ref="F4593:G4593" si="509">F4625+F4659+F4692</f>
        <v>33.872999999999998</v>
      </c>
      <c r="G4593" s="29">
        <f t="shared" si="509"/>
        <v>89.490999999999985</v>
      </c>
      <c r="H4593" s="141" t="s">
        <v>35</v>
      </c>
    </row>
    <row r="4594" spans="1:8" ht="16.5" thickBot="1">
      <c r="A4594" s="90" t="s">
        <v>338</v>
      </c>
      <c r="B4594" s="92">
        <f t="shared" ref="B4594" si="510">SUM(B4572:B4593)</f>
        <v>1542.7997748989631</v>
      </c>
      <c r="C4594" s="92">
        <f t="shared" ref="C4594" si="511">SUM(C4572:C4593)</f>
        <v>5573.8010000000004</v>
      </c>
      <c r="D4594" s="92">
        <f t="shared" ref="D4594" si="512">SUM(D4572:D4593)</f>
        <v>1641.4734069654228</v>
      </c>
      <c r="E4594" s="92">
        <f t="shared" ref="E4594" si="513">SUM(E4572:E4593)</f>
        <v>5661.371000000001</v>
      </c>
      <c r="F4594" s="139">
        <f t="shared" ref="F4594:G4594" si="514">F4626+F4660+F4693</f>
        <v>1921.8032849422402</v>
      </c>
      <c r="G4594" s="139">
        <f t="shared" si="514"/>
        <v>5165.1730337255958</v>
      </c>
      <c r="H4594" s="168" t="s">
        <v>586</v>
      </c>
    </row>
    <row r="4595" spans="1:8" ht="16.5" thickBot="1">
      <c r="A4595" s="90" t="s">
        <v>337</v>
      </c>
      <c r="B4595" s="92">
        <f>B4627+B4661+B4694</f>
        <v>23109.933894921502</v>
      </c>
      <c r="C4595" s="92">
        <f>C4627+C4661+C4694</f>
        <v>88920.069000000003</v>
      </c>
      <c r="D4595" s="92">
        <f>D4627+D4661+D4694</f>
        <v>22609.244889718546</v>
      </c>
      <c r="E4595" s="92">
        <f>E4627+E4661+E4694</f>
        <v>86963.786999999997</v>
      </c>
      <c r="F4595" s="139">
        <f t="shared" ref="F4595:G4595" si="515">F4627+F4661+F4694</f>
        <v>23021.637858702248</v>
      </c>
      <c r="G4595" s="139">
        <f t="shared" si="515"/>
        <v>88576.391999999993</v>
      </c>
      <c r="H4595" s="135" t="s">
        <v>339</v>
      </c>
    </row>
    <row r="4596" spans="1:8">
      <c r="E4596" s="77"/>
      <c r="G4596" s="77"/>
    </row>
    <row r="4598" spans="1:8">
      <c r="A4598" s="73" t="s">
        <v>519</v>
      </c>
      <c r="H4598" s="75" t="s">
        <v>520</v>
      </c>
    </row>
    <row r="4599" spans="1:8">
      <c r="A4599" s="73" t="s">
        <v>785</v>
      </c>
      <c r="H4599" s="7" t="s">
        <v>538</v>
      </c>
    </row>
    <row r="4600" spans="1:8" ht="16.5" customHeight="1" thickBot="1">
      <c r="A4600" s="72" t="s">
        <v>813</v>
      </c>
      <c r="E4600" s="2"/>
      <c r="G4600" s="2" t="s">
        <v>37</v>
      </c>
      <c r="H4600" s="2" t="s">
        <v>1</v>
      </c>
    </row>
    <row r="4601" spans="1:8" ht="16.5" thickBot="1">
      <c r="A4601" s="63" t="s">
        <v>6</v>
      </c>
      <c r="B4601" s="179">
        <v>2018</v>
      </c>
      <c r="C4601" s="180"/>
      <c r="D4601" s="179">
        <v>2019</v>
      </c>
      <c r="E4601" s="180"/>
      <c r="F4601" s="179">
        <v>2020</v>
      </c>
      <c r="G4601" s="180"/>
      <c r="H4601" s="64" t="s">
        <v>2</v>
      </c>
    </row>
    <row r="4602" spans="1:8">
      <c r="A4602" s="65"/>
      <c r="B4602" s="19" t="s">
        <v>40</v>
      </c>
      <c r="C4602" s="105" t="s">
        <v>41</v>
      </c>
      <c r="D4602" s="105" t="s">
        <v>40</v>
      </c>
      <c r="E4602" s="15" t="s">
        <v>41</v>
      </c>
      <c r="F4602" s="19" t="s">
        <v>40</v>
      </c>
      <c r="G4602" s="9" t="s">
        <v>41</v>
      </c>
      <c r="H4602" s="66"/>
    </row>
    <row r="4603" spans="1:8" ht="16.5" thickBot="1">
      <c r="A4603" s="67"/>
      <c r="B4603" s="32" t="s">
        <v>42</v>
      </c>
      <c r="C4603" s="11" t="s">
        <v>43</v>
      </c>
      <c r="D4603" s="108" t="s">
        <v>42</v>
      </c>
      <c r="E4603" s="34" t="s">
        <v>43</v>
      </c>
      <c r="F4603" s="32" t="s">
        <v>42</v>
      </c>
      <c r="G4603" s="32" t="s">
        <v>43</v>
      </c>
      <c r="H4603" s="68"/>
    </row>
    <row r="4604" spans="1:8" ht="17.25" thickTop="1" thickBot="1">
      <c r="A4604" s="22" t="s">
        <v>11</v>
      </c>
      <c r="B4604" s="33">
        <v>9.1219999999999999</v>
      </c>
      <c r="C4604" s="36">
        <v>52.646000000000001</v>
      </c>
      <c r="D4604" s="29">
        <v>9.2970000000000006</v>
      </c>
      <c r="E4604" s="35">
        <v>46.341000000000001</v>
      </c>
      <c r="F4604" s="29">
        <v>13.385999999999999</v>
      </c>
      <c r="G4604" s="29">
        <v>59.097000000000001</v>
      </c>
      <c r="H4604" s="108" t="s">
        <v>575</v>
      </c>
    </row>
    <row r="4605" spans="1:8" ht="16.5" thickBot="1">
      <c r="A4605" s="22" t="s">
        <v>12</v>
      </c>
      <c r="B4605" s="35">
        <v>108.593</v>
      </c>
      <c r="C4605" s="36">
        <v>323.161</v>
      </c>
      <c r="D4605" s="29">
        <v>73.697999999999993</v>
      </c>
      <c r="E4605" s="35">
        <v>210.59200000000001</v>
      </c>
      <c r="F4605" s="29">
        <v>68.042006059109553</v>
      </c>
      <c r="G4605" s="29">
        <v>194.43</v>
      </c>
      <c r="H4605" s="108" t="s">
        <v>576</v>
      </c>
    </row>
    <row r="4606" spans="1:8" ht="16.5" thickBot="1">
      <c r="A4606" s="22" t="s">
        <v>13</v>
      </c>
      <c r="B4606" s="35">
        <v>1.75</v>
      </c>
      <c r="C4606" s="36">
        <v>15.766</v>
      </c>
      <c r="D4606" s="29">
        <v>1.7070000000000001</v>
      </c>
      <c r="E4606" s="35">
        <v>14.382</v>
      </c>
      <c r="F4606" s="29">
        <v>1.8029999999999999</v>
      </c>
      <c r="G4606" s="29">
        <v>15.917</v>
      </c>
      <c r="H4606" s="108" t="s">
        <v>572</v>
      </c>
    </row>
    <row r="4607" spans="1:8" ht="16.5" thickBot="1">
      <c r="A4607" s="22" t="s">
        <v>14</v>
      </c>
      <c r="B4607" s="35">
        <v>6.1470000000000002</v>
      </c>
      <c r="C4607" s="36">
        <v>8.85</v>
      </c>
      <c r="D4607" s="29">
        <v>8.0749999999999993</v>
      </c>
      <c r="E4607" s="35">
        <v>12.769</v>
      </c>
      <c r="F4607" s="29">
        <v>7.4459999999999997</v>
      </c>
      <c r="G4607" s="29">
        <v>13.052</v>
      </c>
      <c r="H4607" s="108" t="s">
        <v>585</v>
      </c>
    </row>
    <row r="4608" spans="1:8" ht="16.5" thickBot="1">
      <c r="A4608" s="22" t="s">
        <v>15</v>
      </c>
      <c r="B4608" s="35">
        <v>18.11</v>
      </c>
      <c r="C4608" s="36">
        <v>35</v>
      </c>
      <c r="D4608" s="29">
        <v>16.651</v>
      </c>
      <c r="E4608" s="35">
        <v>53.658999999999999</v>
      </c>
      <c r="F4608" s="29">
        <v>13.445</v>
      </c>
      <c r="G4608" s="29">
        <v>33.831051305595302</v>
      </c>
      <c r="H4608" s="108" t="s">
        <v>591</v>
      </c>
    </row>
    <row r="4609" spans="1:8" ht="16.5" thickBot="1">
      <c r="A4609" s="22" t="s">
        <v>16</v>
      </c>
      <c r="B4609" s="35">
        <v>8.5000000000000006E-3</v>
      </c>
      <c r="C4609" s="36">
        <v>0.01</v>
      </c>
      <c r="D4609" s="29">
        <v>8.0000000000000002E-3</v>
      </c>
      <c r="E4609" s="35">
        <v>6.0000000000000001E-3</v>
      </c>
      <c r="F4609" s="29">
        <v>1.2E-2</v>
      </c>
      <c r="G4609" s="29">
        <v>8.0000000000000002E-3</v>
      </c>
      <c r="H4609" s="108" t="s">
        <v>573</v>
      </c>
    </row>
    <row r="4610" spans="1:8" ht="16.5" thickBot="1">
      <c r="A4610" s="22" t="s">
        <v>17</v>
      </c>
      <c r="B4610" s="35">
        <v>0.89100000000000001</v>
      </c>
      <c r="C4610" s="36">
        <v>2.11</v>
      </c>
      <c r="D4610" s="29">
        <v>0.51800000000000002</v>
      </c>
      <c r="E4610" s="35">
        <v>1.272</v>
      </c>
      <c r="F4610" s="29">
        <v>0.46400000000000002</v>
      </c>
      <c r="G4610" s="29">
        <v>1.274</v>
      </c>
      <c r="H4610" s="108" t="s">
        <v>18</v>
      </c>
    </row>
    <row r="4611" spans="1:8" ht="16.5" thickBot="1">
      <c r="A4611" s="22" t="s">
        <v>19</v>
      </c>
      <c r="B4611" s="35">
        <v>37.606999999999999</v>
      </c>
      <c r="C4611" s="36">
        <v>252.51599999999999</v>
      </c>
      <c r="D4611" s="29">
        <v>39.436</v>
      </c>
      <c r="E4611" s="35">
        <v>236.62899999999999</v>
      </c>
      <c r="F4611" s="29">
        <v>41.945</v>
      </c>
      <c r="G4611" s="29">
        <v>243.55699999999999</v>
      </c>
      <c r="H4611" s="108" t="s">
        <v>574</v>
      </c>
    </row>
    <row r="4612" spans="1:8" ht="16.5" thickBot="1">
      <c r="A4612" s="22" t="s">
        <v>20</v>
      </c>
      <c r="B4612" s="35">
        <v>33.213000000000001</v>
      </c>
      <c r="C4612" s="36">
        <v>61.215000000000003</v>
      </c>
      <c r="D4612" s="29">
        <v>22.988</v>
      </c>
      <c r="E4612" s="35">
        <v>40.073999999999998</v>
      </c>
      <c r="F4612" s="29">
        <v>21.327000000000002</v>
      </c>
      <c r="G4612" s="29">
        <v>37.618000000000002</v>
      </c>
      <c r="H4612" s="108" t="s">
        <v>577</v>
      </c>
    </row>
    <row r="4613" spans="1:8" ht="16.5" thickBot="1">
      <c r="A4613" s="22" t="s">
        <v>21</v>
      </c>
      <c r="B4613" s="35">
        <v>0.99</v>
      </c>
      <c r="C4613" s="36">
        <v>2.798</v>
      </c>
      <c r="D4613" s="29">
        <v>11.597</v>
      </c>
      <c r="E4613" s="35">
        <v>56.643999999999998</v>
      </c>
      <c r="F4613" s="29">
        <v>10.911</v>
      </c>
      <c r="G4613" s="29">
        <v>51.110999999999997</v>
      </c>
      <c r="H4613" s="108" t="s">
        <v>587</v>
      </c>
    </row>
    <row r="4614" spans="1:8" ht="16.5" thickBot="1">
      <c r="A4614" s="22" t="s">
        <v>22</v>
      </c>
      <c r="B4614" s="35">
        <v>6.6459999999999999</v>
      </c>
      <c r="C4614" s="36">
        <v>9.1110000000000007</v>
      </c>
      <c r="D4614" s="29">
        <v>4.8639999999999999</v>
      </c>
      <c r="E4614" s="35">
        <v>6.3049999999999997</v>
      </c>
      <c r="F4614" s="29">
        <v>5.2859999999999996</v>
      </c>
      <c r="G4614" s="29">
        <v>6.4119999999999999</v>
      </c>
      <c r="H4614" s="108" t="s">
        <v>571</v>
      </c>
    </row>
    <row r="4615" spans="1:8" ht="16.5" thickBot="1">
      <c r="A4615" s="22" t="s">
        <v>23</v>
      </c>
      <c r="B4615" s="35">
        <v>23.245000000000001</v>
      </c>
      <c r="C4615" s="36">
        <v>66.415999999999997</v>
      </c>
      <c r="D4615" s="29">
        <v>57.853999999999999</v>
      </c>
      <c r="E4615" s="35">
        <v>175.07</v>
      </c>
      <c r="F4615" s="29">
        <v>56.643999999999998</v>
      </c>
      <c r="G4615" s="29">
        <v>163.386</v>
      </c>
      <c r="H4615" s="108" t="s">
        <v>24</v>
      </c>
    </row>
    <row r="4616" spans="1:8" ht="16.5" thickBot="1">
      <c r="A4616" s="22" t="s">
        <v>25</v>
      </c>
      <c r="B4616" s="29">
        <v>5.9980000000000002</v>
      </c>
      <c r="C4616" s="27">
        <v>32.509</v>
      </c>
      <c r="D4616" s="29">
        <v>2.5499999999999998</v>
      </c>
      <c r="E4616" s="35">
        <v>9.06</v>
      </c>
      <c r="F4616" s="29">
        <v>6.1487479999999994</v>
      </c>
      <c r="G4616" s="29">
        <v>31.33402979000001</v>
      </c>
      <c r="H4616" s="108" t="s">
        <v>578</v>
      </c>
    </row>
    <row r="4617" spans="1:8" ht="16.5" thickBot="1">
      <c r="A4617" s="22" t="s">
        <v>26</v>
      </c>
      <c r="B4617" s="35">
        <v>0.6874021808851829</v>
      </c>
      <c r="C4617" s="36">
        <v>6.74</v>
      </c>
      <c r="D4617" s="29">
        <v>0.70290442591404756</v>
      </c>
      <c r="E4617" s="35">
        <v>6.8920000000000003</v>
      </c>
      <c r="F4617" s="29">
        <v>1.375</v>
      </c>
      <c r="G4617" s="29">
        <v>8.1289999999999996</v>
      </c>
      <c r="H4617" s="108" t="s">
        <v>588</v>
      </c>
    </row>
    <row r="4618" spans="1:8" ht="16.5" thickBot="1">
      <c r="A4618" s="22" t="s">
        <v>27</v>
      </c>
      <c r="B4618" s="35">
        <v>4.3609999999999998</v>
      </c>
      <c r="C4618" s="36">
        <v>30.215</v>
      </c>
      <c r="D4618" s="29">
        <v>4.4720000000000004</v>
      </c>
      <c r="E4618" s="35">
        <v>26.388999999999999</v>
      </c>
      <c r="F4618" s="29">
        <v>3.97</v>
      </c>
      <c r="G4618" s="29">
        <v>24.338000000000001</v>
      </c>
      <c r="H4618" s="108" t="s">
        <v>579</v>
      </c>
    </row>
    <row r="4619" spans="1:8" ht="16.5" thickBot="1">
      <c r="A4619" s="22" t="s">
        <v>28</v>
      </c>
      <c r="B4619" s="35">
        <v>6.6710000000000003</v>
      </c>
      <c r="C4619" s="36">
        <v>61.386000000000003</v>
      </c>
      <c r="D4619" s="29">
        <v>6.6470000000000002</v>
      </c>
      <c r="E4619" s="35">
        <v>65.286000000000001</v>
      </c>
      <c r="F4619" s="29">
        <v>6.0389999999999997</v>
      </c>
      <c r="G4619" s="29">
        <v>60.415999999999997</v>
      </c>
      <c r="H4619" s="108" t="s">
        <v>580</v>
      </c>
    </row>
    <row r="4620" spans="1:8" ht="16.5" thickBot="1">
      <c r="A4620" s="22" t="s">
        <v>29</v>
      </c>
      <c r="B4620" s="35">
        <v>4.048</v>
      </c>
      <c r="C4620" s="36">
        <v>26.896000000000001</v>
      </c>
      <c r="D4620" s="29">
        <v>3.6110000000000002</v>
      </c>
      <c r="E4620" s="35">
        <v>23.742000000000001</v>
      </c>
      <c r="F4620" s="29">
        <v>3.069</v>
      </c>
      <c r="G4620" s="29">
        <v>19.516999999999999</v>
      </c>
      <c r="H4620" s="108" t="s">
        <v>581</v>
      </c>
    </row>
    <row r="4621" spans="1:8" ht="16.5" thickBot="1">
      <c r="A4621" s="22" t="s">
        <v>30</v>
      </c>
      <c r="B4621" s="35">
        <v>7.6920000000000002</v>
      </c>
      <c r="C4621" s="36">
        <v>24.727</v>
      </c>
      <c r="D4621" s="29">
        <v>17.806000000000001</v>
      </c>
      <c r="E4621" s="35">
        <v>64.311000000000007</v>
      </c>
      <c r="F4621" s="29">
        <v>11.3</v>
      </c>
      <c r="G4621" s="29">
        <v>42.164999999999999</v>
      </c>
      <c r="H4621" s="108" t="s">
        <v>589</v>
      </c>
    </row>
    <row r="4622" spans="1:8" ht="16.5" thickBot="1">
      <c r="A4622" s="22" t="s">
        <v>31</v>
      </c>
      <c r="B4622" s="35">
        <v>106.087</v>
      </c>
      <c r="C4622" s="36">
        <v>361.63900000000001</v>
      </c>
      <c r="D4622" s="29">
        <v>81.109080613540016</v>
      </c>
      <c r="E4622" s="35">
        <v>276.49200000000002</v>
      </c>
      <c r="F4622" s="29">
        <v>484.88099999999997</v>
      </c>
      <c r="G4622" s="29">
        <v>239.28787199999999</v>
      </c>
      <c r="H4622" s="108" t="s">
        <v>582</v>
      </c>
    </row>
    <row r="4623" spans="1:8" ht="16.5" thickBot="1">
      <c r="A4623" s="22" t="s">
        <v>32</v>
      </c>
      <c r="B4623" s="35">
        <v>75.605000000000004</v>
      </c>
      <c r="C4623" s="36">
        <v>220.28700000000001</v>
      </c>
      <c r="D4623" s="29">
        <v>83.352999999999994</v>
      </c>
      <c r="E4623" s="35">
        <v>232.001</v>
      </c>
      <c r="F4623" s="29">
        <v>71.534999999999997</v>
      </c>
      <c r="G4623" s="29">
        <v>202.303</v>
      </c>
      <c r="H4623" s="108" t="s">
        <v>584</v>
      </c>
    </row>
    <row r="4624" spans="1:8" ht="16.5" thickBot="1">
      <c r="A4624" s="22" t="s">
        <v>33</v>
      </c>
      <c r="B4624" s="37">
        <v>17.452999999999999</v>
      </c>
      <c r="C4624" s="38">
        <v>18.876000000000001</v>
      </c>
      <c r="D4624" s="29">
        <v>18.579999999999998</v>
      </c>
      <c r="E4624" s="35">
        <v>20.585000000000001</v>
      </c>
      <c r="F4624" s="29">
        <v>15.805</v>
      </c>
      <c r="G4624" s="29">
        <v>20.292999999999999</v>
      </c>
      <c r="H4624" s="108" t="s">
        <v>583</v>
      </c>
    </row>
    <row r="4625" spans="1:8" ht="16.5" thickBot="1">
      <c r="A4625" s="22" t="s">
        <v>34</v>
      </c>
      <c r="B4625" s="37">
        <v>19.253</v>
      </c>
      <c r="C4625" s="38">
        <v>59.957999999999998</v>
      </c>
      <c r="D4625" s="29">
        <v>18.581</v>
      </c>
      <c r="E4625" s="35">
        <v>53.098999999999997</v>
      </c>
      <c r="F4625" s="29">
        <v>18.486999999999998</v>
      </c>
      <c r="G4625" s="29">
        <v>48.036000000000001</v>
      </c>
      <c r="H4625" s="107" t="s">
        <v>35</v>
      </c>
    </row>
    <row r="4626" spans="1:8" ht="16.5" thickBot="1">
      <c r="A4626" s="90" t="s">
        <v>338</v>
      </c>
      <c r="B4626" s="92">
        <v>494.17790218088516</v>
      </c>
      <c r="C4626" s="92">
        <v>1672.8320000000003</v>
      </c>
      <c r="D4626" s="92">
        <v>484.10498503945405</v>
      </c>
      <c r="E4626" s="92">
        <v>1631.5999999999997</v>
      </c>
      <c r="F4626" s="92">
        <f>SUM(F4604:F4625)</f>
        <v>863.32075405910939</v>
      </c>
      <c r="G4626" s="92">
        <f>SUM(G4604:G4625)</f>
        <v>1515.5119530955951</v>
      </c>
      <c r="H4626" s="106" t="s">
        <v>586</v>
      </c>
    </row>
    <row r="4627" spans="1:8" ht="16.5" thickBot="1">
      <c r="A4627" s="90" t="s">
        <v>337</v>
      </c>
      <c r="B4627" s="92">
        <v>1917.9136446955974</v>
      </c>
      <c r="C4627" s="92">
        <v>7142.65</v>
      </c>
      <c r="D4627" s="92">
        <v>1889.0825772544861</v>
      </c>
      <c r="E4627" s="92">
        <v>7035.2780000000002</v>
      </c>
      <c r="F4627" s="92">
        <v>1845.9479471385562</v>
      </c>
      <c r="G4627" s="92">
        <v>6874.6369999999997</v>
      </c>
      <c r="H4627" s="113" t="s">
        <v>339</v>
      </c>
    </row>
    <row r="4632" spans="1:8">
      <c r="A4632" s="73" t="s">
        <v>524</v>
      </c>
      <c r="H4632" s="75" t="s">
        <v>522</v>
      </c>
    </row>
    <row r="4633" spans="1:8" ht="16.5" customHeight="1">
      <c r="A4633" s="41" t="s">
        <v>786</v>
      </c>
      <c r="H4633" s="86" t="s">
        <v>539</v>
      </c>
    </row>
    <row r="4634" spans="1:8" ht="16.5" customHeight="1" thickBot="1">
      <c r="A4634" s="72" t="s">
        <v>813</v>
      </c>
      <c r="E4634" s="2"/>
      <c r="G4634" s="2" t="s">
        <v>37</v>
      </c>
      <c r="H4634" s="2" t="s">
        <v>1</v>
      </c>
    </row>
    <row r="4635" spans="1:8" ht="16.5" thickBot="1">
      <c r="A4635" s="63" t="s">
        <v>6</v>
      </c>
      <c r="B4635" s="179">
        <v>2018</v>
      </c>
      <c r="C4635" s="180"/>
      <c r="D4635" s="179">
        <v>2019</v>
      </c>
      <c r="E4635" s="180"/>
      <c r="F4635" s="179">
        <v>2020</v>
      </c>
      <c r="G4635" s="180"/>
      <c r="H4635" s="64" t="s">
        <v>2</v>
      </c>
    </row>
    <row r="4636" spans="1:8">
      <c r="A4636" s="65"/>
      <c r="B4636" s="19" t="s">
        <v>40</v>
      </c>
      <c r="C4636" s="105" t="s">
        <v>41</v>
      </c>
      <c r="D4636" s="105" t="s">
        <v>40</v>
      </c>
      <c r="E4636" s="15" t="s">
        <v>41</v>
      </c>
      <c r="F4636" s="19" t="s">
        <v>40</v>
      </c>
      <c r="G4636" s="9" t="s">
        <v>41</v>
      </c>
      <c r="H4636" s="66"/>
    </row>
    <row r="4637" spans="1:8" ht="16.5" thickBot="1">
      <c r="A4637" s="67"/>
      <c r="B4637" s="32" t="s">
        <v>42</v>
      </c>
      <c r="C4637" s="11" t="s">
        <v>43</v>
      </c>
      <c r="D4637" s="108" t="s">
        <v>42</v>
      </c>
      <c r="E4637" s="34" t="s">
        <v>43</v>
      </c>
      <c r="F4637" s="32" t="s">
        <v>42</v>
      </c>
      <c r="G4637" s="32" t="s">
        <v>43</v>
      </c>
      <c r="H4637" s="68"/>
    </row>
    <row r="4638" spans="1:8" ht="17.25" thickTop="1" thickBot="1">
      <c r="A4638" s="22" t="s">
        <v>11</v>
      </c>
      <c r="B4638" s="33">
        <v>17.791267665491802</v>
      </c>
      <c r="C4638" s="36">
        <v>85.527000000000001</v>
      </c>
      <c r="D4638" s="29">
        <v>18.77</v>
      </c>
      <c r="E4638" s="35">
        <v>88.772000000000006</v>
      </c>
      <c r="F4638" s="29">
        <v>20.373999999999999</v>
      </c>
      <c r="G4638" s="29">
        <v>91.513000000000005</v>
      </c>
      <c r="H4638" s="108" t="s">
        <v>575</v>
      </c>
    </row>
    <row r="4639" spans="1:8" ht="16.5" thickBot="1">
      <c r="A4639" s="22" t="s">
        <v>12</v>
      </c>
      <c r="B4639" s="35">
        <v>164.12513229844393</v>
      </c>
      <c r="C4639" s="36">
        <v>710.08699999999999</v>
      </c>
      <c r="D4639" s="29">
        <v>146.34100000000001</v>
      </c>
      <c r="E4639" s="35">
        <v>746.07100000000003</v>
      </c>
      <c r="F4639" s="29">
        <v>110.12289168859265</v>
      </c>
      <c r="G4639" s="29">
        <v>561.42499999999995</v>
      </c>
      <c r="H4639" s="108" t="s">
        <v>576</v>
      </c>
    </row>
    <row r="4640" spans="1:8" ht="16.5" thickBot="1">
      <c r="A4640" s="22" t="s">
        <v>13</v>
      </c>
      <c r="B4640" s="35">
        <v>7.2457031737713891</v>
      </c>
      <c r="C4640" s="36">
        <v>46.981999999999999</v>
      </c>
      <c r="D4640" s="29">
        <v>7.1180000000000003</v>
      </c>
      <c r="E4640" s="35">
        <v>47.375999999999998</v>
      </c>
      <c r="F4640" s="29">
        <v>6.5739999999999998</v>
      </c>
      <c r="G4640" s="29">
        <v>44.639000000000003</v>
      </c>
      <c r="H4640" s="108" t="s">
        <v>572</v>
      </c>
    </row>
    <row r="4641" spans="1:8" ht="16.5" thickBot="1">
      <c r="A4641" s="22" t="s">
        <v>14</v>
      </c>
      <c r="B4641" s="35">
        <v>10.141780513851373</v>
      </c>
      <c r="C4641" s="36">
        <v>28.494</v>
      </c>
      <c r="D4641" s="29">
        <v>13.114000000000001</v>
      </c>
      <c r="E4641" s="35">
        <v>37.814</v>
      </c>
      <c r="F4641" s="29">
        <v>12.002000000000001</v>
      </c>
      <c r="G4641" s="29">
        <v>35.343000000000004</v>
      </c>
      <c r="H4641" s="108" t="s">
        <v>585</v>
      </c>
    </row>
    <row r="4642" spans="1:8" ht="16.5" thickBot="1">
      <c r="A4642" s="22" t="s">
        <v>15</v>
      </c>
      <c r="B4642" s="35">
        <v>27.981140882638215</v>
      </c>
      <c r="C4642" s="36">
        <v>80.95</v>
      </c>
      <c r="D4642" s="29">
        <v>35.110999999999997</v>
      </c>
      <c r="E4642" s="35">
        <v>90.316000000000003</v>
      </c>
      <c r="F4642" s="29">
        <v>19.405999999999999</v>
      </c>
      <c r="G4642" s="29">
        <v>43.48</v>
      </c>
      <c r="H4642" s="108" t="s">
        <v>591</v>
      </c>
    </row>
    <row r="4643" spans="1:8" ht="16.5" thickBot="1">
      <c r="A4643" s="22" t="s">
        <v>16</v>
      </c>
      <c r="B4643" s="35">
        <v>0.25138190954773865</v>
      </c>
      <c r="C4643" s="36">
        <v>0.435</v>
      </c>
      <c r="D4643" s="29">
        <v>0.32400000000000001</v>
      </c>
      <c r="E4643" s="35">
        <v>0.34100000000000003</v>
      </c>
      <c r="F4643" s="29">
        <v>0.316</v>
      </c>
      <c r="G4643" s="29">
        <v>0.46500000000000002</v>
      </c>
      <c r="H4643" s="108" t="s">
        <v>573</v>
      </c>
    </row>
    <row r="4644" spans="1:8" ht="16.5" thickBot="1">
      <c r="A4644" s="22" t="s">
        <v>17</v>
      </c>
      <c r="B4644" s="35">
        <v>0.75363602805463259</v>
      </c>
      <c r="C4644" s="36">
        <v>2.8159999999999998</v>
      </c>
      <c r="D4644" s="29">
        <v>1.1870000000000001</v>
      </c>
      <c r="E4644" s="35">
        <v>3.2589999999999999</v>
      </c>
      <c r="F4644" s="29">
        <v>1.3348741945382021</v>
      </c>
      <c r="G4644" s="29">
        <v>3.665</v>
      </c>
      <c r="H4644" s="108" t="s">
        <v>18</v>
      </c>
    </row>
    <row r="4645" spans="1:8" ht="16.5" thickBot="1">
      <c r="A4645" s="22" t="s">
        <v>19</v>
      </c>
      <c r="B4645" s="35">
        <v>113.47715998632722</v>
      </c>
      <c r="C4645" s="36">
        <v>540.41600000000005</v>
      </c>
      <c r="D4645" s="29">
        <v>118.669</v>
      </c>
      <c r="E4645" s="35">
        <v>546.31200000000001</v>
      </c>
      <c r="F4645" s="29">
        <v>97.400999999999996</v>
      </c>
      <c r="G4645" s="29">
        <v>456.99099999999999</v>
      </c>
      <c r="H4645" s="108" t="s">
        <v>574</v>
      </c>
    </row>
    <row r="4646" spans="1:8" ht="16.5" thickBot="1">
      <c r="A4646" s="22" t="s">
        <v>20</v>
      </c>
      <c r="B4646" s="35">
        <v>0.34695479777954008</v>
      </c>
      <c r="C4646" s="36">
        <v>1.34</v>
      </c>
      <c r="D4646" s="29">
        <v>1.75</v>
      </c>
      <c r="E4646" s="35">
        <v>5.2619999999999996</v>
      </c>
      <c r="F4646" s="29">
        <v>3.0430000000000001</v>
      </c>
      <c r="G4646" s="29">
        <v>12.971</v>
      </c>
      <c r="H4646" s="108" t="s">
        <v>577</v>
      </c>
    </row>
    <row r="4647" spans="1:8" ht="16.5" thickBot="1">
      <c r="A4647" s="22" t="s">
        <v>21</v>
      </c>
      <c r="B4647" s="35">
        <v>13.716101832852225</v>
      </c>
      <c r="C4647" s="36">
        <v>29.917999999999999</v>
      </c>
      <c r="D4647" s="29">
        <v>10.24</v>
      </c>
      <c r="E4647" s="35">
        <v>23.425999999999998</v>
      </c>
      <c r="F4647" s="29">
        <v>8.3780000000000001</v>
      </c>
      <c r="G4647" s="29">
        <v>16.684000000000001</v>
      </c>
      <c r="H4647" s="108" t="s">
        <v>587</v>
      </c>
    </row>
    <row r="4648" spans="1:8" ht="16.5" thickBot="1">
      <c r="A4648" s="22" t="s">
        <v>22</v>
      </c>
      <c r="B4648" s="35">
        <v>1.292259728082513</v>
      </c>
      <c r="C4648" s="36">
        <v>3.0289999999999999</v>
      </c>
      <c r="D4648" s="29">
        <v>1.629</v>
      </c>
      <c r="E4648" s="35">
        <v>3.444</v>
      </c>
      <c r="F4648" s="29">
        <v>1.796</v>
      </c>
      <c r="G4648" s="29">
        <v>3.9390000000000001</v>
      </c>
      <c r="H4648" s="108" t="s">
        <v>571</v>
      </c>
    </row>
    <row r="4649" spans="1:8" ht="16.5" thickBot="1">
      <c r="A4649" s="22" t="s">
        <v>23</v>
      </c>
      <c r="B4649" s="35">
        <v>57.405637810637451</v>
      </c>
      <c r="C4649" s="36">
        <v>172.89699999999999</v>
      </c>
      <c r="D4649" s="29">
        <v>58.713000000000001</v>
      </c>
      <c r="E4649" s="35">
        <v>165.20400000000001</v>
      </c>
      <c r="F4649" s="29">
        <v>67.144999999999996</v>
      </c>
      <c r="G4649" s="29">
        <v>180.32400000000001</v>
      </c>
      <c r="H4649" s="108" t="s">
        <v>24</v>
      </c>
    </row>
    <row r="4650" spans="1:8" ht="16.5" thickBot="1">
      <c r="A4650" s="22" t="s">
        <v>25</v>
      </c>
      <c r="B4650" s="29">
        <v>19.138073345490909</v>
      </c>
      <c r="C4650" s="27">
        <v>133.59399999999999</v>
      </c>
      <c r="D4650" s="29">
        <v>22.384</v>
      </c>
      <c r="E4650" s="35">
        <v>117.355</v>
      </c>
      <c r="F4650" s="29">
        <v>26.314</v>
      </c>
      <c r="G4650" s="29">
        <v>117.443</v>
      </c>
      <c r="H4650" s="108" t="s">
        <v>578</v>
      </c>
    </row>
    <row r="4651" spans="1:8" ht="16.5" thickBot="1">
      <c r="A4651" s="22" t="s">
        <v>26</v>
      </c>
      <c r="B4651" s="35">
        <v>12.855594334209178</v>
      </c>
      <c r="C4651" s="36">
        <v>57.709000000000003</v>
      </c>
      <c r="D4651" s="29">
        <v>13.506738908519829</v>
      </c>
      <c r="E4651" s="35">
        <v>60.631999999999998</v>
      </c>
      <c r="F4651" s="29">
        <v>16.094000000000001</v>
      </c>
      <c r="G4651" s="29">
        <v>94.131</v>
      </c>
      <c r="H4651" s="108" t="s">
        <v>588</v>
      </c>
    </row>
    <row r="4652" spans="1:8" ht="16.5" thickBot="1">
      <c r="A4652" s="22" t="s">
        <v>27</v>
      </c>
      <c r="B4652" s="35">
        <v>12.316000000000001</v>
      </c>
      <c r="C4652" s="36">
        <v>103.14</v>
      </c>
      <c r="D4652" s="29">
        <v>13.13</v>
      </c>
      <c r="E4652" s="35">
        <v>102.988</v>
      </c>
      <c r="F4652" s="29">
        <v>10.090999999999999</v>
      </c>
      <c r="G4652" s="29">
        <v>87.753</v>
      </c>
      <c r="H4652" s="108" t="s">
        <v>579</v>
      </c>
    </row>
    <row r="4653" spans="1:8" ht="16.5" thickBot="1">
      <c r="A4653" s="22" t="s">
        <v>28</v>
      </c>
      <c r="B4653" s="35">
        <v>24.101683215296205</v>
      </c>
      <c r="C4653" s="36">
        <v>195.10499999999999</v>
      </c>
      <c r="D4653" s="29">
        <v>23.120999999999999</v>
      </c>
      <c r="E4653" s="35">
        <v>197.76900000000001</v>
      </c>
      <c r="F4653" s="29">
        <v>20.547000000000001</v>
      </c>
      <c r="G4653" s="29">
        <v>176.40899999999999</v>
      </c>
      <c r="H4653" s="108" t="s">
        <v>580</v>
      </c>
    </row>
    <row r="4654" spans="1:8" ht="16.5" thickBot="1">
      <c r="A4654" s="22" t="s">
        <v>29</v>
      </c>
      <c r="B4654" s="35">
        <v>19.802506479549912</v>
      </c>
      <c r="C4654" s="36">
        <v>94.525000000000006</v>
      </c>
      <c r="D4654" s="29">
        <v>17.128</v>
      </c>
      <c r="E4654" s="35">
        <v>83.843000000000004</v>
      </c>
      <c r="F4654" s="29">
        <v>8.7639999999999993</v>
      </c>
      <c r="G4654" s="29">
        <v>31.082000000000001</v>
      </c>
      <c r="H4654" s="108" t="s">
        <v>581</v>
      </c>
    </row>
    <row r="4655" spans="1:8" ht="16.5" thickBot="1">
      <c r="A4655" s="22" t="s">
        <v>30</v>
      </c>
      <c r="B4655" s="35">
        <v>18.856634068499027</v>
      </c>
      <c r="C4655" s="36">
        <v>64.174000000000007</v>
      </c>
      <c r="D4655" s="29">
        <v>28.611000000000001</v>
      </c>
      <c r="E4655" s="35">
        <v>121.911</v>
      </c>
      <c r="F4655" s="29">
        <v>20.757999999999999</v>
      </c>
      <c r="G4655" s="29">
        <v>84.962000000000003</v>
      </c>
      <c r="H4655" s="108" t="s">
        <v>589</v>
      </c>
    </row>
    <row r="4656" spans="1:8" ht="16.5" thickBot="1">
      <c r="A4656" s="22" t="s">
        <v>31</v>
      </c>
      <c r="B4656" s="35">
        <v>38.636669294463104</v>
      </c>
      <c r="C4656" s="36">
        <v>138.38399999999999</v>
      </c>
      <c r="D4656" s="29">
        <v>44.503756302743312</v>
      </c>
      <c r="E4656" s="35">
        <v>159.398</v>
      </c>
      <c r="F4656" s="29">
        <v>35.340000000000003</v>
      </c>
      <c r="G4656" s="29">
        <v>122.59099999999999</v>
      </c>
      <c r="H4656" s="108" t="s">
        <v>582</v>
      </c>
    </row>
    <row r="4657" spans="1:8" ht="16.5" thickBot="1">
      <c r="A4657" s="22" t="s">
        <v>32</v>
      </c>
      <c r="B4657" s="35">
        <v>20.233171275278579</v>
      </c>
      <c r="C4657" s="36">
        <v>81.587999999999994</v>
      </c>
      <c r="D4657" s="29">
        <v>22.42</v>
      </c>
      <c r="E4657" s="35">
        <v>80.263000000000005</v>
      </c>
      <c r="F4657" s="29">
        <v>24.925999999999998</v>
      </c>
      <c r="G4657" s="29">
        <v>97.536000000000001</v>
      </c>
      <c r="H4657" s="108" t="s">
        <v>584</v>
      </c>
    </row>
    <row r="4658" spans="1:8" ht="16.5" thickBot="1">
      <c r="A4658" s="22" t="s">
        <v>33</v>
      </c>
      <c r="B4658" s="37">
        <v>5.4967021110242387</v>
      </c>
      <c r="C4658" s="38">
        <v>1.526</v>
      </c>
      <c r="D4658" s="29">
        <v>7.1859999999999999</v>
      </c>
      <c r="E4658" s="35">
        <v>2.0139999999999998</v>
      </c>
      <c r="F4658" s="29">
        <v>3.5249999999999999</v>
      </c>
      <c r="G4658" s="29">
        <v>1.079</v>
      </c>
      <c r="H4658" s="108" t="s">
        <v>583</v>
      </c>
    </row>
    <row r="4659" spans="1:8" ht="16.5" thickBot="1">
      <c r="A4659" s="22" t="s">
        <v>34</v>
      </c>
      <c r="B4659" s="37">
        <v>10.402527486361729</v>
      </c>
      <c r="C4659" s="38">
        <v>27.628</v>
      </c>
      <c r="D4659" s="29">
        <v>16.867999999999999</v>
      </c>
      <c r="E4659" s="35">
        <v>40.47</v>
      </c>
      <c r="F4659" s="29">
        <v>14.789</v>
      </c>
      <c r="G4659" s="29">
        <v>40.098999999999997</v>
      </c>
      <c r="H4659" s="107" t="s">
        <v>35</v>
      </c>
    </row>
    <row r="4660" spans="1:8" ht="16.5" thickBot="1">
      <c r="A4660" s="90" t="s">
        <v>338</v>
      </c>
      <c r="B4660" s="92">
        <v>596.36771823765071</v>
      </c>
      <c r="C4660" s="92">
        <v>2600.2640000000001</v>
      </c>
      <c r="D4660" s="92">
        <v>621.8244952112633</v>
      </c>
      <c r="E4660" s="92">
        <v>2724.24</v>
      </c>
      <c r="F4660" s="92">
        <f>SUM(F4638:F4659)</f>
        <v>529.04076588313092</v>
      </c>
      <c r="G4660" s="92">
        <f>SUM(G4638:G4659)</f>
        <v>2304.5240000000008</v>
      </c>
      <c r="H4660" s="106" t="s">
        <v>586</v>
      </c>
    </row>
    <row r="4661" spans="1:8" ht="16.5" thickBot="1">
      <c r="A4661" s="90" t="s">
        <v>337</v>
      </c>
      <c r="B4661" s="92">
        <v>13138.151591377677</v>
      </c>
      <c r="C4661" s="92">
        <v>49931.050999999999</v>
      </c>
      <c r="D4661" s="92">
        <v>13028.224704303246</v>
      </c>
      <c r="E4661" s="92">
        <v>49513.277999999998</v>
      </c>
      <c r="F4661" s="92">
        <v>13210.308337542541</v>
      </c>
      <c r="G4661" s="92">
        <v>50205.279999999999</v>
      </c>
      <c r="H4661" s="113" t="s">
        <v>339</v>
      </c>
    </row>
    <row r="4665" spans="1:8">
      <c r="A4665" s="73" t="s">
        <v>266</v>
      </c>
      <c r="H4665" s="75" t="s">
        <v>267</v>
      </c>
    </row>
    <row r="4666" spans="1:8">
      <c r="A4666" s="87" t="s">
        <v>787</v>
      </c>
      <c r="H4666" s="43" t="s">
        <v>540</v>
      </c>
    </row>
    <row r="4667" spans="1:8" ht="16.5" customHeight="1" thickBot="1">
      <c r="A4667" s="72" t="s">
        <v>813</v>
      </c>
      <c r="E4667" s="2"/>
      <c r="G4667" s="2" t="s">
        <v>37</v>
      </c>
      <c r="H4667" s="2" t="s">
        <v>1</v>
      </c>
    </row>
    <row r="4668" spans="1:8" ht="16.5" thickBot="1">
      <c r="A4668" s="63" t="s">
        <v>6</v>
      </c>
      <c r="B4668" s="179">
        <v>2018</v>
      </c>
      <c r="C4668" s="180"/>
      <c r="D4668" s="179">
        <v>2019</v>
      </c>
      <c r="E4668" s="180"/>
      <c r="F4668" s="179">
        <v>2020</v>
      </c>
      <c r="G4668" s="180"/>
      <c r="H4668" s="64" t="s">
        <v>2</v>
      </c>
    </row>
    <row r="4669" spans="1:8">
      <c r="A4669" s="65"/>
      <c r="B4669" s="19" t="s">
        <v>40</v>
      </c>
      <c r="C4669" s="105" t="s">
        <v>41</v>
      </c>
      <c r="D4669" s="105" t="s">
        <v>40</v>
      </c>
      <c r="E4669" s="15" t="s">
        <v>41</v>
      </c>
      <c r="F4669" s="19" t="s">
        <v>40</v>
      </c>
      <c r="G4669" s="9" t="s">
        <v>41</v>
      </c>
      <c r="H4669" s="66"/>
    </row>
    <row r="4670" spans="1:8" ht="16.5" thickBot="1">
      <c r="A4670" s="67"/>
      <c r="B4670" s="32" t="s">
        <v>42</v>
      </c>
      <c r="C4670" s="11" t="s">
        <v>43</v>
      </c>
      <c r="D4670" s="108" t="s">
        <v>42</v>
      </c>
      <c r="E4670" s="34" t="s">
        <v>43</v>
      </c>
      <c r="F4670" s="32" t="s">
        <v>42</v>
      </c>
      <c r="G4670" s="32" t="s">
        <v>43</v>
      </c>
      <c r="H4670" s="68"/>
    </row>
    <row r="4671" spans="1:8" ht="17.25" thickTop="1" thickBot="1">
      <c r="A4671" s="22" t="s">
        <v>11</v>
      </c>
      <c r="B4671" s="33">
        <v>32.064999999999998</v>
      </c>
      <c r="C4671" s="36">
        <v>105.387</v>
      </c>
      <c r="D4671" s="29">
        <v>31.268999999999998</v>
      </c>
      <c r="E4671" s="35">
        <v>87.700999999999993</v>
      </c>
      <c r="F4671" s="29">
        <v>32.646999999999998</v>
      </c>
      <c r="G4671" s="29">
        <v>93.664000000000001</v>
      </c>
      <c r="H4671" s="108" t="s">
        <v>575</v>
      </c>
    </row>
    <row r="4672" spans="1:8" ht="16.5" thickBot="1">
      <c r="A4672" s="22" t="s">
        <v>12</v>
      </c>
      <c r="B4672" s="35">
        <v>19.373999999999999</v>
      </c>
      <c r="C4672" s="36">
        <v>103.93600000000001</v>
      </c>
      <c r="D4672" s="29">
        <v>21.332000000000001</v>
      </c>
      <c r="E4672" s="35">
        <v>111.065</v>
      </c>
      <c r="F4672" s="29">
        <v>21.527999999999999</v>
      </c>
      <c r="G4672" s="29">
        <v>124.99299999999999</v>
      </c>
      <c r="H4672" s="108" t="s">
        <v>576</v>
      </c>
    </row>
    <row r="4673" spans="1:8" ht="16.5" thickBot="1">
      <c r="A4673" s="22" t="s">
        <v>13</v>
      </c>
      <c r="B4673" s="35">
        <v>0.73899999999999999</v>
      </c>
      <c r="C4673" s="36">
        <v>7.0220000000000002</v>
      </c>
      <c r="D4673" s="29">
        <v>0.81799999999999995</v>
      </c>
      <c r="E4673" s="35">
        <v>6.8019999999999996</v>
      </c>
      <c r="F4673" s="29">
        <v>0.85399999999999998</v>
      </c>
      <c r="G4673" s="29">
        <v>8.3789999999999996</v>
      </c>
      <c r="H4673" s="108" t="s">
        <v>572</v>
      </c>
    </row>
    <row r="4674" spans="1:8" ht="16.5" thickBot="1">
      <c r="A4674" s="22" t="s">
        <v>14</v>
      </c>
      <c r="B4674" s="35">
        <v>31.241</v>
      </c>
      <c r="C4674" s="36">
        <v>66.084000000000003</v>
      </c>
      <c r="D4674" s="29">
        <v>30.513000000000002</v>
      </c>
      <c r="E4674" s="35">
        <v>55.054000000000002</v>
      </c>
      <c r="F4674" s="29">
        <v>30.206</v>
      </c>
      <c r="G4674" s="29">
        <v>53.652000000000001</v>
      </c>
      <c r="H4674" s="108" t="s">
        <v>585</v>
      </c>
    </row>
    <row r="4675" spans="1:8" ht="16.5" thickBot="1">
      <c r="A4675" s="22" t="s">
        <v>15</v>
      </c>
      <c r="B4675" s="35">
        <v>87.614000000000004</v>
      </c>
      <c r="C4675" s="36">
        <v>225.97</v>
      </c>
      <c r="D4675" s="29">
        <v>123.188</v>
      </c>
      <c r="E4675" s="35">
        <v>201.99600000000001</v>
      </c>
      <c r="F4675" s="29">
        <v>121.249</v>
      </c>
      <c r="G4675" s="29">
        <v>188.91900000000001</v>
      </c>
      <c r="H4675" s="108" t="s">
        <v>591</v>
      </c>
    </row>
    <row r="4676" spans="1:8" ht="16.5" thickBot="1">
      <c r="A4676" s="22" t="s">
        <v>16</v>
      </c>
      <c r="B4676" s="35">
        <v>7.8489000000000003E-2</v>
      </c>
      <c r="C4676" s="36">
        <v>0.11600000000000001</v>
      </c>
      <c r="D4676" s="29">
        <v>8.5999999999999993E-2</v>
      </c>
      <c r="E4676" s="35">
        <v>0.16</v>
      </c>
      <c r="F4676" s="29">
        <v>7.1999999999999995E-2</v>
      </c>
      <c r="G4676" s="29">
        <v>0.14299999999999999</v>
      </c>
      <c r="H4676" s="108" t="s">
        <v>573</v>
      </c>
    </row>
    <row r="4677" spans="1:8" ht="16.5" thickBot="1">
      <c r="A4677" s="22" t="s">
        <v>17</v>
      </c>
      <c r="B4677" s="35">
        <v>0.54500000000000004</v>
      </c>
      <c r="C4677" s="36">
        <v>0.89700000000000002</v>
      </c>
      <c r="D4677" s="29">
        <v>0.32600000000000001</v>
      </c>
      <c r="E4677" s="35">
        <v>0.91900000000000004</v>
      </c>
      <c r="F4677" s="29">
        <v>0.315</v>
      </c>
      <c r="G4677" s="29">
        <v>0.70899999999999996</v>
      </c>
      <c r="H4677" s="108" t="s">
        <v>18</v>
      </c>
    </row>
    <row r="4678" spans="1:8" ht="16.5" thickBot="1">
      <c r="A4678" s="22" t="s">
        <v>19</v>
      </c>
      <c r="B4678" s="35">
        <v>62.454999999999998</v>
      </c>
      <c r="C4678" s="36">
        <v>212.71899999999999</v>
      </c>
      <c r="D4678" s="29">
        <v>71.363</v>
      </c>
      <c r="E4678" s="35">
        <v>247.471</v>
      </c>
      <c r="F4678" s="29">
        <v>71.322999999999993</v>
      </c>
      <c r="G4678" s="29">
        <v>281.40300000000002</v>
      </c>
      <c r="H4678" s="108" t="s">
        <v>574</v>
      </c>
    </row>
    <row r="4679" spans="1:8" ht="16.5" thickBot="1">
      <c r="A4679" s="22" t="s">
        <v>20</v>
      </c>
      <c r="B4679" s="35">
        <v>19.684000000000001</v>
      </c>
      <c r="C4679" s="36">
        <v>62.792000000000002</v>
      </c>
      <c r="D4679" s="29">
        <v>51.817999999999998</v>
      </c>
      <c r="E4679" s="35">
        <v>84.742999999999995</v>
      </c>
      <c r="F4679" s="29">
        <v>73.042000000000002</v>
      </c>
      <c r="G4679" s="29">
        <v>115.021</v>
      </c>
      <c r="H4679" s="108" t="s">
        <v>577</v>
      </c>
    </row>
    <row r="4680" spans="1:8" ht="16.5" thickBot="1">
      <c r="A4680" s="22" t="s">
        <v>21</v>
      </c>
      <c r="B4680" s="35">
        <v>21.925000000000001</v>
      </c>
      <c r="C4680" s="36">
        <v>46.134999999999998</v>
      </c>
      <c r="D4680" s="29">
        <v>29.422000000000001</v>
      </c>
      <c r="E4680" s="35">
        <v>52.845999999999997</v>
      </c>
      <c r="F4680" s="29">
        <v>30.76</v>
      </c>
      <c r="G4680" s="29">
        <v>49.569000000000003</v>
      </c>
      <c r="H4680" s="108" t="s">
        <v>587</v>
      </c>
    </row>
    <row r="4681" spans="1:8" ht="16.5" thickBot="1">
      <c r="A4681" s="22" t="s">
        <v>22</v>
      </c>
      <c r="B4681" s="35">
        <v>1.254</v>
      </c>
      <c r="C4681" s="36">
        <v>0.59699999999999998</v>
      </c>
      <c r="D4681" s="29">
        <v>1.077</v>
      </c>
      <c r="E4681" s="35">
        <v>0.86899999999999999</v>
      </c>
      <c r="F4681" s="29">
        <v>1.145</v>
      </c>
      <c r="G4681" s="29">
        <v>0.53400000000000003</v>
      </c>
      <c r="H4681" s="108" t="s">
        <v>571</v>
      </c>
    </row>
    <row r="4682" spans="1:8" ht="16.5" thickBot="1">
      <c r="A4682" s="22" t="s">
        <v>23</v>
      </c>
      <c r="B4682" s="35">
        <v>0.65500000000000003</v>
      </c>
      <c r="C4682" s="36">
        <v>5.2439999999999998</v>
      </c>
      <c r="D4682" s="29">
        <v>1.173</v>
      </c>
      <c r="E4682" s="35">
        <v>6.8079999999999998</v>
      </c>
      <c r="F4682" s="29">
        <v>1.9570000000000001</v>
      </c>
      <c r="G4682" s="29">
        <v>10.522</v>
      </c>
      <c r="H4682" s="108" t="s">
        <v>24</v>
      </c>
    </row>
    <row r="4683" spans="1:8" ht="16.5" thickBot="1">
      <c r="A4683" s="22" t="s">
        <v>25</v>
      </c>
      <c r="B4683" s="29">
        <v>6.3419999999999996</v>
      </c>
      <c r="C4683" s="27">
        <v>17.815999999999999</v>
      </c>
      <c r="D4683" s="29">
        <v>3.6230000000000002</v>
      </c>
      <c r="E4683" s="35">
        <v>12.704000000000001</v>
      </c>
      <c r="F4683" s="29">
        <v>5.3307650000000022</v>
      </c>
      <c r="G4683" s="29">
        <v>16.754080629999997</v>
      </c>
      <c r="H4683" s="108" t="s">
        <v>578</v>
      </c>
    </row>
    <row r="4684" spans="1:8" ht="16.5" thickBot="1">
      <c r="A4684" s="22" t="s">
        <v>26</v>
      </c>
      <c r="B4684" s="35">
        <v>5.5886654804270455</v>
      </c>
      <c r="C4684" s="36">
        <v>28.553000000000001</v>
      </c>
      <c r="D4684" s="29">
        <v>6.2103024911032021</v>
      </c>
      <c r="E4684" s="35">
        <v>31.728999999999999</v>
      </c>
      <c r="F4684" s="29">
        <v>7.9219999999999997</v>
      </c>
      <c r="G4684" s="29">
        <v>27.457999999999998</v>
      </c>
      <c r="H4684" s="108" t="s">
        <v>588</v>
      </c>
    </row>
    <row r="4685" spans="1:8" ht="16.5" thickBot="1">
      <c r="A4685" s="22" t="s">
        <v>27</v>
      </c>
      <c r="B4685" s="35">
        <v>2.3260000000000001</v>
      </c>
      <c r="C4685" s="36">
        <v>17.370999999999999</v>
      </c>
      <c r="D4685" s="29">
        <v>2.4220000000000002</v>
      </c>
      <c r="E4685" s="35">
        <v>21.184000000000001</v>
      </c>
      <c r="F4685" s="29">
        <v>2.3809999999999998</v>
      </c>
      <c r="G4685" s="29">
        <v>20.667000000000002</v>
      </c>
      <c r="H4685" s="108" t="s">
        <v>579</v>
      </c>
    </row>
    <row r="4686" spans="1:8" ht="16.5" thickBot="1">
      <c r="A4686" s="22" t="s">
        <v>28</v>
      </c>
      <c r="B4686" s="35">
        <v>8.6709999999999994</v>
      </c>
      <c r="C4686" s="36">
        <v>41.021999999999998</v>
      </c>
      <c r="D4686" s="29">
        <v>8.6460000000000008</v>
      </c>
      <c r="E4686" s="35">
        <v>44.598999999999997</v>
      </c>
      <c r="F4686" s="29">
        <v>9.1140000000000008</v>
      </c>
      <c r="G4686" s="29">
        <v>58.317999999999998</v>
      </c>
      <c r="H4686" s="108" t="s">
        <v>580</v>
      </c>
    </row>
    <row r="4687" spans="1:8" ht="16.5" thickBot="1">
      <c r="A4687" s="22" t="s">
        <v>29</v>
      </c>
      <c r="B4687" s="35">
        <v>31.242000000000001</v>
      </c>
      <c r="C4687" s="36">
        <v>78.902000000000001</v>
      </c>
      <c r="D4687" s="29">
        <v>34.066000000000003</v>
      </c>
      <c r="E4687" s="35">
        <v>78.617000000000004</v>
      </c>
      <c r="F4687" s="29">
        <v>19.940000000000001</v>
      </c>
      <c r="G4687" s="29">
        <v>41.204999999999998</v>
      </c>
      <c r="H4687" s="108" t="s">
        <v>581</v>
      </c>
    </row>
    <row r="4688" spans="1:8" ht="16.5" thickBot="1">
      <c r="A4688" s="22" t="s">
        <v>30</v>
      </c>
      <c r="B4688" s="35">
        <v>11.839</v>
      </c>
      <c r="C4688" s="36">
        <v>34.619</v>
      </c>
      <c r="D4688" s="29">
        <v>13.256</v>
      </c>
      <c r="E4688" s="35">
        <v>31.881</v>
      </c>
      <c r="F4688" s="29">
        <v>15.178000000000001</v>
      </c>
      <c r="G4688" s="29">
        <v>34.220999999999997</v>
      </c>
      <c r="H4688" s="108" t="s">
        <v>589</v>
      </c>
    </row>
    <row r="4689" spans="1:8" ht="16.5" thickBot="1">
      <c r="A4689" s="22" t="s">
        <v>31</v>
      </c>
      <c r="B4689" s="35">
        <v>51.424999999999997</v>
      </c>
      <c r="C4689" s="36">
        <v>120.428</v>
      </c>
      <c r="D4689" s="29">
        <v>52.667624223602481</v>
      </c>
      <c r="E4689" s="35">
        <v>123.33799999999999</v>
      </c>
      <c r="F4689" s="29">
        <v>35.767000000000003</v>
      </c>
      <c r="G4689" s="29">
        <v>115.52</v>
      </c>
      <c r="H4689" s="108" t="s">
        <v>582</v>
      </c>
    </row>
    <row r="4690" spans="1:8" ht="16.5" thickBot="1">
      <c r="A4690" s="22" t="s">
        <v>32</v>
      </c>
      <c r="B4690" s="35">
        <v>53.384</v>
      </c>
      <c r="C4690" s="36">
        <v>120.45399999999999</v>
      </c>
      <c r="D4690" s="29">
        <v>49.784999999999997</v>
      </c>
      <c r="E4690" s="35">
        <v>102.572</v>
      </c>
      <c r="F4690" s="29">
        <v>47.09</v>
      </c>
      <c r="G4690" s="29">
        <v>101.625</v>
      </c>
      <c r="H4690" s="108" t="s">
        <v>584</v>
      </c>
    </row>
    <row r="4691" spans="1:8" ht="16.5" thickBot="1">
      <c r="A4691" s="22" t="s">
        <v>33</v>
      </c>
      <c r="B4691" s="37">
        <v>1.085</v>
      </c>
      <c r="C4691" s="38">
        <v>0.38500000000000001</v>
      </c>
      <c r="D4691" s="29">
        <v>0.98499999999999999</v>
      </c>
      <c r="E4691" s="35">
        <v>0.36799999999999999</v>
      </c>
      <c r="F4691" s="29">
        <v>1.024</v>
      </c>
      <c r="G4691" s="29">
        <v>0.505</v>
      </c>
      <c r="H4691" s="108" t="s">
        <v>583</v>
      </c>
    </row>
    <row r="4692" spans="1:8" ht="16.5" thickBot="1">
      <c r="A4692" s="22" t="s">
        <v>34</v>
      </c>
      <c r="B4692" s="37">
        <v>2.722</v>
      </c>
      <c r="C4692" s="38">
        <v>4.2560000000000002</v>
      </c>
      <c r="D4692" s="29">
        <v>1.498</v>
      </c>
      <c r="E4692" s="35">
        <v>2.105</v>
      </c>
      <c r="F4692" s="29">
        <v>0.59699999999999998</v>
      </c>
      <c r="G4692" s="29">
        <v>1.3560000000000001</v>
      </c>
      <c r="H4692" s="107" t="s">
        <v>35</v>
      </c>
    </row>
    <row r="4693" spans="1:8" ht="16.5" thickBot="1">
      <c r="A4693" s="90" t="s">
        <v>338</v>
      </c>
      <c r="B4693" s="92">
        <v>452.25415448042696</v>
      </c>
      <c r="C4693" s="92">
        <v>1300.7050000000002</v>
      </c>
      <c r="D4693" s="92">
        <v>535.54392671470578</v>
      </c>
      <c r="E4693" s="92">
        <v>1305.5309999999999</v>
      </c>
      <c r="F4693" s="92">
        <f>SUM(F4671:F4692)</f>
        <v>529.44176499999992</v>
      </c>
      <c r="G4693" s="92">
        <f>SUM(G4671:G4692)</f>
        <v>1345.1370806299999</v>
      </c>
      <c r="H4693" s="106" t="s">
        <v>586</v>
      </c>
    </row>
    <row r="4694" spans="1:8" ht="16.5" thickBot="1">
      <c r="A4694" s="90" t="s">
        <v>337</v>
      </c>
      <c r="B4694" s="92">
        <v>8053.8686588482287</v>
      </c>
      <c r="C4694" s="92">
        <v>31846.367999999999</v>
      </c>
      <c r="D4694" s="92">
        <v>7691.9376081608143</v>
      </c>
      <c r="E4694" s="92">
        <v>30415.231</v>
      </c>
      <c r="F4694" s="92">
        <f>+D4694/E4694*G4694</f>
        <v>7965.3815740211494</v>
      </c>
      <c r="G4694" s="92">
        <v>31496.474999999999</v>
      </c>
      <c r="H4694" s="113" t="s">
        <v>339</v>
      </c>
    </row>
    <row r="4695" spans="1:8">
      <c r="A4695" s="93"/>
      <c r="B4695" s="94"/>
      <c r="C4695" s="94"/>
      <c r="D4695" s="94"/>
      <c r="E4695" s="94"/>
      <c r="F4695" s="94"/>
      <c r="G4695" s="94"/>
      <c r="H4695" s="115"/>
    </row>
    <row r="4696" spans="1:8" s="198" customFormat="1">
      <c r="A4696" s="201" t="s">
        <v>268</v>
      </c>
      <c r="H4696" s="203" t="s">
        <v>269</v>
      </c>
    </row>
    <row r="4697" spans="1:8">
      <c r="A4697" s="73" t="s">
        <v>788</v>
      </c>
      <c r="H4697" s="44" t="s">
        <v>541</v>
      </c>
    </row>
    <row r="4698" spans="1:8" ht="16.5" customHeight="1" thickBot="1">
      <c r="A4698" s="72" t="s">
        <v>813</v>
      </c>
      <c r="E4698" s="2"/>
      <c r="G4698" s="2" t="s">
        <v>37</v>
      </c>
      <c r="H4698" s="2" t="s">
        <v>1</v>
      </c>
    </row>
    <row r="4699" spans="1:8" ht="16.5" thickBot="1">
      <c r="A4699" s="63" t="s">
        <v>6</v>
      </c>
      <c r="B4699" s="179">
        <v>2018</v>
      </c>
      <c r="C4699" s="180"/>
      <c r="D4699" s="179">
        <v>2019</v>
      </c>
      <c r="E4699" s="180"/>
      <c r="F4699" s="179">
        <v>2020</v>
      </c>
      <c r="G4699" s="180"/>
      <c r="H4699" s="64" t="s">
        <v>2</v>
      </c>
    </row>
    <row r="4700" spans="1:8">
      <c r="A4700" s="65"/>
      <c r="B4700" s="19" t="s">
        <v>40</v>
      </c>
      <c r="C4700" s="105" t="s">
        <v>41</v>
      </c>
      <c r="D4700" s="105" t="s">
        <v>40</v>
      </c>
      <c r="E4700" s="15" t="s">
        <v>41</v>
      </c>
      <c r="F4700" s="19" t="s">
        <v>40</v>
      </c>
      <c r="G4700" s="9" t="s">
        <v>41</v>
      </c>
      <c r="H4700" s="66"/>
    </row>
    <row r="4701" spans="1:8" ht="16.5" thickBot="1">
      <c r="A4701" s="67"/>
      <c r="B4701" s="32" t="s">
        <v>42</v>
      </c>
      <c r="C4701" s="11" t="s">
        <v>43</v>
      </c>
      <c r="D4701" s="108" t="s">
        <v>42</v>
      </c>
      <c r="E4701" s="34" t="s">
        <v>43</v>
      </c>
      <c r="F4701" s="32" t="s">
        <v>42</v>
      </c>
      <c r="G4701" s="32" t="s">
        <v>43</v>
      </c>
      <c r="H4701" s="68"/>
    </row>
    <row r="4702" spans="1:8" ht="17.25" thickTop="1" thickBot="1">
      <c r="A4702" s="22" t="s">
        <v>11</v>
      </c>
      <c r="B4702" s="29">
        <f t="shared" ref="B4702:G4723" si="516">B4733+B4764+B4795+B4826+B4858+B4889</f>
        <v>10.160999999999998</v>
      </c>
      <c r="C4702" s="29">
        <f t="shared" si="516"/>
        <v>40.489000000000004</v>
      </c>
      <c r="D4702" s="29">
        <f t="shared" si="516"/>
        <v>10.441000000000001</v>
      </c>
      <c r="E4702" s="29">
        <f t="shared" si="516"/>
        <v>47.176999999999992</v>
      </c>
      <c r="F4702" s="29">
        <f>F4733+F4764+F4795+F4826+F4858+F4889</f>
        <v>11.215</v>
      </c>
      <c r="G4702" s="29">
        <f t="shared" si="516"/>
        <v>49.376999999999995</v>
      </c>
      <c r="H4702" s="132" t="s">
        <v>575</v>
      </c>
    </row>
    <row r="4703" spans="1:8" ht="16.5" thickBot="1">
      <c r="A4703" s="22" t="s">
        <v>12</v>
      </c>
      <c r="B4703" s="29">
        <f t="shared" si="516"/>
        <v>110.91499999999999</v>
      </c>
      <c r="C4703" s="29">
        <f t="shared" si="516"/>
        <v>248.839</v>
      </c>
      <c r="D4703" s="29">
        <f t="shared" si="516"/>
        <v>114.613</v>
      </c>
      <c r="E4703" s="29">
        <f t="shared" si="516"/>
        <v>305.85699999999997</v>
      </c>
      <c r="F4703" s="29">
        <f t="shared" ref="F4703:G4703" si="517">F4734+F4765+F4796+F4827+F4859+F4890</f>
        <v>128.98399999999998</v>
      </c>
      <c r="G4703" s="29">
        <f t="shared" si="517"/>
        <v>353.56799999999993</v>
      </c>
      <c r="H4703" s="132" t="s">
        <v>576</v>
      </c>
    </row>
    <row r="4704" spans="1:8" ht="16.5" thickBot="1">
      <c r="A4704" s="22" t="s">
        <v>13</v>
      </c>
      <c r="B4704" s="29">
        <f t="shared" si="516"/>
        <v>6.7830000000000004</v>
      </c>
      <c r="C4704" s="29">
        <f t="shared" si="516"/>
        <v>16.757999999999999</v>
      </c>
      <c r="D4704" s="29">
        <f t="shared" si="516"/>
        <v>11.471</v>
      </c>
      <c r="E4704" s="29">
        <f t="shared" si="516"/>
        <v>18.581000000000003</v>
      </c>
      <c r="F4704" s="29">
        <f>F4735+F4766+F4797+F4828+F4860+F4891</f>
        <v>6.9859999999999998</v>
      </c>
      <c r="G4704" s="29">
        <f t="shared" ref="G4704" si="518">G4735+G4766+G4797+G4828+G4860+G4891</f>
        <v>24.545000000000002</v>
      </c>
      <c r="H4704" s="132" t="s">
        <v>572</v>
      </c>
    </row>
    <row r="4705" spans="1:8" ht="16.5" thickBot="1">
      <c r="A4705" s="22" t="s">
        <v>14</v>
      </c>
      <c r="B4705" s="29">
        <f t="shared" si="516"/>
        <v>9.9350000000000005</v>
      </c>
      <c r="C4705" s="29">
        <f t="shared" si="516"/>
        <v>6.2789999999999999</v>
      </c>
      <c r="D4705" s="29">
        <f t="shared" si="516"/>
        <v>10.227</v>
      </c>
      <c r="E4705" s="29">
        <f t="shared" si="516"/>
        <v>6.3170000000000002</v>
      </c>
      <c r="F4705" s="29">
        <f t="shared" ref="F4705:G4705" si="519">F4736+F4767+F4798+F4829+F4861+F4892</f>
        <v>10.631</v>
      </c>
      <c r="G4705" s="29">
        <f t="shared" si="519"/>
        <v>6.7039999999999997</v>
      </c>
      <c r="H4705" s="132" t="s">
        <v>585</v>
      </c>
    </row>
    <row r="4706" spans="1:8" ht="16.5" thickBot="1">
      <c r="A4706" s="22" t="s">
        <v>15</v>
      </c>
      <c r="B4706" s="29">
        <f t="shared" si="516"/>
        <v>8.6969950042416819</v>
      </c>
      <c r="C4706" s="29">
        <f t="shared" si="516"/>
        <v>16.962</v>
      </c>
      <c r="D4706" s="29">
        <f t="shared" si="516"/>
        <v>12.469999999999999</v>
      </c>
      <c r="E4706" s="29">
        <f t="shared" si="516"/>
        <v>21.175999999999998</v>
      </c>
      <c r="F4706" s="29">
        <f t="shared" ref="F4706:G4706" si="520">F4737+F4768+F4799+F4830+F4862+F4893</f>
        <v>13.501999999999999</v>
      </c>
      <c r="G4706" s="29">
        <f t="shared" si="520"/>
        <v>27.015000000000004</v>
      </c>
      <c r="H4706" s="132" t="s">
        <v>591</v>
      </c>
    </row>
    <row r="4707" spans="1:8" ht="16.5" thickBot="1">
      <c r="A4707" s="22" t="s">
        <v>16</v>
      </c>
      <c r="B4707" s="29">
        <f t="shared" si="516"/>
        <v>55.576000000000008</v>
      </c>
      <c r="C4707" s="29">
        <f t="shared" si="516"/>
        <v>5.7999999999999996E-2</v>
      </c>
      <c r="D4707" s="29">
        <f t="shared" si="516"/>
        <v>0.04</v>
      </c>
      <c r="E4707" s="29">
        <f t="shared" si="516"/>
        <v>4.3000000000000003E-2</v>
      </c>
      <c r="F4707" s="29">
        <f t="shared" ref="F4707:G4707" si="521">F4738+F4769+F4800+F4831+F4863+F4894</f>
        <v>2.4E-2</v>
      </c>
      <c r="G4707" s="29">
        <f t="shared" si="521"/>
        <v>4.1999999999999996E-2</v>
      </c>
      <c r="H4707" s="132" t="s">
        <v>573</v>
      </c>
    </row>
    <row r="4708" spans="1:8" ht="16.5" thickBot="1">
      <c r="A4708" s="22" t="s">
        <v>17</v>
      </c>
      <c r="B4708" s="29">
        <f t="shared" si="516"/>
        <v>1.044</v>
      </c>
      <c r="C4708" s="29">
        <f t="shared" si="516"/>
        <v>1.911</v>
      </c>
      <c r="D4708" s="29">
        <f t="shared" si="516"/>
        <v>0.379</v>
      </c>
      <c r="E4708" s="29">
        <f t="shared" si="516"/>
        <v>0.72799999999999998</v>
      </c>
      <c r="F4708" s="29">
        <f t="shared" ref="F4708:G4708" si="522">F4739+F4770+F4801+F4832+F4864+F4895</f>
        <v>4.2100000000000009</v>
      </c>
      <c r="G4708" s="29">
        <f t="shared" si="522"/>
        <v>6.585</v>
      </c>
      <c r="H4708" s="132" t="s">
        <v>18</v>
      </c>
    </row>
    <row r="4709" spans="1:8" ht="16.5" thickBot="1">
      <c r="A4709" s="22" t="s">
        <v>19</v>
      </c>
      <c r="B4709" s="29">
        <f t="shared" si="516"/>
        <v>96.843000000000004</v>
      </c>
      <c r="C4709" s="29">
        <f t="shared" si="516"/>
        <v>367.81200000000001</v>
      </c>
      <c r="D4709" s="29">
        <f t="shared" si="516"/>
        <v>103.17100000000001</v>
      </c>
      <c r="E4709" s="29">
        <f>E4740+E4771+E4802+E4833+E4865+E4896</f>
        <v>427.38199999999995</v>
      </c>
      <c r="F4709" s="29">
        <f t="shared" ref="F4709" si="523">F4740+F4771+F4802+F4833+F4865+F4896</f>
        <v>119.717</v>
      </c>
      <c r="G4709" s="29">
        <f>G4740+G4771+G4802+G4833+G4865+G4896</f>
        <v>600.30200000000002</v>
      </c>
      <c r="H4709" s="132" t="s">
        <v>574</v>
      </c>
    </row>
    <row r="4710" spans="1:8" ht="16.5" thickBot="1">
      <c r="A4710" s="22" t="s">
        <v>20</v>
      </c>
      <c r="B4710" s="29">
        <f t="shared" si="516"/>
        <v>8.1348710125412858</v>
      </c>
      <c r="C4710" s="29">
        <f t="shared" si="516"/>
        <v>14.013999999999999</v>
      </c>
      <c r="D4710" s="29">
        <f t="shared" si="516"/>
        <v>5.4219999999999997</v>
      </c>
      <c r="E4710" s="29">
        <f t="shared" si="516"/>
        <v>13.149000000000001</v>
      </c>
      <c r="F4710" s="29">
        <f t="shared" ref="F4710:G4710" si="524">F4741+F4772+F4803+F4834+F4866+F4897</f>
        <v>8.6910000000000007</v>
      </c>
      <c r="G4710" s="29">
        <f t="shared" si="524"/>
        <v>19.406000000000002</v>
      </c>
      <c r="H4710" s="132" t="s">
        <v>577</v>
      </c>
    </row>
    <row r="4711" spans="1:8" ht="16.5" thickBot="1">
      <c r="A4711" s="22" t="s">
        <v>21</v>
      </c>
      <c r="B4711" s="29">
        <f t="shared" si="516"/>
        <v>4.755330434782608</v>
      </c>
      <c r="C4711" s="29">
        <f t="shared" si="516"/>
        <v>20.450000000000003</v>
      </c>
      <c r="D4711" s="29">
        <f t="shared" si="516"/>
        <v>4.9989999999999997</v>
      </c>
      <c r="E4711" s="29">
        <f t="shared" si="516"/>
        <v>22.438000000000002</v>
      </c>
      <c r="F4711" s="29">
        <f t="shared" ref="F4711:G4711" si="525">F4742+F4773+F4804+F4835+F4867+F4898</f>
        <v>7.0659999999999998</v>
      </c>
      <c r="G4711" s="29">
        <f t="shared" si="525"/>
        <v>22.442</v>
      </c>
      <c r="H4711" s="132" t="s">
        <v>587</v>
      </c>
    </row>
    <row r="4712" spans="1:8" ht="16.5" thickBot="1">
      <c r="A4712" s="22" t="s">
        <v>22</v>
      </c>
      <c r="B4712" s="29">
        <f t="shared" si="516"/>
        <v>3.45</v>
      </c>
      <c r="C4712" s="29">
        <f t="shared" si="516"/>
        <v>9.4030000000000005</v>
      </c>
      <c r="D4712" s="29">
        <f t="shared" si="516"/>
        <v>3.7159999999999997</v>
      </c>
      <c r="E4712" s="29">
        <f t="shared" si="516"/>
        <v>11.824</v>
      </c>
      <c r="F4712" s="29">
        <f t="shared" ref="F4712:G4712" si="526">F4743+F4774+F4805+F4836+F4868+F4899</f>
        <v>4.4960000000000004</v>
      </c>
      <c r="G4712" s="29">
        <f t="shared" si="526"/>
        <v>13.084000000000001</v>
      </c>
      <c r="H4712" s="132" t="s">
        <v>571</v>
      </c>
    </row>
    <row r="4713" spans="1:8" ht="16.5" thickBot="1">
      <c r="A4713" s="22" t="s">
        <v>23</v>
      </c>
      <c r="B4713" s="29">
        <f t="shared" si="516"/>
        <v>12.757683223992503</v>
      </c>
      <c r="C4713" s="29">
        <f t="shared" si="516"/>
        <v>29.771999999999998</v>
      </c>
      <c r="D4713" s="29">
        <f t="shared" si="516"/>
        <v>13.434999999999999</v>
      </c>
      <c r="E4713" s="29">
        <f t="shared" si="516"/>
        <v>39.42</v>
      </c>
      <c r="F4713" s="29">
        <f t="shared" ref="F4713:G4713" si="527">F4744+F4775+F4806+F4837+F4869+F4900</f>
        <v>17.677</v>
      </c>
      <c r="G4713" s="29">
        <f t="shared" si="527"/>
        <v>48.070000000000007</v>
      </c>
      <c r="H4713" s="132" t="s">
        <v>24</v>
      </c>
    </row>
    <row r="4714" spans="1:8" ht="16.5" thickBot="1">
      <c r="A4714" s="22" t="s">
        <v>25</v>
      </c>
      <c r="B4714" s="29">
        <f t="shared" si="516"/>
        <v>20.666</v>
      </c>
      <c r="C4714" s="29">
        <f t="shared" si="516"/>
        <v>34.99</v>
      </c>
      <c r="D4714" s="29">
        <f t="shared" si="516"/>
        <v>17.662000000000003</v>
      </c>
      <c r="E4714" s="29">
        <f t="shared" si="516"/>
        <v>44.155000000000001</v>
      </c>
      <c r="F4714" s="29">
        <f t="shared" ref="F4714:G4714" si="528">F4745+F4776+F4807+F4838+F4870+F4901</f>
        <v>20.553000000000001</v>
      </c>
      <c r="G4714" s="29">
        <f t="shared" si="528"/>
        <v>73.884</v>
      </c>
      <c r="H4714" s="132" t="s">
        <v>578</v>
      </c>
    </row>
    <row r="4715" spans="1:8" ht="16.5" thickBot="1">
      <c r="A4715" s="22" t="s">
        <v>26</v>
      </c>
      <c r="B4715" s="29">
        <f t="shared" si="516"/>
        <v>12.638385793497704</v>
      </c>
      <c r="C4715" s="29">
        <f t="shared" si="516"/>
        <v>8.9049999999999994</v>
      </c>
      <c r="D4715" s="29">
        <f t="shared" si="516"/>
        <v>15.344235799865761</v>
      </c>
      <c r="E4715" s="29">
        <f t="shared" si="516"/>
        <v>8.8979999999999997</v>
      </c>
      <c r="F4715" s="29">
        <f t="shared" ref="F4715:G4715" si="529">F4746+F4777+F4808+F4839+F4871+F4902</f>
        <v>2.0790000000000002</v>
      </c>
      <c r="G4715" s="29">
        <f t="shared" si="529"/>
        <v>9.761000000000001</v>
      </c>
      <c r="H4715" s="132" t="s">
        <v>588</v>
      </c>
    </row>
    <row r="4716" spans="1:8" ht="16.5" thickBot="1">
      <c r="A4716" s="22" t="s">
        <v>27</v>
      </c>
      <c r="B4716" s="29">
        <f t="shared" si="516"/>
        <v>14.195999999999998</v>
      </c>
      <c r="C4716" s="29">
        <f t="shared" si="516"/>
        <v>28.855999999999998</v>
      </c>
      <c r="D4716" s="29">
        <f t="shared" si="516"/>
        <v>14.239999999999998</v>
      </c>
      <c r="E4716" s="29">
        <f t="shared" si="516"/>
        <v>30.88</v>
      </c>
      <c r="F4716" s="29">
        <f t="shared" ref="F4716:G4716" si="530">F4747+F4778+F4809+F4840+F4872+F4903</f>
        <v>15.228</v>
      </c>
      <c r="G4716" s="29">
        <f t="shared" si="530"/>
        <v>45.968999999999994</v>
      </c>
      <c r="H4716" s="132" t="s">
        <v>579</v>
      </c>
    </row>
    <row r="4717" spans="1:8" ht="16.5" thickBot="1">
      <c r="A4717" s="22" t="s">
        <v>28</v>
      </c>
      <c r="B4717" s="29">
        <f t="shared" si="516"/>
        <v>17.035</v>
      </c>
      <c r="C4717" s="29">
        <f t="shared" si="516"/>
        <v>56.060000000000009</v>
      </c>
      <c r="D4717" s="29">
        <f t="shared" si="516"/>
        <v>15.515021978021979</v>
      </c>
      <c r="E4717" s="29">
        <f t="shared" si="516"/>
        <v>57.222999999999992</v>
      </c>
      <c r="F4717" s="29">
        <f t="shared" ref="F4717:G4717" si="531">F4748+F4779+F4810+F4841+F4873+F4904</f>
        <v>18.446000000000002</v>
      </c>
      <c r="G4717" s="29">
        <f t="shared" si="531"/>
        <v>87.487999999999985</v>
      </c>
      <c r="H4717" s="132" t="s">
        <v>580</v>
      </c>
    </row>
    <row r="4718" spans="1:8" ht="16.5" thickBot="1">
      <c r="A4718" s="22" t="s">
        <v>29</v>
      </c>
      <c r="B4718" s="29">
        <f t="shared" si="516"/>
        <v>3.371</v>
      </c>
      <c r="C4718" s="29">
        <f t="shared" si="516"/>
        <v>9.0440000000000005</v>
      </c>
      <c r="D4718" s="29">
        <f t="shared" si="516"/>
        <v>3.3259999999999996</v>
      </c>
      <c r="E4718" s="29">
        <f t="shared" si="516"/>
        <v>9.4629999999999992</v>
      </c>
      <c r="F4718" s="29">
        <f t="shared" ref="F4718:G4718" si="532">F4749+F4780+F4811+F4842+F4874+F4905</f>
        <v>4.5739999999999998</v>
      </c>
      <c r="G4718" s="29">
        <f t="shared" si="532"/>
        <v>11</v>
      </c>
      <c r="H4718" s="132" t="s">
        <v>581</v>
      </c>
    </row>
    <row r="4719" spans="1:8" ht="16.5" thickBot="1">
      <c r="A4719" s="22" t="s">
        <v>30</v>
      </c>
      <c r="B4719" s="29">
        <f t="shared" si="516"/>
        <v>3.464</v>
      </c>
      <c r="C4719" s="29">
        <f t="shared" si="516"/>
        <v>6.4580000000000002</v>
      </c>
      <c r="D4719" s="29">
        <f t="shared" si="516"/>
        <v>7.7549999999999999</v>
      </c>
      <c r="E4719" s="29">
        <f t="shared" si="516"/>
        <v>9.9190000000000005</v>
      </c>
      <c r="F4719" s="29">
        <f t="shared" ref="F4719:G4719" si="533">F4750+F4781+F4812+F4843+F4875+F4906</f>
        <v>5.2780000000000005</v>
      </c>
      <c r="G4719" s="29">
        <f t="shared" si="533"/>
        <v>9.4320000000000004</v>
      </c>
      <c r="H4719" s="132" t="s">
        <v>589</v>
      </c>
    </row>
    <row r="4720" spans="1:8" ht="16.5" thickBot="1">
      <c r="A4720" s="22" t="s">
        <v>31</v>
      </c>
      <c r="B4720" s="29">
        <f t="shared" si="516"/>
        <v>33.254991536969477</v>
      </c>
      <c r="C4720" s="29">
        <f t="shared" si="516"/>
        <v>83.698999999999998</v>
      </c>
      <c r="D4720" s="29">
        <f t="shared" si="516"/>
        <v>146.29845325160417</v>
      </c>
      <c r="E4720" s="29">
        <f t="shared" si="516"/>
        <v>87.817000000000007</v>
      </c>
      <c r="F4720" s="29">
        <f t="shared" ref="F4720:G4720" si="534">F4751+F4782+F4813+F4844+F4876+F4907</f>
        <v>28.143999999999998</v>
      </c>
      <c r="G4720" s="29">
        <f t="shared" si="534"/>
        <v>110.517</v>
      </c>
      <c r="H4720" s="132" t="s">
        <v>582</v>
      </c>
    </row>
    <row r="4721" spans="1:8" ht="16.5" thickBot="1">
      <c r="A4721" s="22" t="s">
        <v>32</v>
      </c>
      <c r="B4721" s="29">
        <f t="shared" si="516"/>
        <v>29.881000000000004</v>
      </c>
      <c r="C4721" s="29">
        <f t="shared" si="516"/>
        <v>56.280000000000008</v>
      </c>
      <c r="D4721" s="29">
        <f t="shared" si="516"/>
        <v>26.384</v>
      </c>
      <c r="E4721" s="29">
        <f t="shared" si="516"/>
        <v>53.199999999999996</v>
      </c>
      <c r="F4721" s="29">
        <f t="shared" ref="F4721:G4721" si="535">F4752+F4783+F4814+F4845+F4877+F4908</f>
        <v>27.309000000000001</v>
      </c>
      <c r="G4721" s="29">
        <f t="shared" si="535"/>
        <v>55.098999999999997</v>
      </c>
      <c r="H4721" s="132" t="s">
        <v>584</v>
      </c>
    </row>
    <row r="4722" spans="1:8" ht="16.5" thickBot="1">
      <c r="A4722" s="22" t="s">
        <v>33</v>
      </c>
      <c r="B4722" s="29">
        <f t="shared" si="516"/>
        <v>8.0000000000000002E-3</v>
      </c>
      <c r="C4722" s="29">
        <f t="shared" si="516"/>
        <v>2E-3</v>
      </c>
      <c r="D4722" s="29">
        <f t="shared" si="516"/>
        <v>0.02</v>
      </c>
      <c r="E4722" s="29">
        <f t="shared" si="516"/>
        <v>5.0000000000000001E-3</v>
      </c>
      <c r="F4722" s="29">
        <f t="shared" ref="F4722:G4722" si="536">F4753+F4784+F4815+F4846+F4878+F4909</f>
        <v>3.0229999999999997</v>
      </c>
      <c r="G4722" s="29">
        <f t="shared" si="536"/>
        <v>0.22600000000000001</v>
      </c>
      <c r="H4722" s="132" t="s">
        <v>583</v>
      </c>
    </row>
    <row r="4723" spans="1:8" ht="16.5" thickBot="1">
      <c r="A4723" s="22" t="s">
        <v>34</v>
      </c>
      <c r="B4723" s="29">
        <f t="shared" si="516"/>
        <v>24.819000000000003</v>
      </c>
      <c r="C4723" s="29">
        <f t="shared" si="516"/>
        <v>31.023000000000003</v>
      </c>
      <c r="D4723" s="29">
        <f t="shared" si="516"/>
        <v>30.229999999999997</v>
      </c>
      <c r="E4723" s="29">
        <f t="shared" si="516"/>
        <v>46.891999999999996</v>
      </c>
      <c r="F4723" s="29">
        <f t="shared" ref="F4723:G4723" si="537">F4754+F4785+F4816+F4847+F4879+F4910</f>
        <v>33.352000000000004</v>
      </c>
      <c r="G4723" s="29">
        <f t="shared" si="537"/>
        <v>53.958999999999996</v>
      </c>
      <c r="H4723" s="141" t="s">
        <v>35</v>
      </c>
    </row>
    <row r="4724" spans="1:8" ht="16.5" thickBot="1">
      <c r="A4724" s="90" t="s">
        <v>338</v>
      </c>
      <c r="B4724" s="92">
        <f t="shared" ref="B4724" si="538">SUM(B4702:B4723)</f>
        <v>488.38525700602531</v>
      </c>
      <c r="C4724" s="92">
        <f t="shared" ref="C4724" si="539">SUM(C4702:C4723)</f>
        <v>1088.0639999999999</v>
      </c>
      <c r="D4724" s="92">
        <f t="shared" ref="D4724" si="540">SUM(D4702:D4723)</f>
        <v>567.158711029492</v>
      </c>
      <c r="E4724" s="92">
        <f t="shared" ref="E4724" si="541">SUM(E4702:E4723)</f>
        <v>1262.5440000000001</v>
      </c>
      <c r="F4724" s="139">
        <f t="shared" ref="F4724:G4724" si="542">F4755+F4786+F4817+F4848+F4880+F4911</f>
        <v>491.18500000000006</v>
      </c>
      <c r="G4724" s="139">
        <f t="shared" si="542"/>
        <v>1628.4750000000001</v>
      </c>
      <c r="H4724" s="168" t="s">
        <v>586</v>
      </c>
    </row>
    <row r="4725" spans="1:8" ht="16.5" thickBot="1">
      <c r="A4725" s="90" t="s">
        <v>337</v>
      </c>
      <c r="B4725" s="92">
        <f>B4756+B4787+B4818+B4849+B4881+B4912</f>
        <v>2102.4836793826216</v>
      </c>
      <c r="C4725" s="92">
        <f>C4756+C4787+C4818+C4849+C4881+C4912</f>
        <v>7100.0569999999989</v>
      </c>
      <c r="D4725" s="92">
        <f>D4756+D4787+D4818+D4849+D4881+D4912</f>
        <v>2318.1253027364096</v>
      </c>
      <c r="E4725" s="92">
        <f>E4756+E4787+E4818+E4849+E4881+E4912</f>
        <v>7076.3639999999996</v>
      </c>
      <c r="F4725" s="139">
        <f t="shared" ref="F4725:G4725" si="543">F4756+F4787+F4818+F4849+F4881+F4912</f>
        <v>2883.0169134880712</v>
      </c>
      <c r="G4725" s="139">
        <f t="shared" si="543"/>
        <v>8402.7669999999998</v>
      </c>
      <c r="H4725" s="135" t="s">
        <v>339</v>
      </c>
    </row>
    <row r="4726" spans="1:8">
      <c r="A4726" s="93"/>
      <c r="B4726" s="94"/>
      <c r="C4726" s="94"/>
      <c r="D4726" s="94"/>
      <c r="E4726" s="94"/>
      <c r="F4726" s="94"/>
      <c r="G4726" s="94"/>
      <c r="H4726" s="115"/>
    </row>
    <row r="4727" spans="1:8">
      <c r="A4727" s="73" t="s">
        <v>270</v>
      </c>
      <c r="H4727" s="75" t="s">
        <v>271</v>
      </c>
    </row>
    <row r="4728" spans="1:8">
      <c r="A4728" s="73" t="s">
        <v>789</v>
      </c>
      <c r="H4728" s="79" t="s">
        <v>542</v>
      </c>
    </row>
    <row r="4729" spans="1:8" ht="16.5" customHeight="1" thickBot="1">
      <c r="A4729" s="72" t="s">
        <v>813</v>
      </c>
      <c r="E4729" s="2"/>
      <c r="G4729" s="2" t="s">
        <v>37</v>
      </c>
      <c r="H4729" s="2" t="s">
        <v>1</v>
      </c>
    </row>
    <row r="4730" spans="1:8" ht="16.5" thickBot="1">
      <c r="A4730" s="63" t="s">
        <v>6</v>
      </c>
      <c r="B4730" s="179">
        <v>2018</v>
      </c>
      <c r="C4730" s="180"/>
      <c r="D4730" s="179">
        <v>2019</v>
      </c>
      <c r="E4730" s="180"/>
      <c r="F4730" s="179">
        <v>2020</v>
      </c>
      <c r="G4730" s="180"/>
      <c r="H4730" s="64" t="s">
        <v>2</v>
      </c>
    </row>
    <row r="4731" spans="1:8">
      <c r="A4731" s="65"/>
      <c r="B4731" s="19" t="s">
        <v>40</v>
      </c>
      <c r="C4731" s="105" t="s">
        <v>41</v>
      </c>
      <c r="D4731" s="105" t="s">
        <v>40</v>
      </c>
      <c r="E4731" s="15" t="s">
        <v>41</v>
      </c>
      <c r="F4731" s="19" t="s">
        <v>40</v>
      </c>
      <c r="G4731" s="9" t="s">
        <v>41</v>
      </c>
      <c r="H4731" s="66"/>
    </row>
    <row r="4732" spans="1:8" ht="16.5" thickBot="1">
      <c r="A4732" s="67"/>
      <c r="B4732" s="32" t="s">
        <v>42</v>
      </c>
      <c r="C4732" s="11" t="s">
        <v>43</v>
      </c>
      <c r="D4732" s="108" t="s">
        <v>42</v>
      </c>
      <c r="E4732" s="34" t="s">
        <v>43</v>
      </c>
      <c r="F4732" s="32" t="s">
        <v>42</v>
      </c>
      <c r="G4732" s="32" t="s">
        <v>43</v>
      </c>
      <c r="H4732" s="68"/>
    </row>
    <row r="4733" spans="1:8" ht="17.25" thickTop="1" thickBot="1">
      <c r="A4733" s="22" t="s">
        <v>11</v>
      </c>
      <c r="B4733" s="33">
        <v>1.1020000000000001</v>
      </c>
      <c r="C4733" s="36">
        <v>2.004</v>
      </c>
      <c r="D4733" s="29">
        <v>0.93400000000000005</v>
      </c>
      <c r="E4733" s="35">
        <v>2.2759999999999998</v>
      </c>
      <c r="F4733" s="29">
        <v>1.1559999999999999</v>
      </c>
      <c r="G4733" s="29">
        <v>3.0129999999999999</v>
      </c>
      <c r="H4733" s="108" t="s">
        <v>575</v>
      </c>
    </row>
    <row r="4734" spans="1:8" ht="16.5" thickBot="1">
      <c r="A4734" s="22" t="s">
        <v>12</v>
      </c>
      <c r="B4734" s="35">
        <v>4.742</v>
      </c>
      <c r="C4734" s="36">
        <v>9.2420000000000009</v>
      </c>
      <c r="D4734" s="29">
        <v>5.6909999999999998</v>
      </c>
      <c r="E4734" s="35">
        <v>13.542999999999999</v>
      </c>
      <c r="F4734" s="29">
        <v>6.6989999999999998</v>
      </c>
      <c r="G4734" s="29">
        <v>16.207999999999998</v>
      </c>
      <c r="H4734" s="108" t="s">
        <v>576</v>
      </c>
    </row>
    <row r="4735" spans="1:8" ht="16.5" thickBot="1">
      <c r="A4735" s="22" t="s">
        <v>13</v>
      </c>
      <c r="B4735" s="35">
        <v>0.27</v>
      </c>
      <c r="C4735" s="36">
        <v>0.63</v>
      </c>
      <c r="D4735" s="29">
        <v>0.30399999999999999</v>
      </c>
      <c r="E4735" s="35">
        <v>0.81299999999999994</v>
      </c>
      <c r="F4735" s="29">
        <v>0.312</v>
      </c>
      <c r="G4735" s="29">
        <v>0.93600000000000005</v>
      </c>
      <c r="H4735" s="108" t="s">
        <v>572</v>
      </c>
    </row>
    <row r="4736" spans="1:8" ht="16.5" thickBot="1">
      <c r="A4736" s="22" t="s">
        <v>14</v>
      </c>
      <c r="B4736" s="35">
        <v>0.22500000000000001</v>
      </c>
      <c r="C4736" s="36">
        <v>0.154</v>
      </c>
      <c r="D4736" s="29">
        <v>8.7999999999999995E-2</v>
      </c>
      <c r="E4736" s="35">
        <v>8.6999999999999994E-2</v>
      </c>
      <c r="F4736" s="29">
        <v>0.25900000000000001</v>
      </c>
      <c r="G4736" s="29">
        <v>0.28299999999999997</v>
      </c>
      <c r="H4736" s="108" t="s">
        <v>585</v>
      </c>
    </row>
    <row r="4737" spans="1:8" ht="16.5" thickBot="1">
      <c r="A4737" s="22" t="s">
        <v>15</v>
      </c>
      <c r="B4737" s="35">
        <v>0.65500000000000003</v>
      </c>
      <c r="C4737" s="36">
        <v>2.77</v>
      </c>
      <c r="D4737" s="29">
        <v>0.627</v>
      </c>
      <c r="E4737" s="35">
        <v>3.2130000000000001</v>
      </c>
      <c r="F4737" s="29">
        <v>0.82299999999999995</v>
      </c>
      <c r="G4737" s="29">
        <v>3.903</v>
      </c>
      <c r="H4737" s="108" t="s">
        <v>591</v>
      </c>
    </row>
    <row r="4738" spans="1:8" ht="16.5" thickBot="1">
      <c r="A4738" s="22" t="s">
        <v>16</v>
      </c>
      <c r="B4738" s="35">
        <v>0.51400000000000001</v>
      </c>
      <c r="C4738" s="36">
        <v>1E-3</v>
      </c>
      <c r="D4738" s="29">
        <v>0</v>
      </c>
      <c r="E4738" s="35">
        <v>0</v>
      </c>
      <c r="F4738" s="29">
        <v>0</v>
      </c>
      <c r="G4738" s="29">
        <v>0</v>
      </c>
      <c r="H4738" s="108" t="s">
        <v>573</v>
      </c>
    </row>
    <row r="4739" spans="1:8" ht="16.5" thickBot="1">
      <c r="A4739" s="22" t="s">
        <v>17</v>
      </c>
      <c r="B4739" s="35">
        <v>0.20699999999999999</v>
      </c>
      <c r="C4739" s="36">
        <v>0.38800000000000001</v>
      </c>
      <c r="D4739" s="29">
        <v>4.2000000000000003E-2</v>
      </c>
      <c r="E4739" s="35">
        <v>0.15</v>
      </c>
      <c r="F4739" s="29">
        <v>0.79400000000000004</v>
      </c>
      <c r="G4739" s="29">
        <v>1.8360000000000001</v>
      </c>
      <c r="H4739" s="108" t="s">
        <v>18</v>
      </c>
    </row>
    <row r="4740" spans="1:8" ht="16.5" thickBot="1">
      <c r="A4740" s="22" t="s">
        <v>19</v>
      </c>
      <c r="B4740" s="35">
        <v>5.5119999999999996</v>
      </c>
      <c r="C4740" s="36">
        <v>9.8149999999999995</v>
      </c>
      <c r="D4740" s="29">
        <v>4.6369999999999996</v>
      </c>
      <c r="E4740" s="35">
        <v>11.372999999999999</v>
      </c>
      <c r="F4740" s="29">
        <v>6.048</v>
      </c>
      <c r="G4740" s="29">
        <v>16.756</v>
      </c>
      <c r="H4740" s="108" t="s">
        <v>574</v>
      </c>
    </row>
    <row r="4741" spans="1:8" ht="16.5" thickBot="1">
      <c r="A4741" s="22" t="s">
        <v>20</v>
      </c>
      <c r="B4741" s="35">
        <v>1.649</v>
      </c>
      <c r="C4741" s="36">
        <v>2.0499999999999998</v>
      </c>
      <c r="D4741" s="29">
        <v>2.37</v>
      </c>
      <c r="E4741" s="35">
        <v>5.3390000000000004</v>
      </c>
      <c r="F4741" s="29">
        <v>3.3439999999999999</v>
      </c>
      <c r="G4741" s="29">
        <v>7.99</v>
      </c>
      <c r="H4741" s="108" t="s">
        <v>577</v>
      </c>
    </row>
    <row r="4742" spans="1:8" ht="16.5" thickBot="1">
      <c r="A4742" s="22" t="s">
        <v>21</v>
      </c>
      <c r="B4742" s="35">
        <v>0.36599999999999999</v>
      </c>
      <c r="C4742" s="36">
        <v>0.745</v>
      </c>
      <c r="D4742" s="29">
        <v>0.75800000000000001</v>
      </c>
      <c r="E4742" s="35">
        <v>1.8919999999999999</v>
      </c>
      <c r="F4742" s="29">
        <v>0.74099999999999999</v>
      </c>
      <c r="G4742" s="29">
        <v>1.7190000000000001</v>
      </c>
      <c r="H4742" s="108" t="s">
        <v>587</v>
      </c>
    </row>
    <row r="4743" spans="1:8" ht="16.5" thickBot="1">
      <c r="A4743" s="22" t="s">
        <v>22</v>
      </c>
      <c r="B4743" s="35">
        <v>0.47899999999999998</v>
      </c>
      <c r="C4743" s="36">
        <v>0.92300000000000004</v>
      </c>
      <c r="D4743" s="29">
        <v>0.71399999999999997</v>
      </c>
      <c r="E4743" s="35">
        <v>1.665</v>
      </c>
      <c r="F4743" s="29">
        <v>0.88800000000000001</v>
      </c>
      <c r="G4743" s="29">
        <v>2.1190000000000002</v>
      </c>
      <c r="H4743" s="108" t="s">
        <v>571</v>
      </c>
    </row>
    <row r="4744" spans="1:8" ht="16.5" thickBot="1">
      <c r="A4744" s="22" t="s">
        <v>23</v>
      </c>
      <c r="B4744" s="35">
        <v>1.3620000000000001</v>
      </c>
      <c r="C4744" s="36">
        <v>2.7490000000000001</v>
      </c>
      <c r="D4744" s="29">
        <v>1.6040000000000001</v>
      </c>
      <c r="E4744" s="35">
        <v>4.117</v>
      </c>
      <c r="F4744" s="29">
        <v>2.9460000000000002</v>
      </c>
      <c r="G4744" s="29">
        <v>8.5259999999999998</v>
      </c>
      <c r="H4744" s="108" t="s">
        <v>24</v>
      </c>
    </row>
    <row r="4745" spans="1:8" ht="16.5" thickBot="1">
      <c r="A4745" s="22" t="s">
        <v>25</v>
      </c>
      <c r="B4745" s="29">
        <v>0.57999999999999996</v>
      </c>
      <c r="C4745" s="27">
        <v>1.0629999999999999</v>
      </c>
      <c r="D4745" s="29">
        <v>0.68500000000000005</v>
      </c>
      <c r="E4745" s="35">
        <v>1.6559999999999999</v>
      </c>
      <c r="F4745" s="29">
        <v>1.042</v>
      </c>
      <c r="G4745" s="29">
        <v>2.7229999999999999</v>
      </c>
      <c r="H4745" s="108" t="s">
        <v>578</v>
      </c>
    </row>
    <row r="4746" spans="1:8" ht="16.5" thickBot="1">
      <c r="A4746" s="22" t="s">
        <v>26</v>
      </c>
      <c r="B4746" s="35">
        <v>8.6578704088823191</v>
      </c>
      <c r="C4746" s="36">
        <v>0.39200000000000002</v>
      </c>
      <c r="D4746" s="29">
        <v>11.39658451781448</v>
      </c>
      <c r="E4746" s="35">
        <v>0.51600000000000001</v>
      </c>
      <c r="F4746" s="29">
        <v>0.111</v>
      </c>
      <c r="G4746" s="29">
        <v>0.54400000000000004</v>
      </c>
      <c r="H4746" s="108" t="s">
        <v>588</v>
      </c>
    </row>
    <row r="4747" spans="1:8" ht="16.5" thickBot="1">
      <c r="A4747" s="22" t="s">
        <v>27</v>
      </c>
      <c r="B4747" s="35">
        <v>0.29799999999999999</v>
      </c>
      <c r="C4747" s="36">
        <v>0.497</v>
      </c>
      <c r="D4747" s="29">
        <v>0.375</v>
      </c>
      <c r="E4747" s="35">
        <v>0.68200000000000005</v>
      </c>
      <c r="F4747" s="29">
        <v>0.47099999999999997</v>
      </c>
      <c r="G4747" s="29">
        <v>0.94399999999999995</v>
      </c>
      <c r="H4747" s="108" t="s">
        <v>579</v>
      </c>
    </row>
    <row r="4748" spans="1:8" ht="16.5" thickBot="1">
      <c r="A4748" s="22" t="s">
        <v>28</v>
      </c>
      <c r="B4748" s="35">
        <v>0.79400000000000004</v>
      </c>
      <c r="C4748" s="36">
        <v>1.5289999999999999</v>
      </c>
      <c r="D4748" s="29">
        <v>0.79600000000000004</v>
      </c>
      <c r="E4748" s="35">
        <v>1.8320000000000001</v>
      </c>
      <c r="F4748" s="29">
        <v>0.82099999999999995</v>
      </c>
      <c r="G4748" s="29">
        <v>2.3650000000000002</v>
      </c>
      <c r="H4748" s="108" t="s">
        <v>580</v>
      </c>
    </row>
    <row r="4749" spans="1:8" ht="16.5" thickBot="1">
      <c r="A4749" s="22" t="s">
        <v>29</v>
      </c>
      <c r="B4749" s="35">
        <v>0.55900000000000005</v>
      </c>
      <c r="C4749" s="36">
        <v>1.153</v>
      </c>
      <c r="D4749" s="29">
        <v>0.59499999999999997</v>
      </c>
      <c r="E4749" s="35">
        <v>1.4019999999999999</v>
      </c>
      <c r="F4749" s="29">
        <v>0.58899999999999997</v>
      </c>
      <c r="G4749" s="29">
        <v>1.4590000000000001</v>
      </c>
      <c r="H4749" s="108" t="s">
        <v>581</v>
      </c>
    </row>
    <row r="4750" spans="1:8" ht="16.5" thickBot="1">
      <c r="A4750" s="22" t="s">
        <v>30</v>
      </c>
      <c r="B4750" s="35">
        <v>0.17</v>
      </c>
      <c r="C4750" s="36">
        <v>0.52300000000000002</v>
      </c>
      <c r="D4750" s="29">
        <v>0.17599999999999999</v>
      </c>
      <c r="E4750" s="35">
        <v>0.34100000000000003</v>
      </c>
      <c r="F4750" s="29">
        <v>0.16200000000000001</v>
      </c>
      <c r="G4750" s="29">
        <v>0.34499999999999997</v>
      </c>
      <c r="H4750" s="108" t="s">
        <v>589</v>
      </c>
    </row>
    <row r="4751" spans="1:8" ht="16.5" thickBot="1">
      <c r="A4751" s="22" t="s">
        <v>31</v>
      </c>
      <c r="B4751" s="35">
        <v>1.962</v>
      </c>
      <c r="C4751" s="36">
        <v>5.1130000000000004</v>
      </c>
      <c r="D4751" s="29">
        <v>2.6753498924310577</v>
      </c>
      <c r="E4751" s="35">
        <v>6.9720000000000004</v>
      </c>
      <c r="F4751" s="29">
        <v>2.0030000000000001</v>
      </c>
      <c r="G4751" s="29">
        <v>9.8610000000000007</v>
      </c>
      <c r="H4751" s="108" t="s">
        <v>582</v>
      </c>
    </row>
    <row r="4752" spans="1:8" ht="16.5" thickBot="1">
      <c r="A4752" s="22" t="s">
        <v>32</v>
      </c>
      <c r="B4752" s="35">
        <v>1.52</v>
      </c>
      <c r="C4752" s="36">
        <v>2.8050000000000002</v>
      </c>
      <c r="D4752" s="29">
        <v>1.7829999999999999</v>
      </c>
      <c r="E4752" s="35">
        <v>3.5219999999999998</v>
      </c>
      <c r="F4752" s="29">
        <v>1.6579999999999999</v>
      </c>
      <c r="G4752" s="29">
        <v>3.92</v>
      </c>
      <c r="H4752" s="108" t="s">
        <v>584</v>
      </c>
    </row>
    <row r="4753" spans="1:8" ht="16.5" thickBot="1">
      <c r="A4753" s="22" t="s">
        <v>33</v>
      </c>
      <c r="B4753" s="37">
        <v>0</v>
      </c>
      <c r="C4753" s="38">
        <v>0</v>
      </c>
      <c r="D4753" s="29">
        <v>0</v>
      </c>
      <c r="E4753" s="35">
        <v>0</v>
      </c>
      <c r="F4753" s="35">
        <v>0</v>
      </c>
      <c r="G4753" s="35">
        <v>0</v>
      </c>
      <c r="H4753" s="108" t="s">
        <v>583</v>
      </c>
    </row>
    <row r="4754" spans="1:8" ht="16.5" thickBot="1">
      <c r="A4754" s="22" t="s">
        <v>34</v>
      </c>
      <c r="B4754" s="37">
        <v>1.018</v>
      </c>
      <c r="C4754" s="38">
        <v>1.722</v>
      </c>
      <c r="D4754" s="29">
        <v>0.96199999999999997</v>
      </c>
      <c r="E4754" s="35">
        <v>2.008</v>
      </c>
      <c r="F4754" s="29">
        <v>1.88</v>
      </c>
      <c r="G4754" s="29">
        <v>3.5840000000000001</v>
      </c>
      <c r="H4754" s="107" t="s">
        <v>35</v>
      </c>
    </row>
    <row r="4755" spans="1:8" ht="16.5" thickBot="1">
      <c r="A4755" s="90" t="s">
        <v>338</v>
      </c>
      <c r="B4755" s="92">
        <v>32.641870408882312</v>
      </c>
      <c r="C4755" s="92">
        <v>46.268000000000001</v>
      </c>
      <c r="D4755" s="92">
        <v>37.212934410245538</v>
      </c>
      <c r="E4755" s="92">
        <v>63.399000000000001</v>
      </c>
      <c r="F4755" s="92">
        <f>SUM(F4733:F4754)</f>
        <v>32.747000000000007</v>
      </c>
      <c r="G4755" s="92">
        <f>SUM(G4733:G4754)</f>
        <v>89.034000000000006</v>
      </c>
      <c r="H4755" s="106" t="s">
        <v>586</v>
      </c>
    </row>
    <row r="4756" spans="1:8" ht="16.5" thickBot="1">
      <c r="A4756" s="90" t="s">
        <v>337</v>
      </c>
      <c r="B4756" s="92">
        <v>176</v>
      </c>
      <c r="C4756" s="92">
        <v>693.89800000000002</v>
      </c>
      <c r="D4756" s="92">
        <v>182.28518888943333</v>
      </c>
      <c r="E4756" s="92">
        <v>718.678</v>
      </c>
      <c r="F4756" s="92">
        <f>+D4756/E4756*G4756</f>
        <v>216.97877209618707</v>
      </c>
      <c r="G4756" s="92">
        <v>855.46100000000001</v>
      </c>
      <c r="H4756" s="113" t="s">
        <v>339</v>
      </c>
    </row>
    <row r="4758" spans="1:8">
      <c r="A4758" s="73" t="s">
        <v>272</v>
      </c>
      <c r="H4758" s="75" t="s">
        <v>273</v>
      </c>
    </row>
    <row r="4759" spans="1:8">
      <c r="A4759" s="73" t="s">
        <v>790</v>
      </c>
      <c r="E4759" s="86"/>
      <c r="G4759" s="86"/>
      <c r="H4759" s="44" t="s">
        <v>543</v>
      </c>
    </row>
    <row r="4760" spans="1:8" ht="16.5" customHeight="1" thickBot="1">
      <c r="A4760" s="72" t="s">
        <v>813</v>
      </c>
      <c r="E4760" s="2"/>
      <c r="G4760" s="2" t="s">
        <v>37</v>
      </c>
      <c r="H4760" s="2" t="s">
        <v>1</v>
      </c>
    </row>
    <row r="4761" spans="1:8" ht="16.5" thickBot="1">
      <c r="A4761" s="63" t="s">
        <v>6</v>
      </c>
      <c r="B4761" s="179">
        <v>2018</v>
      </c>
      <c r="C4761" s="180"/>
      <c r="D4761" s="179">
        <v>2019</v>
      </c>
      <c r="E4761" s="180"/>
      <c r="F4761" s="179">
        <v>2020</v>
      </c>
      <c r="G4761" s="180"/>
      <c r="H4761" s="64" t="s">
        <v>2</v>
      </c>
    </row>
    <row r="4762" spans="1:8">
      <c r="A4762" s="65"/>
      <c r="B4762" s="19" t="s">
        <v>40</v>
      </c>
      <c r="C4762" s="105" t="s">
        <v>41</v>
      </c>
      <c r="D4762" s="105" t="s">
        <v>40</v>
      </c>
      <c r="E4762" s="15" t="s">
        <v>41</v>
      </c>
      <c r="F4762" s="19" t="s">
        <v>40</v>
      </c>
      <c r="G4762" s="9" t="s">
        <v>41</v>
      </c>
      <c r="H4762" s="66"/>
    </row>
    <row r="4763" spans="1:8" ht="16.5" thickBot="1">
      <c r="A4763" s="67"/>
      <c r="B4763" s="32" t="s">
        <v>42</v>
      </c>
      <c r="C4763" s="11" t="s">
        <v>43</v>
      </c>
      <c r="D4763" s="108" t="s">
        <v>42</v>
      </c>
      <c r="E4763" s="34" t="s">
        <v>43</v>
      </c>
      <c r="F4763" s="32" t="s">
        <v>42</v>
      </c>
      <c r="G4763" s="32" t="s">
        <v>43</v>
      </c>
      <c r="H4763" s="68"/>
    </row>
    <row r="4764" spans="1:8" ht="17.25" thickTop="1" thickBot="1">
      <c r="A4764" s="22" t="s">
        <v>11</v>
      </c>
      <c r="B4764" s="33">
        <v>0.13400000000000001</v>
      </c>
      <c r="C4764" s="36">
        <v>0.26800000000000002</v>
      </c>
      <c r="D4764" s="29">
        <v>0.14799999999999999</v>
      </c>
      <c r="E4764" s="35">
        <v>0.48099999999999998</v>
      </c>
      <c r="F4764" s="29">
        <v>0.221</v>
      </c>
      <c r="G4764" s="29">
        <v>0.60699999999999998</v>
      </c>
      <c r="H4764" s="108" t="s">
        <v>575</v>
      </c>
    </row>
    <row r="4765" spans="1:8" ht="16.5" thickBot="1">
      <c r="A4765" s="22" t="s">
        <v>12</v>
      </c>
      <c r="B4765" s="35">
        <v>3.4630000000000001</v>
      </c>
      <c r="C4765" s="36">
        <v>20.323</v>
      </c>
      <c r="D4765" s="29">
        <v>3.5840000000000001</v>
      </c>
      <c r="E4765" s="35">
        <v>18.085000000000001</v>
      </c>
      <c r="F4765" s="29">
        <v>5</v>
      </c>
      <c r="G4765" s="29">
        <v>19.79</v>
      </c>
      <c r="H4765" s="108" t="s">
        <v>576</v>
      </c>
    </row>
    <row r="4766" spans="1:8" ht="16.5" thickBot="1">
      <c r="A4766" s="22" t="s">
        <v>13</v>
      </c>
      <c r="B4766" s="35">
        <v>0.09</v>
      </c>
      <c r="C4766" s="36">
        <v>0.55300000000000005</v>
      </c>
      <c r="D4766" s="29">
        <v>9.4E-2</v>
      </c>
      <c r="E4766" s="35">
        <v>0.63</v>
      </c>
      <c r="F4766" s="29">
        <v>6.5000000000000002E-2</v>
      </c>
      <c r="G4766" s="29">
        <v>0.311</v>
      </c>
      <c r="H4766" s="108" t="s">
        <v>572</v>
      </c>
    </row>
    <row r="4767" spans="1:8" ht="16.5" thickBot="1">
      <c r="A4767" s="22" t="s">
        <v>14</v>
      </c>
      <c r="B4767" s="35">
        <v>8.3000000000000004E-2</v>
      </c>
      <c r="C4767" s="36">
        <v>0.114</v>
      </c>
      <c r="D4767" s="29">
        <v>0.105</v>
      </c>
      <c r="E4767" s="35">
        <v>8.7999999999999995E-2</v>
      </c>
      <c r="F4767" s="29">
        <v>0.19500000000000001</v>
      </c>
      <c r="G4767" s="29">
        <v>0.187</v>
      </c>
      <c r="H4767" s="108" t="s">
        <v>585</v>
      </c>
    </row>
    <row r="4768" spans="1:8" ht="16.5" thickBot="1">
      <c r="A4768" s="22" t="s">
        <v>15</v>
      </c>
      <c r="B4768" s="35">
        <v>8.4000000000000005E-2</v>
      </c>
      <c r="C4768" s="36">
        <v>0.54500000000000004</v>
      </c>
      <c r="D4768" s="29">
        <v>0.20200000000000001</v>
      </c>
      <c r="E4768" s="35">
        <v>0.95399999999999996</v>
      </c>
      <c r="F4768" s="29">
        <v>0.83699999999999997</v>
      </c>
      <c r="G4768" s="29">
        <v>2.798</v>
      </c>
      <c r="H4768" s="108" t="s">
        <v>591</v>
      </c>
    </row>
    <row r="4769" spans="1:8" ht="16.5" thickBot="1">
      <c r="A4769" s="22" t="s">
        <v>16</v>
      </c>
      <c r="B4769" s="35">
        <v>0</v>
      </c>
      <c r="C4769" s="36">
        <v>0</v>
      </c>
      <c r="D4769" s="29">
        <v>0</v>
      </c>
      <c r="E4769" s="35">
        <v>0</v>
      </c>
      <c r="F4769" s="35">
        <v>0</v>
      </c>
      <c r="G4769" s="35">
        <v>0</v>
      </c>
      <c r="H4769" s="108" t="s">
        <v>573</v>
      </c>
    </row>
    <row r="4770" spans="1:8" ht="16.5" thickBot="1">
      <c r="A4770" s="22" t="s">
        <v>17</v>
      </c>
      <c r="B4770" s="35">
        <v>1.2E-2</v>
      </c>
      <c r="C4770" s="36">
        <v>8.3000000000000004E-2</v>
      </c>
      <c r="D4770" s="29">
        <v>5.0000000000000001E-3</v>
      </c>
      <c r="E4770" s="35">
        <v>2.5000000000000001E-2</v>
      </c>
      <c r="F4770" s="29">
        <v>0.378</v>
      </c>
      <c r="G4770" s="29">
        <v>1.4419999999999999</v>
      </c>
      <c r="H4770" s="108" t="s">
        <v>18</v>
      </c>
    </row>
    <row r="4771" spans="1:8" ht="16.5" thickBot="1">
      <c r="A4771" s="22" t="s">
        <v>19</v>
      </c>
      <c r="B4771" s="35">
        <v>2.556</v>
      </c>
      <c r="C4771" s="36">
        <v>17.850999999999999</v>
      </c>
      <c r="D4771" s="29">
        <v>2.36</v>
      </c>
      <c r="E4771" s="35">
        <v>14.406000000000001</v>
      </c>
      <c r="F4771" s="29">
        <v>2.2869999999999999</v>
      </c>
      <c r="G4771" s="29">
        <v>11.79</v>
      </c>
      <c r="H4771" s="108" t="s">
        <v>574</v>
      </c>
    </row>
    <row r="4772" spans="1:8" ht="16.5" thickBot="1">
      <c r="A4772" s="22" t="s">
        <v>20</v>
      </c>
      <c r="B4772" s="35">
        <v>0.317</v>
      </c>
      <c r="C4772" s="36">
        <v>1.157</v>
      </c>
      <c r="D4772" s="29">
        <v>0.48399999999999999</v>
      </c>
      <c r="E4772" s="35">
        <v>2.742</v>
      </c>
      <c r="F4772" s="29">
        <v>0.42699999999999999</v>
      </c>
      <c r="G4772" s="29">
        <v>1.899</v>
      </c>
      <c r="H4772" s="108" t="s">
        <v>577</v>
      </c>
    </row>
    <row r="4773" spans="1:8" ht="16.5" thickBot="1">
      <c r="A4773" s="22" t="s">
        <v>21</v>
      </c>
      <c r="B4773" s="35">
        <v>0.22033043478260869</v>
      </c>
      <c r="C4773" s="36">
        <v>0.36899999999999999</v>
      </c>
      <c r="D4773" s="29">
        <v>0.32300000000000001</v>
      </c>
      <c r="E4773" s="35">
        <v>0.55800000000000005</v>
      </c>
      <c r="F4773" s="29">
        <v>0.378</v>
      </c>
      <c r="G4773" s="29">
        <v>0.45900000000000002</v>
      </c>
      <c r="H4773" s="108" t="s">
        <v>587</v>
      </c>
    </row>
    <row r="4774" spans="1:8" ht="16.5" thickBot="1">
      <c r="A4774" s="22" t="s">
        <v>22</v>
      </c>
      <c r="B4774" s="35">
        <v>6.7000000000000004E-2</v>
      </c>
      <c r="C4774" s="36">
        <v>0.51</v>
      </c>
      <c r="D4774" s="29">
        <v>6.9000000000000006E-2</v>
      </c>
      <c r="E4774" s="35">
        <v>0.437</v>
      </c>
      <c r="F4774" s="29">
        <v>0.14499999999999999</v>
      </c>
      <c r="G4774" s="29">
        <v>0.497</v>
      </c>
      <c r="H4774" s="108" t="s">
        <v>571</v>
      </c>
    </row>
    <row r="4775" spans="1:8" ht="16.5" thickBot="1">
      <c r="A4775" s="22" t="s">
        <v>23</v>
      </c>
      <c r="B4775" s="35">
        <v>0.78368322399250234</v>
      </c>
      <c r="C4775" s="36">
        <v>2.4449999999999998</v>
      </c>
      <c r="D4775" s="29">
        <v>0.76800000000000002</v>
      </c>
      <c r="E4775" s="35">
        <v>3.528</v>
      </c>
      <c r="F4775" s="29">
        <v>1.284</v>
      </c>
      <c r="G4775" s="29">
        <v>3.6930000000000001</v>
      </c>
      <c r="H4775" s="108" t="s">
        <v>24</v>
      </c>
    </row>
    <row r="4776" spans="1:8" ht="16.5" thickBot="1">
      <c r="A4776" s="22" t="s">
        <v>25</v>
      </c>
      <c r="B4776" s="29">
        <v>0.14699999999999999</v>
      </c>
      <c r="C4776" s="27">
        <v>0.83199999999999996</v>
      </c>
      <c r="D4776" s="29">
        <v>0.27400000000000002</v>
      </c>
      <c r="E4776" s="35">
        <v>1.5860000000000001</v>
      </c>
      <c r="F4776" s="29">
        <v>0.21299999999999999</v>
      </c>
      <c r="G4776" s="29">
        <v>0.97</v>
      </c>
      <c r="H4776" s="108" t="s">
        <v>578</v>
      </c>
    </row>
    <row r="4777" spans="1:8" ht="16.5" thickBot="1">
      <c r="A4777" s="22" t="s">
        <v>26</v>
      </c>
      <c r="B4777" s="35">
        <v>0</v>
      </c>
      <c r="C4777" s="36">
        <v>0.104</v>
      </c>
      <c r="D4777" s="29">
        <v>0</v>
      </c>
      <c r="E4777" s="35">
        <v>8.3000000000000004E-2</v>
      </c>
      <c r="F4777" s="29">
        <v>1.7000000000000001E-2</v>
      </c>
      <c r="G4777" s="29">
        <v>0.105</v>
      </c>
      <c r="H4777" s="108" t="s">
        <v>588</v>
      </c>
    </row>
    <row r="4778" spans="1:8" ht="16.5" thickBot="1">
      <c r="A4778" s="22" t="s">
        <v>27</v>
      </c>
      <c r="B4778" s="35">
        <v>9.7000000000000003E-2</v>
      </c>
      <c r="C4778" s="36">
        <v>0.48899999999999999</v>
      </c>
      <c r="D4778" s="29">
        <v>0.121</v>
      </c>
      <c r="E4778" s="35">
        <v>0.54800000000000004</v>
      </c>
      <c r="F4778" s="29">
        <v>0.107</v>
      </c>
      <c r="G4778" s="29">
        <v>0.52300000000000002</v>
      </c>
      <c r="H4778" s="108" t="s">
        <v>579</v>
      </c>
    </row>
    <row r="4779" spans="1:8" ht="16.5" thickBot="1">
      <c r="A4779" s="22" t="s">
        <v>28</v>
      </c>
      <c r="B4779" s="35">
        <v>0.24</v>
      </c>
      <c r="C4779" s="36">
        <v>1.579</v>
      </c>
      <c r="D4779" s="29">
        <v>0.20599999999999999</v>
      </c>
      <c r="E4779" s="35">
        <v>1.244</v>
      </c>
      <c r="F4779" s="29">
        <v>0.17499999999999999</v>
      </c>
      <c r="G4779" s="29">
        <v>0.91300000000000003</v>
      </c>
      <c r="H4779" s="108" t="s">
        <v>580</v>
      </c>
    </row>
    <row r="4780" spans="1:8" ht="16.5" thickBot="1">
      <c r="A4780" s="22" t="s">
        <v>29</v>
      </c>
      <c r="B4780" s="35">
        <v>5.8000000000000003E-2</v>
      </c>
      <c r="C4780" s="36">
        <v>0.22800000000000001</v>
      </c>
      <c r="D4780" s="29">
        <v>6.3E-2</v>
      </c>
      <c r="E4780" s="35">
        <v>0.15</v>
      </c>
      <c r="F4780" s="29">
        <v>7.9000000000000001E-2</v>
      </c>
      <c r="G4780" s="29">
        <v>0.21199999999999999</v>
      </c>
      <c r="H4780" s="108" t="s">
        <v>581</v>
      </c>
    </row>
    <row r="4781" spans="1:8" ht="16.5" thickBot="1">
      <c r="A4781" s="22" t="s">
        <v>30</v>
      </c>
      <c r="B4781" s="35">
        <v>2.9000000000000001E-2</v>
      </c>
      <c r="C4781" s="36">
        <v>0.23100000000000001</v>
      </c>
      <c r="D4781" s="29">
        <v>0.11</v>
      </c>
      <c r="E4781" s="35">
        <v>0.42299999999999999</v>
      </c>
      <c r="F4781" s="29">
        <v>0.05</v>
      </c>
      <c r="G4781" s="29">
        <v>0.26500000000000001</v>
      </c>
      <c r="H4781" s="108" t="s">
        <v>589</v>
      </c>
    </row>
    <row r="4782" spans="1:8" ht="16.5" thickBot="1">
      <c r="A4782" s="22" t="s">
        <v>31</v>
      </c>
      <c r="B4782" s="35">
        <v>0.65600000000000003</v>
      </c>
      <c r="C4782" s="36">
        <v>2.6230000000000002</v>
      </c>
      <c r="D4782" s="29">
        <v>0.629</v>
      </c>
      <c r="E4782" s="35">
        <v>2.6280000000000001</v>
      </c>
      <c r="F4782" s="29">
        <v>0.75700000000000001</v>
      </c>
      <c r="G4782" s="29">
        <v>4.6369999999999996</v>
      </c>
      <c r="H4782" s="108" t="s">
        <v>582</v>
      </c>
    </row>
    <row r="4783" spans="1:8" ht="16.5" thickBot="1">
      <c r="A4783" s="22" t="s">
        <v>32</v>
      </c>
      <c r="B4783" s="35">
        <v>0.14699999999999999</v>
      </c>
      <c r="C4783" s="36">
        <v>1.048</v>
      </c>
      <c r="D4783" s="29">
        <v>0.16200000000000001</v>
      </c>
      <c r="E4783" s="35">
        <v>1.1279999999999999</v>
      </c>
      <c r="F4783" s="29">
        <v>0.434</v>
      </c>
      <c r="G4783" s="29">
        <v>2.395</v>
      </c>
      <c r="H4783" s="108" t="s">
        <v>584</v>
      </c>
    </row>
    <row r="4784" spans="1:8" ht="16.5" thickBot="1">
      <c r="A4784" s="22" t="s">
        <v>33</v>
      </c>
      <c r="B4784" s="37">
        <v>0</v>
      </c>
      <c r="C4784" s="38">
        <v>0</v>
      </c>
      <c r="D4784" s="29">
        <v>0</v>
      </c>
      <c r="E4784" s="35">
        <v>0</v>
      </c>
      <c r="F4784" s="29">
        <v>0</v>
      </c>
      <c r="G4784" s="29">
        <v>0</v>
      </c>
      <c r="H4784" s="108" t="s">
        <v>583</v>
      </c>
    </row>
    <row r="4785" spans="1:8" ht="16.5" thickBot="1">
      <c r="A4785" s="22" t="s">
        <v>34</v>
      </c>
      <c r="B4785" s="37">
        <v>0.56999999999999995</v>
      </c>
      <c r="C4785" s="38">
        <v>3.181</v>
      </c>
      <c r="D4785" s="29">
        <v>0.88700000000000001</v>
      </c>
      <c r="E4785" s="35">
        <v>4.633</v>
      </c>
      <c r="F4785" s="29">
        <v>1.089</v>
      </c>
      <c r="G4785" s="29">
        <v>4.0970000000000004</v>
      </c>
      <c r="H4785" s="107" t="s">
        <v>35</v>
      </c>
    </row>
    <row r="4786" spans="1:8" ht="16.5" thickBot="1">
      <c r="A4786" s="90" t="s">
        <v>338</v>
      </c>
      <c r="B4786" s="92">
        <v>9.7540136587751132</v>
      </c>
      <c r="C4786" s="92">
        <v>54.533000000000001</v>
      </c>
      <c r="D4786" s="92">
        <v>10.594000000000001</v>
      </c>
      <c r="E4786" s="92">
        <v>54.356999999999999</v>
      </c>
      <c r="F4786" s="92">
        <v>14.138</v>
      </c>
      <c r="G4786" s="92">
        <v>57.59</v>
      </c>
      <c r="H4786" s="106" t="s">
        <v>586</v>
      </c>
    </row>
    <row r="4787" spans="1:8" ht="16.5" thickBot="1">
      <c r="A4787" s="90" t="s">
        <v>337</v>
      </c>
      <c r="B4787" s="92">
        <v>67.947999999999993</v>
      </c>
      <c r="C4787" s="92">
        <v>498.85</v>
      </c>
      <c r="D4787" s="92">
        <v>53.069000000000003</v>
      </c>
      <c r="E4787" s="92">
        <v>308.82</v>
      </c>
      <c r="F4787" s="92">
        <v>67.253899310277831</v>
      </c>
      <c r="G4787" s="92">
        <v>391.36500000000001</v>
      </c>
      <c r="H4787" s="113" t="s">
        <v>339</v>
      </c>
    </row>
    <row r="4788" spans="1:8">
      <c r="A4788" s="93"/>
      <c r="B4788" s="94"/>
      <c r="C4788" s="94"/>
      <c r="D4788" s="94"/>
      <c r="E4788" s="94"/>
      <c r="F4788" s="94"/>
      <c r="G4788" s="94"/>
      <c r="H4788" s="115"/>
    </row>
    <row r="4789" spans="1:8">
      <c r="A4789" s="73" t="s">
        <v>274</v>
      </c>
      <c r="H4789" s="75" t="s">
        <v>275</v>
      </c>
    </row>
    <row r="4790" spans="1:8">
      <c r="A4790" s="73" t="s">
        <v>791</v>
      </c>
      <c r="H4790" s="75" t="s">
        <v>811</v>
      </c>
    </row>
    <row r="4791" spans="1:8" ht="16.5" customHeight="1" thickBot="1">
      <c r="A4791" s="72" t="s">
        <v>813</v>
      </c>
      <c r="E4791" s="2"/>
      <c r="G4791" s="2" t="s">
        <v>37</v>
      </c>
      <c r="H4791" s="2" t="s">
        <v>1</v>
      </c>
    </row>
    <row r="4792" spans="1:8" ht="16.5" thickBot="1">
      <c r="A4792" s="63" t="s">
        <v>6</v>
      </c>
      <c r="B4792" s="179">
        <v>2018</v>
      </c>
      <c r="C4792" s="180"/>
      <c r="D4792" s="179">
        <v>2019</v>
      </c>
      <c r="E4792" s="180"/>
      <c r="F4792" s="179">
        <v>2020</v>
      </c>
      <c r="G4792" s="180"/>
      <c r="H4792" s="64" t="s">
        <v>2</v>
      </c>
    </row>
    <row r="4793" spans="1:8">
      <c r="A4793" s="65"/>
      <c r="B4793" s="19" t="s">
        <v>40</v>
      </c>
      <c r="C4793" s="105" t="s">
        <v>41</v>
      </c>
      <c r="D4793" s="105" t="s">
        <v>40</v>
      </c>
      <c r="E4793" s="15" t="s">
        <v>41</v>
      </c>
      <c r="F4793" s="19" t="s">
        <v>40</v>
      </c>
      <c r="G4793" s="9" t="s">
        <v>41</v>
      </c>
      <c r="H4793" s="66"/>
    </row>
    <row r="4794" spans="1:8" ht="16.5" thickBot="1">
      <c r="A4794" s="67"/>
      <c r="B4794" s="32" t="s">
        <v>42</v>
      </c>
      <c r="C4794" s="11" t="s">
        <v>43</v>
      </c>
      <c r="D4794" s="108" t="s">
        <v>42</v>
      </c>
      <c r="E4794" s="34" t="s">
        <v>43</v>
      </c>
      <c r="F4794" s="32" t="s">
        <v>42</v>
      </c>
      <c r="G4794" s="32" t="s">
        <v>43</v>
      </c>
      <c r="H4794" s="68"/>
    </row>
    <row r="4795" spans="1:8" ht="17.25" thickTop="1" thickBot="1">
      <c r="A4795" s="22" t="s">
        <v>11</v>
      </c>
      <c r="B4795" s="33">
        <v>2.0299999999999998</v>
      </c>
      <c r="C4795" s="36">
        <v>23.364000000000001</v>
      </c>
      <c r="D4795" s="29">
        <v>1.8859999999999999</v>
      </c>
      <c r="E4795" s="35">
        <v>29.664000000000001</v>
      </c>
      <c r="F4795" s="29">
        <v>1.4590000000000001</v>
      </c>
      <c r="G4795" s="29">
        <v>30.786000000000001</v>
      </c>
      <c r="H4795" s="108" t="s">
        <v>575</v>
      </c>
    </row>
    <row r="4796" spans="1:8" ht="16.5" thickBot="1">
      <c r="A4796" s="22" t="s">
        <v>12</v>
      </c>
      <c r="B4796" s="35">
        <v>8.3729999999999993</v>
      </c>
      <c r="C4796" s="36">
        <v>91.16</v>
      </c>
      <c r="D4796" s="29">
        <v>9.7650000000000006</v>
      </c>
      <c r="E4796" s="35">
        <v>139.46600000000001</v>
      </c>
      <c r="F4796" s="29">
        <v>9.6069999999999993</v>
      </c>
      <c r="G4796" s="29">
        <v>172.14</v>
      </c>
      <c r="H4796" s="108" t="s">
        <v>576</v>
      </c>
    </row>
    <row r="4797" spans="1:8" ht="16.5" thickBot="1">
      <c r="A4797" s="22" t="s">
        <v>13</v>
      </c>
      <c r="B4797" s="35">
        <v>0.27100000000000002</v>
      </c>
      <c r="C4797" s="36">
        <v>2.9630000000000001</v>
      </c>
      <c r="D4797" s="29">
        <v>0.28899999999999998</v>
      </c>
      <c r="E4797" s="35">
        <v>5.2859999999999996</v>
      </c>
      <c r="F4797" s="29">
        <v>0.377</v>
      </c>
      <c r="G4797" s="29">
        <v>9.2880000000000003</v>
      </c>
      <c r="H4797" s="108" t="s">
        <v>572</v>
      </c>
    </row>
    <row r="4798" spans="1:8" ht="16.5" thickBot="1">
      <c r="A4798" s="22" t="s">
        <v>14</v>
      </c>
      <c r="B4798" s="35">
        <v>0.01</v>
      </c>
      <c r="C4798" s="36">
        <v>1.4999999999999999E-2</v>
      </c>
      <c r="D4798" s="29">
        <v>0</v>
      </c>
      <c r="E4798" s="35">
        <v>0</v>
      </c>
      <c r="F4798" s="29">
        <v>1.0999999999999999E-2</v>
      </c>
      <c r="G4798" s="29">
        <v>1.7000000000000001E-2</v>
      </c>
      <c r="H4798" s="108" t="s">
        <v>585</v>
      </c>
    </row>
    <row r="4799" spans="1:8" ht="16.5" thickBot="1">
      <c r="A4799" s="22" t="s">
        <v>15</v>
      </c>
      <c r="B4799" s="35">
        <v>0.02</v>
      </c>
      <c r="C4799" s="36">
        <v>0.26</v>
      </c>
      <c r="D4799" s="29">
        <v>8.0000000000000002E-3</v>
      </c>
      <c r="E4799" s="35">
        <v>6.2E-2</v>
      </c>
      <c r="F4799" s="29">
        <v>4.7E-2</v>
      </c>
      <c r="G4799" s="29">
        <v>0.54200000000000004</v>
      </c>
      <c r="H4799" s="108" t="s">
        <v>591</v>
      </c>
    </row>
    <row r="4800" spans="1:8" ht="16.5" thickBot="1">
      <c r="A4800" s="22" t="s">
        <v>16</v>
      </c>
      <c r="B4800" s="35">
        <v>1.5649999999999999</v>
      </c>
      <c r="C4800" s="36">
        <v>3.0000000000000001E-3</v>
      </c>
      <c r="D4800" s="29">
        <v>1E-3</v>
      </c>
      <c r="E4800" s="35">
        <v>1E-3</v>
      </c>
      <c r="F4800" s="29">
        <v>0</v>
      </c>
      <c r="G4800" s="29">
        <v>0</v>
      </c>
      <c r="H4800" s="108" t="s">
        <v>573</v>
      </c>
    </row>
    <row r="4801" spans="1:8" ht="16.5" thickBot="1">
      <c r="A4801" s="22" t="s">
        <v>17</v>
      </c>
      <c r="B4801" s="35">
        <v>5.6000000000000001E-2</v>
      </c>
      <c r="C4801" s="36">
        <v>0.32800000000000001</v>
      </c>
      <c r="D4801" s="29">
        <v>1.2999999999999999E-2</v>
      </c>
      <c r="E4801" s="35">
        <v>0.113</v>
      </c>
      <c r="F4801" s="29">
        <v>7.0999999999999994E-2</v>
      </c>
      <c r="G4801" s="29">
        <v>0.36199999999999999</v>
      </c>
      <c r="H4801" s="108" t="s">
        <v>18</v>
      </c>
    </row>
    <row r="4802" spans="1:8" ht="16.5" thickBot="1">
      <c r="A4802" s="22" t="s">
        <v>19</v>
      </c>
      <c r="B4802" s="35">
        <v>10.163</v>
      </c>
      <c r="C4802" s="36">
        <v>139.99</v>
      </c>
      <c r="D4802" s="29">
        <v>9.7810000000000006</v>
      </c>
      <c r="E4802" s="35">
        <v>186.357</v>
      </c>
      <c r="F4802" s="29">
        <v>10.93</v>
      </c>
      <c r="G4802" s="29">
        <v>307.53800000000001</v>
      </c>
      <c r="H4802" s="108" t="s">
        <v>574</v>
      </c>
    </row>
    <row r="4803" spans="1:8" ht="16.5" thickBot="1">
      <c r="A4803" s="22" t="s">
        <v>20</v>
      </c>
      <c r="B4803" s="35">
        <v>0.23739401496259352</v>
      </c>
      <c r="C4803" s="36">
        <v>2.7650000000000001</v>
      </c>
      <c r="D4803" s="29">
        <v>0.161</v>
      </c>
      <c r="E4803" s="35">
        <v>1.4770000000000001</v>
      </c>
      <c r="F4803" s="29">
        <v>0.17799999999999999</v>
      </c>
      <c r="G4803" s="29">
        <v>2.0640000000000001</v>
      </c>
      <c r="H4803" s="108" t="s">
        <v>577</v>
      </c>
    </row>
    <row r="4804" spans="1:8" ht="16.5" thickBot="1">
      <c r="A4804" s="22" t="s">
        <v>21</v>
      </c>
      <c r="B4804" s="35">
        <v>1.6950000000000001</v>
      </c>
      <c r="C4804" s="36">
        <v>14.795999999999999</v>
      </c>
      <c r="D4804" s="29">
        <v>1.194</v>
      </c>
      <c r="E4804" s="35">
        <v>15.025</v>
      </c>
      <c r="F4804" s="29">
        <v>0.80500000000000005</v>
      </c>
      <c r="G4804" s="29">
        <v>10.920999999999999</v>
      </c>
      <c r="H4804" s="108" t="s">
        <v>587</v>
      </c>
    </row>
    <row r="4805" spans="1:8" ht="16.5" thickBot="1">
      <c r="A4805" s="22" t="s">
        <v>22</v>
      </c>
      <c r="B4805" s="35">
        <v>0.442</v>
      </c>
      <c r="C4805" s="36">
        <v>4.3209999999999997</v>
      </c>
      <c r="D4805" s="29">
        <v>0.379</v>
      </c>
      <c r="E4805" s="35">
        <v>5.9119999999999999</v>
      </c>
      <c r="F4805" s="29">
        <v>0.36699999999999999</v>
      </c>
      <c r="G4805" s="29">
        <v>5.6040000000000001</v>
      </c>
      <c r="H4805" s="108" t="s">
        <v>571</v>
      </c>
    </row>
    <row r="4806" spans="1:8" ht="16.5" thickBot="1">
      <c r="A4806" s="22" t="s">
        <v>23</v>
      </c>
      <c r="B4806" s="35">
        <v>1.3129999999999999</v>
      </c>
      <c r="C4806" s="36">
        <v>11.782</v>
      </c>
      <c r="D4806" s="29">
        <v>1.2</v>
      </c>
      <c r="E4806" s="35">
        <v>19.143000000000001</v>
      </c>
      <c r="F4806" s="29">
        <v>1.3220000000000001</v>
      </c>
      <c r="G4806" s="29">
        <v>19.189</v>
      </c>
      <c r="H4806" s="108" t="s">
        <v>24</v>
      </c>
    </row>
    <row r="4807" spans="1:8" ht="16.5" thickBot="1">
      <c r="A4807" s="22" t="s">
        <v>25</v>
      </c>
      <c r="B4807" s="29">
        <v>0.74</v>
      </c>
      <c r="C4807" s="27">
        <v>8.1769999999999996</v>
      </c>
      <c r="D4807" s="29">
        <v>0.84699999999999998</v>
      </c>
      <c r="E4807" s="35">
        <v>14.826000000000001</v>
      </c>
      <c r="F4807" s="29">
        <v>1.1639999999999999</v>
      </c>
      <c r="G4807" s="29">
        <v>25.324999999999999</v>
      </c>
      <c r="H4807" s="108" t="s">
        <v>578</v>
      </c>
    </row>
    <row r="4808" spans="1:8" ht="16.5" thickBot="1">
      <c r="A4808" s="22" t="s">
        <v>26</v>
      </c>
      <c r="B4808" s="35">
        <v>0</v>
      </c>
      <c r="C4808" s="36">
        <v>2.9670000000000001</v>
      </c>
      <c r="D4808" s="29">
        <v>0</v>
      </c>
      <c r="E4808" s="35">
        <v>2.3149999999999999</v>
      </c>
      <c r="F4808" s="29">
        <v>0.125</v>
      </c>
      <c r="G4808" s="29">
        <v>3.0539999999999998</v>
      </c>
      <c r="H4808" s="108" t="s">
        <v>588</v>
      </c>
    </row>
    <row r="4809" spans="1:8" ht="16.5" thickBot="1">
      <c r="A4809" s="22" t="s">
        <v>27</v>
      </c>
      <c r="B4809" s="35">
        <v>0.65800000000000003</v>
      </c>
      <c r="C4809" s="36">
        <v>8.7970000000000006</v>
      </c>
      <c r="D4809" s="29">
        <v>0.61299999999999999</v>
      </c>
      <c r="E4809" s="35">
        <v>10.715</v>
      </c>
      <c r="F4809" s="29">
        <v>0.69</v>
      </c>
      <c r="G4809" s="29">
        <v>20.155999999999999</v>
      </c>
      <c r="H4809" s="108" t="s">
        <v>579</v>
      </c>
    </row>
    <row r="4810" spans="1:8" ht="16.5" thickBot="1">
      <c r="A4810" s="22" t="s">
        <v>28</v>
      </c>
      <c r="B4810" s="35">
        <v>1.4930000000000001</v>
      </c>
      <c r="C4810" s="36">
        <v>21.59</v>
      </c>
      <c r="D4810" s="29">
        <v>1.1859999999999999</v>
      </c>
      <c r="E4810" s="35">
        <v>23.54</v>
      </c>
      <c r="F4810" s="29">
        <v>1.611</v>
      </c>
      <c r="G4810" s="29">
        <v>43.302</v>
      </c>
      <c r="H4810" s="108" t="s">
        <v>580</v>
      </c>
    </row>
    <row r="4811" spans="1:8" ht="16.5" thickBot="1">
      <c r="A4811" s="22" t="s">
        <v>29</v>
      </c>
      <c r="B4811" s="35">
        <v>0.245</v>
      </c>
      <c r="C4811" s="36">
        <v>2.7949999999999999</v>
      </c>
      <c r="D4811" s="29">
        <v>0.245</v>
      </c>
      <c r="E4811" s="35">
        <v>3.476</v>
      </c>
      <c r="F4811" s="29">
        <v>0.248</v>
      </c>
      <c r="G4811" s="29">
        <v>4.8360000000000003</v>
      </c>
      <c r="H4811" s="108" t="s">
        <v>581</v>
      </c>
    </row>
    <row r="4812" spans="1:8" ht="16.5" thickBot="1">
      <c r="A4812" s="22" t="s">
        <v>30</v>
      </c>
      <c r="B4812" s="35">
        <v>8.0000000000000002E-3</v>
      </c>
      <c r="C4812" s="36">
        <v>7.1999999999999995E-2</v>
      </c>
      <c r="D4812" s="29">
        <v>0.114</v>
      </c>
      <c r="E4812" s="35">
        <v>1.54</v>
      </c>
      <c r="F4812" s="29">
        <v>0.109</v>
      </c>
      <c r="G4812" s="29">
        <v>1.4890000000000001</v>
      </c>
      <c r="H4812" s="108" t="s">
        <v>589</v>
      </c>
    </row>
    <row r="4813" spans="1:8" ht="16.5" thickBot="1">
      <c r="A4813" s="22" t="s">
        <v>31</v>
      </c>
      <c r="B4813" s="35">
        <v>1.7430838273293818</v>
      </c>
      <c r="C4813" s="36">
        <v>19.097000000000001</v>
      </c>
      <c r="D4813" s="29">
        <v>2.4051033591731272</v>
      </c>
      <c r="E4813" s="35">
        <v>26.35</v>
      </c>
      <c r="F4813" s="29">
        <v>1.82</v>
      </c>
      <c r="G4813" s="29">
        <v>42.735999999999997</v>
      </c>
      <c r="H4813" s="108" t="s">
        <v>582</v>
      </c>
    </row>
    <row r="4814" spans="1:8" ht="16.5" thickBot="1">
      <c r="A4814" s="22" t="s">
        <v>32</v>
      </c>
      <c r="B4814" s="35">
        <v>0.17199999999999999</v>
      </c>
      <c r="C4814" s="36">
        <v>1.617</v>
      </c>
      <c r="D4814" s="29">
        <v>0.25</v>
      </c>
      <c r="E4814" s="35">
        <v>2.6019999999999999</v>
      </c>
      <c r="F4814" s="29">
        <v>0.17699999999999999</v>
      </c>
      <c r="G4814" s="29">
        <v>2.5790000000000002</v>
      </c>
      <c r="H4814" s="108" t="s">
        <v>584</v>
      </c>
    </row>
    <row r="4815" spans="1:8" ht="16.5" thickBot="1">
      <c r="A4815" s="22" t="s">
        <v>33</v>
      </c>
      <c r="B4815" s="37">
        <v>0</v>
      </c>
      <c r="C4815" s="38">
        <v>0</v>
      </c>
      <c r="D4815" s="29">
        <v>0</v>
      </c>
      <c r="E4815" s="35">
        <v>0</v>
      </c>
      <c r="F4815" s="29">
        <v>0.01</v>
      </c>
      <c r="G4815" s="29">
        <v>3.0000000000000001E-3</v>
      </c>
      <c r="H4815" s="108" t="s">
        <v>583</v>
      </c>
    </row>
    <row r="4816" spans="1:8" ht="16.5" thickBot="1">
      <c r="A4816" s="22" t="s">
        <v>34</v>
      </c>
      <c r="B4816" s="37">
        <v>0.51</v>
      </c>
      <c r="C4816" s="38">
        <v>4.8540000000000001</v>
      </c>
      <c r="D4816" s="29">
        <v>1.097</v>
      </c>
      <c r="E4816" s="35">
        <v>13.646000000000001</v>
      </c>
      <c r="F4816" s="29">
        <v>1.032</v>
      </c>
      <c r="G4816" s="29">
        <v>15.638999999999999</v>
      </c>
      <c r="H4816" s="107" t="s">
        <v>35</v>
      </c>
    </row>
    <row r="4817" spans="1:8" ht="16.5" thickBot="1">
      <c r="A4817" s="90" t="s">
        <v>338</v>
      </c>
      <c r="B4817" s="92">
        <v>31.744477842291975</v>
      </c>
      <c r="C4817" s="92">
        <v>361.71300000000002</v>
      </c>
      <c r="D4817" s="92">
        <v>31.434103359173129</v>
      </c>
      <c r="E4817" s="92">
        <v>501.51600000000002</v>
      </c>
      <c r="F4817" s="92">
        <v>32.160000000000011</v>
      </c>
      <c r="G4817" s="92">
        <v>717.57</v>
      </c>
      <c r="H4817" s="106" t="s">
        <v>586</v>
      </c>
    </row>
    <row r="4818" spans="1:8" ht="16.5" thickBot="1">
      <c r="A4818" s="90" t="s">
        <v>337</v>
      </c>
      <c r="B4818" s="92">
        <v>77.437985402127367</v>
      </c>
      <c r="C4818" s="92">
        <v>770.78899999999999</v>
      </c>
      <c r="D4818" s="92">
        <v>102.89010869366417</v>
      </c>
      <c r="E4818" s="92">
        <v>1024.1300000000001</v>
      </c>
      <c r="F4818" s="92">
        <v>147.58265116649727</v>
      </c>
      <c r="G4818" s="92">
        <v>1468.9829999999999</v>
      </c>
      <c r="H4818" s="113" t="s">
        <v>339</v>
      </c>
    </row>
    <row r="4819" spans="1:8">
      <c r="A4819" s="15"/>
      <c r="B4819" s="60"/>
      <c r="C4819" s="60"/>
      <c r="D4819" s="60"/>
      <c r="F4819" s="60"/>
    </row>
    <row r="4820" spans="1:8">
      <c r="A4820" s="73" t="s">
        <v>276</v>
      </c>
      <c r="H4820" s="75" t="s">
        <v>277</v>
      </c>
    </row>
    <row r="4821" spans="1:8" ht="17.25" customHeight="1">
      <c r="A4821" s="71" t="s">
        <v>792</v>
      </c>
      <c r="D4821" s="39"/>
      <c r="E4821" s="39"/>
      <c r="F4821" s="39"/>
      <c r="G4821" s="39"/>
      <c r="H4821" s="39" t="s">
        <v>544</v>
      </c>
    </row>
    <row r="4822" spans="1:8" ht="16.5" customHeight="1" thickBot="1">
      <c r="A4822" s="72" t="s">
        <v>813</v>
      </c>
      <c r="E4822" s="2"/>
      <c r="G4822" s="2" t="s">
        <v>37</v>
      </c>
      <c r="H4822" s="2" t="s">
        <v>1</v>
      </c>
    </row>
    <row r="4823" spans="1:8" ht="16.5" thickBot="1">
      <c r="A4823" s="63" t="s">
        <v>6</v>
      </c>
      <c r="B4823" s="179">
        <v>2018</v>
      </c>
      <c r="C4823" s="180"/>
      <c r="D4823" s="179">
        <v>2019</v>
      </c>
      <c r="E4823" s="180"/>
      <c r="F4823" s="179">
        <v>2020</v>
      </c>
      <c r="G4823" s="180"/>
      <c r="H4823" s="64" t="s">
        <v>2</v>
      </c>
    </row>
    <row r="4824" spans="1:8">
      <c r="A4824" s="65"/>
      <c r="B4824" s="19" t="s">
        <v>40</v>
      </c>
      <c r="C4824" s="105" t="s">
        <v>41</v>
      </c>
      <c r="D4824" s="105" t="s">
        <v>40</v>
      </c>
      <c r="E4824" s="15" t="s">
        <v>41</v>
      </c>
      <c r="F4824" s="19" t="s">
        <v>40</v>
      </c>
      <c r="G4824" s="9" t="s">
        <v>41</v>
      </c>
      <c r="H4824" s="66"/>
    </row>
    <row r="4825" spans="1:8" ht="16.5" thickBot="1">
      <c r="A4825" s="67"/>
      <c r="B4825" s="32" t="s">
        <v>42</v>
      </c>
      <c r="C4825" s="11" t="s">
        <v>43</v>
      </c>
      <c r="D4825" s="108" t="s">
        <v>42</v>
      </c>
      <c r="E4825" s="34" t="s">
        <v>43</v>
      </c>
      <c r="F4825" s="32" t="s">
        <v>42</v>
      </c>
      <c r="G4825" s="32" t="s">
        <v>43</v>
      </c>
      <c r="H4825" s="68"/>
    </row>
    <row r="4826" spans="1:8" ht="17.25" thickTop="1" thickBot="1">
      <c r="A4826" s="22" t="s">
        <v>11</v>
      </c>
      <c r="B4826" s="33">
        <v>1.84</v>
      </c>
      <c r="C4826" s="36">
        <v>3.8519999999999999</v>
      </c>
      <c r="D4826" s="29">
        <v>2.641</v>
      </c>
      <c r="E4826" s="35">
        <v>4.2480000000000002</v>
      </c>
      <c r="F4826" s="29">
        <v>2.9870000000000001</v>
      </c>
      <c r="G4826" s="29">
        <v>5.0670000000000002</v>
      </c>
      <c r="H4826" s="108" t="s">
        <v>575</v>
      </c>
    </row>
    <row r="4827" spans="1:8" ht="16.5" thickBot="1">
      <c r="A4827" s="22" t="s">
        <v>12</v>
      </c>
      <c r="B4827" s="35">
        <v>18.859000000000002</v>
      </c>
      <c r="C4827" s="36">
        <v>29.265000000000001</v>
      </c>
      <c r="D4827" s="29">
        <v>22.302</v>
      </c>
      <c r="E4827" s="35">
        <v>34.417000000000002</v>
      </c>
      <c r="F4827" s="29">
        <v>27.047000000000001</v>
      </c>
      <c r="G4827" s="29">
        <v>36.628999999999998</v>
      </c>
      <c r="H4827" s="108" t="s">
        <v>576</v>
      </c>
    </row>
    <row r="4828" spans="1:8" ht="16.5" thickBot="1">
      <c r="A4828" s="22" t="s">
        <v>13</v>
      </c>
      <c r="B4828" s="35">
        <v>1.415</v>
      </c>
      <c r="C4828" s="36">
        <v>2.3359999999999999</v>
      </c>
      <c r="D4828" s="29">
        <v>1.494</v>
      </c>
      <c r="E4828" s="35">
        <v>2.492</v>
      </c>
      <c r="F4828" s="29">
        <v>1.43</v>
      </c>
      <c r="G4828" s="29">
        <v>2.367</v>
      </c>
      <c r="H4828" s="108" t="s">
        <v>572</v>
      </c>
    </row>
    <row r="4829" spans="1:8" ht="16.5" thickBot="1">
      <c r="A4829" s="22" t="s">
        <v>14</v>
      </c>
      <c r="B4829" s="35">
        <v>2.734</v>
      </c>
      <c r="C4829" s="36">
        <v>1.661</v>
      </c>
      <c r="D4829" s="29">
        <v>3.6480000000000001</v>
      </c>
      <c r="E4829" s="35">
        <v>2.0550000000000002</v>
      </c>
      <c r="F4829" s="29">
        <v>3.77</v>
      </c>
      <c r="G4829" s="29">
        <v>2.3029999999999999</v>
      </c>
      <c r="H4829" s="108" t="s">
        <v>585</v>
      </c>
    </row>
    <row r="4830" spans="1:8" ht="16.5" thickBot="1">
      <c r="A4830" s="22" t="s">
        <v>15</v>
      </c>
      <c r="B4830" s="35">
        <v>2.8049950042416816</v>
      </c>
      <c r="C4830" s="36">
        <v>6.2359999999999998</v>
      </c>
      <c r="D4830" s="29">
        <v>5.8330000000000002</v>
      </c>
      <c r="E4830" s="35">
        <v>9.5579999999999998</v>
      </c>
      <c r="F4830" s="29">
        <v>6.2759999999999998</v>
      </c>
      <c r="G4830" s="29">
        <v>12.332000000000001</v>
      </c>
      <c r="H4830" s="108" t="s">
        <v>591</v>
      </c>
    </row>
    <row r="4831" spans="1:8" ht="16.5" thickBot="1">
      <c r="A4831" s="22" t="s">
        <v>16</v>
      </c>
      <c r="B4831" s="35">
        <v>16.23</v>
      </c>
      <c r="C4831" s="36">
        <v>2.3E-2</v>
      </c>
      <c r="D4831" s="29">
        <v>1.7000000000000001E-2</v>
      </c>
      <c r="E4831" s="35">
        <v>2.8000000000000001E-2</v>
      </c>
      <c r="F4831" s="29">
        <v>1.4E-2</v>
      </c>
      <c r="G4831" s="29">
        <v>0.03</v>
      </c>
      <c r="H4831" s="108" t="s">
        <v>573</v>
      </c>
    </row>
    <row r="4832" spans="1:8" ht="16.5" thickBot="1">
      <c r="A4832" s="22" t="s">
        <v>17</v>
      </c>
      <c r="B4832" s="35">
        <v>0.36899999999999999</v>
      </c>
      <c r="C4832" s="36">
        <v>0.60499999999999998</v>
      </c>
      <c r="D4832" s="29">
        <v>0.107</v>
      </c>
      <c r="E4832" s="35">
        <v>0.19400000000000001</v>
      </c>
      <c r="F4832" s="29">
        <v>0.22700000000000001</v>
      </c>
      <c r="G4832" s="29">
        <v>0.434</v>
      </c>
      <c r="H4832" s="108" t="s">
        <v>18</v>
      </c>
    </row>
    <row r="4833" spans="1:8" ht="16.5" thickBot="1">
      <c r="A4833" s="22" t="s">
        <v>19</v>
      </c>
      <c r="B4833" s="35">
        <v>17.372</v>
      </c>
      <c r="C4833" s="36">
        <v>29.626999999999999</v>
      </c>
      <c r="D4833" s="29">
        <v>19.568000000000001</v>
      </c>
      <c r="E4833" s="35">
        <v>33.878999999999998</v>
      </c>
      <c r="F4833" s="29">
        <v>18.902999999999999</v>
      </c>
      <c r="G4833" s="29">
        <v>33.417999999999999</v>
      </c>
      <c r="H4833" s="108" t="s">
        <v>574</v>
      </c>
    </row>
    <row r="4834" spans="1:8" ht="16.5" thickBot="1">
      <c r="A4834" s="22" t="s">
        <v>20</v>
      </c>
      <c r="B4834" s="35">
        <v>0.1104769975786925</v>
      </c>
      <c r="C4834" s="36">
        <v>0.22700000000000001</v>
      </c>
      <c r="D4834" s="29">
        <v>0.183</v>
      </c>
      <c r="E4834" s="35">
        <v>0.18</v>
      </c>
      <c r="F4834" s="29">
        <v>0.152</v>
      </c>
      <c r="G4834" s="29">
        <v>0.373</v>
      </c>
      <c r="H4834" s="108" t="s">
        <v>577</v>
      </c>
    </row>
    <row r="4835" spans="1:8" ht="16.5" thickBot="1">
      <c r="A4835" s="22" t="s">
        <v>21</v>
      </c>
      <c r="B4835" s="35">
        <v>7.8E-2</v>
      </c>
      <c r="C4835" s="36">
        <v>0.158</v>
      </c>
      <c r="D4835" s="29">
        <v>0.7</v>
      </c>
      <c r="E4835" s="35">
        <v>1.46</v>
      </c>
      <c r="F4835" s="29">
        <v>3.2650000000000001</v>
      </c>
      <c r="G4835" s="29">
        <v>5.9240000000000004</v>
      </c>
      <c r="H4835" s="108" t="s">
        <v>587</v>
      </c>
    </row>
    <row r="4836" spans="1:8" ht="16.5" thickBot="1">
      <c r="A4836" s="22" t="s">
        <v>22</v>
      </c>
      <c r="B4836" s="35">
        <v>1.379</v>
      </c>
      <c r="C4836" s="36">
        <v>2.0819999999999999</v>
      </c>
      <c r="D4836" s="29">
        <v>1.5980000000000001</v>
      </c>
      <c r="E4836" s="35">
        <v>2.5430000000000001</v>
      </c>
      <c r="F4836" s="29">
        <v>1.5309999999999999</v>
      </c>
      <c r="G4836" s="29">
        <v>2.319</v>
      </c>
      <c r="H4836" s="108" t="s">
        <v>571</v>
      </c>
    </row>
    <row r="4837" spans="1:8" ht="16.5" thickBot="1">
      <c r="A4837" s="22" t="s">
        <v>23</v>
      </c>
      <c r="B4837" s="35">
        <v>0.86899999999999999</v>
      </c>
      <c r="C4837" s="36">
        <v>1.5109999999999999</v>
      </c>
      <c r="D4837" s="29">
        <v>1.478</v>
      </c>
      <c r="E4837" s="35">
        <v>2.3940000000000001</v>
      </c>
      <c r="F4837" s="29">
        <v>2.0289999999999999</v>
      </c>
      <c r="G4837" s="29">
        <v>3.4049999999999998</v>
      </c>
      <c r="H4837" s="108" t="s">
        <v>24</v>
      </c>
    </row>
    <row r="4838" spans="1:8" ht="16.5" thickBot="1">
      <c r="A4838" s="22" t="s">
        <v>25</v>
      </c>
      <c r="B4838" s="29">
        <v>3.0659999999999998</v>
      </c>
      <c r="C4838" s="27">
        <v>4.8360000000000003</v>
      </c>
      <c r="D4838" s="29">
        <v>3.5819999999999999</v>
      </c>
      <c r="E4838" s="35">
        <v>5.7409999999999997</v>
      </c>
      <c r="F4838" s="29">
        <v>4.1550000000000002</v>
      </c>
      <c r="G4838" s="29">
        <v>6.61</v>
      </c>
      <c r="H4838" s="108" t="s">
        <v>578</v>
      </c>
    </row>
    <row r="4839" spans="1:8" ht="16.5" thickBot="1">
      <c r="A4839" s="22" t="s">
        <v>26</v>
      </c>
      <c r="B4839" s="35">
        <v>2.8772999999999995</v>
      </c>
      <c r="C4839" s="36">
        <v>1.2509999999999999</v>
      </c>
      <c r="D4839" s="29">
        <v>2.6587999999999994</v>
      </c>
      <c r="E4839" s="35">
        <v>1.1559999999999999</v>
      </c>
      <c r="F4839" s="29">
        <v>0.71099999999999997</v>
      </c>
      <c r="G4839" s="29">
        <v>1.4</v>
      </c>
      <c r="H4839" s="108" t="s">
        <v>588</v>
      </c>
    </row>
    <row r="4840" spans="1:8" ht="16.5" thickBot="1">
      <c r="A4840" s="22" t="s">
        <v>27</v>
      </c>
      <c r="B4840" s="35">
        <v>2.4929999999999999</v>
      </c>
      <c r="C4840" s="36">
        <v>3.1560000000000001</v>
      </c>
      <c r="D4840" s="29">
        <v>2.3570000000000002</v>
      </c>
      <c r="E4840" s="35">
        <v>2.5569999999999999</v>
      </c>
      <c r="F4840" s="29">
        <v>2.323</v>
      </c>
      <c r="G4840" s="29">
        <v>2.9260000000000002</v>
      </c>
      <c r="H4840" s="108" t="s">
        <v>579</v>
      </c>
    </row>
    <row r="4841" spans="1:8" ht="16.5" thickBot="1">
      <c r="A4841" s="22" t="s">
        <v>28</v>
      </c>
      <c r="B4841" s="35">
        <v>2.2029999999999998</v>
      </c>
      <c r="C4841" s="36">
        <v>3.923</v>
      </c>
      <c r="D4841" s="29">
        <v>2.2440000000000002</v>
      </c>
      <c r="E4841" s="35">
        <v>4.3789999999999996</v>
      </c>
      <c r="F4841" s="29">
        <v>2.085</v>
      </c>
      <c r="G4841" s="29">
        <v>3.9889999999999999</v>
      </c>
      <c r="H4841" s="108" t="s">
        <v>580</v>
      </c>
    </row>
    <row r="4842" spans="1:8" ht="16.5" thickBot="1">
      <c r="A4842" s="22" t="s">
        <v>29</v>
      </c>
      <c r="B4842" s="35">
        <v>0.434</v>
      </c>
      <c r="C4842" s="36">
        <v>0.97199999999999998</v>
      </c>
      <c r="D4842" s="29">
        <v>0.52500000000000002</v>
      </c>
      <c r="E4842" s="35">
        <v>1.0820000000000001</v>
      </c>
      <c r="F4842" s="29">
        <v>0.754</v>
      </c>
      <c r="G4842" s="29">
        <v>1.2</v>
      </c>
      <c r="H4842" s="108" t="s">
        <v>581</v>
      </c>
    </row>
    <row r="4843" spans="1:8" ht="16.5" thickBot="1">
      <c r="A4843" s="22" t="s">
        <v>30</v>
      </c>
      <c r="B4843" s="35">
        <v>0.40699999999999997</v>
      </c>
      <c r="C4843" s="36">
        <v>0.85</v>
      </c>
      <c r="D4843" s="29">
        <v>2.4830000000000001</v>
      </c>
      <c r="E4843" s="35">
        <v>2.5569999999999999</v>
      </c>
      <c r="F4843" s="29">
        <v>1.1950000000000001</v>
      </c>
      <c r="G4843" s="29">
        <v>2.4430000000000001</v>
      </c>
      <c r="H4843" s="108" t="s">
        <v>589</v>
      </c>
    </row>
    <row r="4844" spans="1:8" ht="16.5" thickBot="1">
      <c r="A4844" s="22" t="s">
        <v>31</v>
      </c>
      <c r="B4844" s="35">
        <v>19.347907709640097</v>
      </c>
      <c r="C4844" s="36">
        <v>42.454999999999998</v>
      </c>
      <c r="D4844" s="29">
        <v>129.874</v>
      </c>
      <c r="E4844" s="35">
        <v>37.472999999999999</v>
      </c>
      <c r="F4844" s="29">
        <v>17.984999999999999</v>
      </c>
      <c r="G4844" s="29">
        <v>36.674999999999997</v>
      </c>
      <c r="H4844" s="108" t="s">
        <v>582</v>
      </c>
    </row>
    <row r="4845" spans="1:8" ht="16.5" thickBot="1">
      <c r="A4845" s="22" t="s">
        <v>32</v>
      </c>
      <c r="B4845" s="35">
        <v>7.57</v>
      </c>
      <c r="C4845" s="36">
        <v>17.367000000000001</v>
      </c>
      <c r="D4845" s="29">
        <v>8.5359999999999996</v>
      </c>
      <c r="E4845" s="35">
        <v>20.064</v>
      </c>
      <c r="F4845" s="29">
        <v>8.18</v>
      </c>
      <c r="G4845" s="29">
        <v>17.431999999999999</v>
      </c>
      <c r="H4845" s="108" t="s">
        <v>584</v>
      </c>
    </row>
    <row r="4846" spans="1:8" ht="16.5" thickBot="1">
      <c r="A4846" s="22" t="s">
        <v>33</v>
      </c>
      <c r="B4846" s="37">
        <v>0</v>
      </c>
      <c r="C4846" s="38">
        <v>0</v>
      </c>
      <c r="D4846" s="29">
        <v>0</v>
      </c>
      <c r="E4846" s="35">
        <v>0</v>
      </c>
      <c r="F4846" s="35">
        <v>0</v>
      </c>
      <c r="G4846" s="35">
        <v>0</v>
      </c>
      <c r="H4846" s="108" t="s">
        <v>583</v>
      </c>
    </row>
    <row r="4847" spans="1:8" ht="16.5" thickBot="1">
      <c r="A4847" s="22" t="s">
        <v>34</v>
      </c>
      <c r="B4847" s="37">
        <v>5.7060000000000004</v>
      </c>
      <c r="C4847" s="38">
        <v>8.3949999999999996</v>
      </c>
      <c r="D4847" s="29">
        <v>7.9539999999999997</v>
      </c>
      <c r="E4847" s="35">
        <v>11.218</v>
      </c>
      <c r="F4847" s="29">
        <v>9.173</v>
      </c>
      <c r="G4847" s="29">
        <v>12.159000000000001</v>
      </c>
      <c r="H4847" s="107" t="s">
        <v>35</v>
      </c>
    </row>
    <row r="4848" spans="1:8" ht="16.5" thickBot="1">
      <c r="A4848" s="90" t="s">
        <v>338</v>
      </c>
      <c r="B4848" s="92">
        <v>108.16467971146047</v>
      </c>
      <c r="C4848" s="92">
        <v>160.78799999999998</v>
      </c>
      <c r="D4848" s="92">
        <v>219.78280000000001</v>
      </c>
      <c r="E4848" s="92">
        <v>179.67500000000001</v>
      </c>
      <c r="F4848" s="92">
        <f>SUM(F4826:F4847)</f>
        <v>114.19199999999998</v>
      </c>
      <c r="G4848" s="92">
        <f>SUM(G4826:G4847)</f>
        <v>189.43499999999997</v>
      </c>
      <c r="H4848" s="106" t="s">
        <v>586</v>
      </c>
    </row>
    <row r="4849" spans="1:8" ht="16.5" thickBot="1">
      <c r="A4849" s="90" t="s">
        <v>337</v>
      </c>
      <c r="B4849" s="92">
        <v>454.20583629128959</v>
      </c>
      <c r="C4849" s="92">
        <v>827.15899999999999</v>
      </c>
      <c r="D4849" s="92">
        <v>638.98199999999997</v>
      </c>
      <c r="E4849" s="92">
        <v>1001.366</v>
      </c>
      <c r="F4849" s="92">
        <f>+D4849/E4849*G4849</f>
        <v>766.75147174359824</v>
      </c>
      <c r="G4849" s="92">
        <v>1201.597</v>
      </c>
      <c r="H4849" s="113" t="s">
        <v>339</v>
      </c>
    </row>
    <row r="4850" spans="1:8">
      <c r="A4850" s="15"/>
      <c r="B4850" s="60"/>
      <c r="C4850" s="60"/>
      <c r="D4850" s="60"/>
      <c r="E4850" s="60"/>
      <c r="F4850" s="60"/>
      <c r="G4850" s="60"/>
    </row>
    <row r="4851" spans="1:8">
      <c r="A4851" s="15"/>
      <c r="B4851" s="60"/>
      <c r="C4851" s="60"/>
      <c r="D4851" s="60"/>
      <c r="E4851" s="60"/>
      <c r="F4851" s="60"/>
      <c r="G4851" s="60"/>
    </row>
    <row r="4852" spans="1:8">
      <c r="A4852" s="73" t="s">
        <v>278</v>
      </c>
      <c r="H4852" s="75" t="s">
        <v>279</v>
      </c>
    </row>
    <row r="4853" spans="1:8" ht="22.5" customHeight="1">
      <c r="A4853" s="71" t="s">
        <v>793</v>
      </c>
      <c r="D4853" s="39"/>
      <c r="E4853" s="39"/>
      <c r="F4853" s="39"/>
      <c r="G4853" s="39"/>
      <c r="H4853" s="39" t="s">
        <v>545</v>
      </c>
    </row>
    <row r="4854" spans="1:8" ht="16.5" customHeight="1" thickBot="1">
      <c r="A4854" s="72" t="s">
        <v>813</v>
      </c>
      <c r="E4854" s="2"/>
      <c r="G4854" s="2" t="s">
        <v>37</v>
      </c>
      <c r="H4854" s="2" t="s">
        <v>1</v>
      </c>
    </row>
    <row r="4855" spans="1:8" ht="16.5" thickBot="1">
      <c r="A4855" s="63" t="s">
        <v>6</v>
      </c>
      <c r="B4855" s="179">
        <v>2018</v>
      </c>
      <c r="C4855" s="180"/>
      <c r="D4855" s="179">
        <v>2019</v>
      </c>
      <c r="E4855" s="180"/>
      <c r="F4855" s="179">
        <v>2020</v>
      </c>
      <c r="G4855" s="180"/>
      <c r="H4855" s="64" t="s">
        <v>2</v>
      </c>
    </row>
    <row r="4856" spans="1:8">
      <c r="A4856" s="65"/>
      <c r="B4856" s="19" t="s">
        <v>40</v>
      </c>
      <c r="C4856" s="105" t="s">
        <v>41</v>
      </c>
      <c r="D4856" s="105" t="s">
        <v>40</v>
      </c>
      <c r="E4856" s="15" t="s">
        <v>41</v>
      </c>
      <c r="F4856" s="19" t="s">
        <v>40</v>
      </c>
      <c r="G4856" s="9" t="s">
        <v>41</v>
      </c>
      <c r="H4856" s="66"/>
    </row>
    <row r="4857" spans="1:8" ht="16.5" thickBot="1">
      <c r="A4857" s="67"/>
      <c r="B4857" s="32" t="s">
        <v>42</v>
      </c>
      <c r="C4857" s="11" t="s">
        <v>43</v>
      </c>
      <c r="D4857" s="108" t="s">
        <v>42</v>
      </c>
      <c r="E4857" s="34" t="s">
        <v>43</v>
      </c>
      <c r="F4857" s="32" t="s">
        <v>42</v>
      </c>
      <c r="G4857" s="32" t="s">
        <v>43</v>
      </c>
      <c r="H4857" s="68"/>
    </row>
    <row r="4858" spans="1:8" ht="17.25" thickTop="1" thickBot="1">
      <c r="A4858" s="22" t="s">
        <v>11</v>
      </c>
      <c r="B4858" s="33">
        <v>5.0469999999999997</v>
      </c>
      <c r="C4858" s="36">
        <v>10.977</v>
      </c>
      <c r="D4858" s="29">
        <v>4.827</v>
      </c>
      <c r="E4858" s="35">
        <v>10.494999999999999</v>
      </c>
      <c r="F4858" s="29">
        <v>5.375</v>
      </c>
      <c r="G4858" s="29">
        <v>9.8450000000000006</v>
      </c>
      <c r="H4858" s="108" t="s">
        <v>575</v>
      </c>
    </row>
    <row r="4859" spans="1:8" ht="16.5" thickBot="1">
      <c r="A4859" s="22" t="s">
        <v>12</v>
      </c>
      <c r="B4859" s="35">
        <v>75.44</v>
      </c>
      <c r="C4859" s="36">
        <v>97.147999999999996</v>
      </c>
      <c r="D4859" s="29">
        <v>73.210999999999999</v>
      </c>
      <c r="E4859" s="35">
        <v>98.974999999999994</v>
      </c>
      <c r="F4859" s="29">
        <v>80.602000000000004</v>
      </c>
      <c r="G4859" s="29">
        <v>107.73099999999999</v>
      </c>
      <c r="H4859" s="108" t="s">
        <v>576</v>
      </c>
    </row>
    <row r="4860" spans="1:8" ht="16.5" thickBot="1">
      <c r="A4860" s="22" t="s">
        <v>13</v>
      </c>
      <c r="B4860" s="35">
        <v>4.7300000000000004</v>
      </c>
      <c r="C4860" s="36">
        <v>10.161</v>
      </c>
      <c r="D4860" s="29">
        <v>4.29</v>
      </c>
      <c r="E4860" s="35">
        <v>9.2840000000000007</v>
      </c>
      <c r="F4860" s="29">
        <v>4.7919999999999998</v>
      </c>
      <c r="G4860" s="29">
        <v>11.476000000000001</v>
      </c>
      <c r="H4860" s="108" t="s">
        <v>572</v>
      </c>
    </row>
    <row r="4861" spans="1:8" ht="16.5" thickBot="1">
      <c r="A4861" s="22" t="s">
        <v>14</v>
      </c>
      <c r="B4861" s="35">
        <v>6.883</v>
      </c>
      <c r="C4861" s="36">
        <v>4.2859999999999996</v>
      </c>
      <c r="D4861" s="29">
        <v>6.3860000000000001</v>
      </c>
      <c r="E4861" s="35">
        <v>4.0579999999999998</v>
      </c>
      <c r="F4861" s="29">
        <v>6.3959999999999999</v>
      </c>
      <c r="G4861" s="29">
        <v>3.907</v>
      </c>
      <c r="H4861" s="108" t="s">
        <v>585</v>
      </c>
    </row>
    <row r="4862" spans="1:8" ht="16.5" thickBot="1">
      <c r="A4862" s="22" t="s">
        <v>15</v>
      </c>
      <c r="B4862" s="35">
        <v>5.133</v>
      </c>
      <c r="C4862" s="36">
        <v>7.1509999999999998</v>
      </c>
      <c r="D4862" s="29">
        <v>5.8</v>
      </c>
      <c r="E4862" s="35">
        <v>7.3890000000000002</v>
      </c>
      <c r="F4862" s="29">
        <v>5.5190000000000001</v>
      </c>
      <c r="G4862" s="29">
        <v>7.44</v>
      </c>
      <c r="H4862" s="108" t="s">
        <v>591</v>
      </c>
    </row>
    <row r="4863" spans="1:8" ht="16.5" thickBot="1">
      <c r="A4863" s="22" t="s">
        <v>16</v>
      </c>
      <c r="B4863" s="35">
        <v>37.267000000000003</v>
      </c>
      <c r="C4863" s="36">
        <v>3.1E-2</v>
      </c>
      <c r="D4863" s="29">
        <v>2.1999999999999999E-2</v>
      </c>
      <c r="E4863" s="35">
        <v>1.2999999999999999E-2</v>
      </c>
      <c r="F4863" s="29">
        <v>0.01</v>
      </c>
      <c r="G4863" s="29">
        <v>1.2E-2</v>
      </c>
      <c r="H4863" s="108" t="s">
        <v>573</v>
      </c>
    </row>
    <row r="4864" spans="1:8" ht="16.5" thickBot="1">
      <c r="A4864" s="22" t="s">
        <v>17</v>
      </c>
      <c r="B4864" s="35">
        <v>0.4</v>
      </c>
      <c r="C4864" s="36">
        <v>0.50700000000000001</v>
      </c>
      <c r="D4864" s="29">
        <v>0.21199999999999999</v>
      </c>
      <c r="E4864" s="35">
        <v>0.246</v>
      </c>
      <c r="F4864" s="29">
        <v>2.74</v>
      </c>
      <c r="G4864" s="29">
        <v>2.5110000000000001</v>
      </c>
      <c r="H4864" s="108" t="s">
        <v>18</v>
      </c>
    </row>
    <row r="4865" spans="1:8" ht="16.5" thickBot="1">
      <c r="A4865" s="22" t="s">
        <v>19</v>
      </c>
      <c r="B4865" s="35">
        <v>61.139000000000003</v>
      </c>
      <c r="C4865" s="36">
        <v>169.87200000000001</v>
      </c>
      <c r="D4865" s="29">
        <v>66.742000000000004</v>
      </c>
      <c r="E4865" s="35">
        <v>180.42599999999999</v>
      </c>
      <c r="F4865" s="29">
        <v>81.427000000000007</v>
      </c>
      <c r="G4865" s="29">
        <v>229.922</v>
      </c>
      <c r="H4865" s="108" t="s">
        <v>574</v>
      </c>
    </row>
    <row r="4866" spans="1:8" ht="16.5" thickBot="1">
      <c r="A4866" s="22" t="s">
        <v>20</v>
      </c>
      <c r="B4866" s="35">
        <v>5.8209999999999997</v>
      </c>
      <c r="C4866" s="36">
        <v>7.8150000000000004</v>
      </c>
      <c r="D4866" s="29">
        <v>2.2229999999999999</v>
      </c>
      <c r="E4866" s="35">
        <v>3.4060000000000001</v>
      </c>
      <c r="F4866" s="29">
        <v>4.5880000000000001</v>
      </c>
      <c r="G4866" s="29">
        <v>7.07</v>
      </c>
      <c r="H4866" s="108" t="s">
        <v>577</v>
      </c>
    </row>
    <row r="4867" spans="1:8" ht="16.5" thickBot="1">
      <c r="A4867" s="22" t="s">
        <v>21</v>
      </c>
      <c r="B4867" s="35">
        <v>2.3079999999999998</v>
      </c>
      <c r="C4867" s="36">
        <v>4.1020000000000003</v>
      </c>
      <c r="D4867" s="29">
        <v>1.8540000000000001</v>
      </c>
      <c r="E4867" s="35">
        <v>2.9009999999999998</v>
      </c>
      <c r="F4867" s="29">
        <v>1.6</v>
      </c>
      <c r="G4867" s="29">
        <v>2.5649999999999999</v>
      </c>
      <c r="H4867" s="108" t="s">
        <v>587</v>
      </c>
    </row>
    <row r="4868" spans="1:8" ht="16.5" thickBot="1">
      <c r="A4868" s="22" t="s">
        <v>22</v>
      </c>
      <c r="B4868" s="35">
        <v>1.083</v>
      </c>
      <c r="C4868" s="36">
        <v>1.5649999999999999</v>
      </c>
      <c r="D4868" s="29">
        <v>0.95599999999999996</v>
      </c>
      <c r="E4868" s="35">
        <v>1.2649999999999999</v>
      </c>
      <c r="F4868" s="29">
        <v>1.5649999999999999</v>
      </c>
      <c r="G4868" s="29">
        <v>2.5430000000000001</v>
      </c>
      <c r="H4868" s="108" t="s">
        <v>571</v>
      </c>
    </row>
    <row r="4869" spans="1:8" ht="16.5" thickBot="1">
      <c r="A4869" s="22" t="s">
        <v>23</v>
      </c>
      <c r="B4869" s="35">
        <v>8.42</v>
      </c>
      <c r="C4869" s="36">
        <v>11.254</v>
      </c>
      <c r="D4869" s="29">
        <v>8.3789999999999996</v>
      </c>
      <c r="E4869" s="35">
        <v>10.204000000000001</v>
      </c>
      <c r="F4869" s="29">
        <v>10.090999999999999</v>
      </c>
      <c r="G4869" s="29">
        <v>13.236000000000001</v>
      </c>
      <c r="H4869" s="108" t="s">
        <v>24</v>
      </c>
    </row>
    <row r="4870" spans="1:8" ht="16.5" thickBot="1">
      <c r="A4870" s="22" t="s">
        <v>25</v>
      </c>
      <c r="B4870" s="29">
        <v>16.122</v>
      </c>
      <c r="C4870" s="27">
        <v>20.006</v>
      </c>
      <c r="D4870" s="29">
        <v>12.263999999999999</v>
      </c>
      <c r="E4870" s="35">
        <v>20.282</v>
      </c>
      <c r="F4870" s="29">
        <v>13.955</v>
      </c>
      <c r="G4870" s="29">
        <v>38.018000000000001</v>
      </c>
      <c r="H4870" s="108" t="s">
        <v>578</v>
      </c>
    </row>
    <row r="4871" spans="1:8" ht="16.5" thickBot="1">
      <c r="A4871" s="22" t="s">
        <v>26</v>
      </c>
      <c r="B4871" s="35">
        <v>1.1032153846153845</v>
      </c>
      <c r="C4871" s="36">
        <v>4.0590000000000002</v>
      </c>
      <c r="D4871" s="29">
        <v>1.2888512820512819</v>
      </c>
      <c r="E4871" s="35">
        <v>4.742</v>
      </c>
      <c r="F4871" s="29">
        <v>1.1140000000000001</v>
      </c>
      <c r="G4871" s="29">
        <v>4.4790000000000001</v>
      </c>
      <c r="H4871" s="108" t="s">
        <v>588</v>
      </c>
    </row>
    <row r="4872" spans="1:8" ht="16.5" thickBot="1">
      <c r="A4872" s="22" t="s">
        <v>27</v>
      </c>
      <c r="B4872" s="35">
        <v>10.635999999999999</v>
      </c>
      <c r="C4872" s="36">
        <v>15.738</v>
      </c>
      <c r="D4872" s="29">
        <v>10.773999999999999</v>
      </c>
      <c r="E4872" s="35">
        <v>16.355</v>
      </c>
      <c r="F4872" s="29">
        <v>11.632</v>
      </c>
      <c r="G4872" s="29">
        <v>21.300999999999998</v>
      </c>
      <c r="H4872" s="108" t="s">
        <v>579</v>
      </c>
    </row>
    <row r="4873" spans="1:8" ht="16.5" thickBot="1">
      <c r="A4873" s="22" t="s">
        <v>28</v>
      </c>
      <c r="B4873" s="35">
        <v>12.29</v>
      </c>
      <c r="C4873" s="36">
        <v>27.166</v>
      </c>
      <c r="D4873" s="29">
        <v>11.055</v>
      </c>
      <c r="E4873" s="35">
        <v>25.718</v>
      </c>
      <c r="F4873" s="29">
        <v>13.737</v>
      </c>
      <c r="G4873" s="29">
        <v>36.506</v>
      </c>
      <c r="H4873" s="108" t="s">
        <v>580</v>
      </c>
    </row>
    <row r="4874" spans="1:8" ht="16.5" thickBot="1">
      <c r="A4874" s="22" t="s">
        <v>29</v>
      </c>
      <c r="B4874" s="35">
        <v>2.0710000000000002</v>
      </c>
      <c r="C4874" s="36">
        <v>3.359</v>
      </c>
      <c r="D4874" s="29">
        <v>1.885</v>
      </c>
      <c r="E4874" s="35">
        <v>2.8820000000000001</v>
      </c>
      <c r="F4874" s="29">
        <v>2.8540000000000001</v>
      </c>
      <c r="G4874" s="29">
        <v>3.1030000000000002</v>
      </c>
      <c r="H4874" s="108" t="s">
        <v>581</v>
      </c>
    </row>
    <row r="4875" spans="1:8" ht="16.5" thickBot="1">
      <c r="A4875" s="22" t="s">
        <v>30</v>
      </c>
      <c r="B4875" s="35">
        <v>2.85</v>
      </c>
      <c r="C4875" s="36">
        <v>4.7809999999999997</v>
      </c>
      <c r="D4875" s="29">
        <v>4.8719999999999999</v>
      </c>
      <c r="E4875" s="35">
        <v>5.0570000000000004</v>
      </c>
      <c r="F4875" s="29">
        <v>3.762</v>
      </c>
      <c r="G4875" s="29">
        <v>4.8890000000000002</v>
      </c>
      <c r="H4875" s="108" t="s">
        <v>589</v>
      </c>
    </row>
    <row r="4876" spans="1:8" ht="16.5" thickBot="1">
      <c r="A4876" s="22" t="s">
        <v>31</v>
      </c>
      <c r="B4876" s="35">
        <v>9.5459999999999994</v>
      </c>
      <c r="C4876" s="36">
        <v>14.398999999999999</v>
      </c>
      <c r="D4876" s="29">
        <v>10.715</v>
      </c>
      <c r="E4876" s="35">
        <v>14.394</v>
      </c>
      <c r="F4876" s="29">
        <v>5.5789999999999997</v>
      </c>
      <c r="G4876" s="29">
        <v>16.596</v>
      </c>
      <c r="H4876" s="108" t="s">
        <v>582</v>
      </c>
    </row>
    <row r="4877" spans="1:8" ht="16.5" thickBot="1">
      <c r="A4877" s="22" t="s">
        <v>32</v>
      </c>
      <c r="B4877" s="35">
        <v>20.465</v>
      </c>
      <c r="C4877" s="36">
        <v>30.952999999999999</v>
      </c>
      <c r="D4877" s="29">
        <v>15.65</v>
      </c>
      <c r="E4877" s="35">
        <v>25.219000000000001</v>
      </c>
      <c r="F4877" s="29">
        <v>16.856000000000002</v>
      </c>
      <c r="G4877" s="29">
        <v>27.23</v>
      </c>
      <c r="H4877" s="108" t="s">
        <v>584</v>
      </c>
    </row>
    <row r="4878" spans="1:8" ht="16.5" thickBot="1">
      <c r="A4878" s="22" t="s">
        <v>33</v>
      </c>
      <c r="B4878" s="37">
        <v>8.0000000000000002E-3</v>
      </c>
      <c r="C4878" s="38">
        <v>2E-3</v>
      </c>
      <c r="D4878" s="29">
        <v>0.02</v>
      </c>
      <c r="E4878" s="35">
        <v>5.0000000000000001E-3</v>
      </c>
      <c r="F4878" s="29">
        <v>3.0129999999999999</v>
      </c>
      <c r="G4878" s="29">
        <v>0.223</v>
      </c>
      <c r="H4878" s="108" t="s">
        <v>583</v>
      </c>
    </row>
    <row r="4879" spans="1:8" ht="16.5" thickBot="1">
      <c r="A4879" s="22" t="s">
        <v>34</v>
      </c>
      <c r="B4879" s="37">
        <v>16.908999999999999</v>
      </c>
      <c r="C4879" s="38">
        <v>12.718999999999999</v>
      </c>
      <c r="D4879" s="29">
        <v>19.155999999999999</v>
      </c>
      <c r="E4879" s="35">
        <v>15.227</v>
      </c>
      <c r="F4879" s="29">
        <v>19.861999999999998</v>
      </c>
      <c r="G4879" s="29">
        <v>18.148</v>
      </c>
      <c r="H4879" s="107" t="s">
        <v>35</v>
      </c>
    </row>
    <row r="4880" spans="1:8" ht="16.5" thickBot="1">
      <c r="A4880" s="90" t="s">
        <v>338</v>
      </c>
      <c r="B4880" s="92">
        <v>305.67121538461532</v>
      </c>
      <c r="C4880" s="92">
        <v>458.05099999999999</v>
      </c>
      <c r="D4880" s="92">
        <v>262.58185128205128</v>
      </c>
      <c r="E4880" s="92">
        <v>458.54300000000006</v>
      </c>
      <c r="F4880" s="92">
        <f>SUM(F4858:F4879)</f>
        <v>297.06900000000002</v>
      </c>
      <c r="G4880" s="92">
        <f>SUM(G4858:G4879)</f>
        <v>568.75099999999986</v>
      </c>
      <c r="H4880" s="106" t="s">
        <v>586</v>
      </c>
    </row>
    <row r="4881" spans="1:8" ht="16.5" thickBot="1">
      <c r="A4881" s="90" t="s">
        <v>337</v>
      </c>
      <c r="B4881" s="92">
        <v>1320.0618576892048</v>
      </c>
      <c r="C4881" s="92">
        <v>2825.6129999999998</v>
      </c>
      <c r="D4881" s="92">
        <v>1333.8020051533117</v>
      </c>
      <c r="E4881" s="92">
        <v>2855.0239999999999</v>
      </c>
      <c r="F4881" s="92">
        <f>+D4881/E4881*G4881</f>
        <v>1679.0356487808904</v>
      </c>
      <c r="G4881" s="92">
        <v>3594.002</v>
      </c>
      <c r="H4881" s="113" t="s">
        <v>339</v>
      </c>
    </row>
    <row r="4882" spans="1:8">
      <c r="A4882" s="15"/>
      <c r="B4882" s="60"/>
      <c r="C4882" s="60"/>
      <c r="D4882" s="60"/>
      <c r="E4882" s="60"/>
      <c r="F4882" s="60"/>
      <c r="G4882" s="60"/>
    </row>
    <row r="4883" spans="1:8" s="7" customFormat="1">
      <c r="A4883" s="109" t="s">
        <v>280</v>
      </c>
      <c r="H4883" s="102" t="s">
        <v>281</v>
      </c>
    </row>
    <row r="4884" spans="1:8" s="7" customFormat="1">
      <c r="A4884" s="109" t="s">
        <v>794</v>
      </c>
      <c r="H4884" s="103" t="s">
        <v>546</v>
      </c>
    </row>
    <row r="4885" spans="1:8" s="7" customFormat="1" ht="16.5" customHeight="1" thickBot="1">
      <c r="A4885" s="72" t="s">
        <v>813</v>
      </c>
      <c r="E4885" s="96"/>
      <c r="G4885" s="96" t="s">
        <v>37</v>
      </c>
      <c r="H4885" s="96" t="s">
        <v>1</v>
      </c>
    </row>
    <row r="4886" spans="1:8" s="7" customFormat="1" ht="16.5" thickBot="1">
      <c r="A4886" s="63" t="s">
        <v>6</v>
      </c>
      <c r="B4886" s="179">
        <v>2018</v>
      </c>
      <c r="C4886" s="180"/>
      <c r="D4886" s="179">
        <v>2019</v>
      </c>
      <c r="E4886" s="180"/>
      <c r="F4886" s="179">
        <v>2020</v>
      </c>
      <c r="G4886" s="180"/>
      <c r="H4886" s="64" t="s">
        <v>2</v>
      </c>
    </row>
    <row r="4887" spans="1:8" s="7" customFormat="1">
      <c r="A4887" s="65"/>
      <c r="B4887" s="19" t="s">
        <v>40</v>
      </c>
      <c r="C4887" s="9" t="s">
        <v>41</v>
      </c>
      <c r="D4887" s="105" t="s">
        <v>40</v>
      </c>
      <c r="E4887" s="31" t="s">
        <v>41</v>
      </c>
      <c r="F4887" s="105" t="s">
        <v>40</v>
      </c>
      <c r="G4887" s="31" t="s">
        <v>41</v>
      </c>
      <c r="H4887" s="66"/>
    </row>
    <row r="4888" spans="1:8" s="7" customFormat="1" ht="16.5" thickBot="1">
      <c r="A4888" s="67"/>
      <c r="B4888" s="32" t="s">
        <v>42</v>
      </c>
      <c r="C4888" s="32" t="s">
        <v>43</v>
      </c>
      <c r="D4888" s="108" t="s">
        <v>42</v>
      </c>
      <c r="E4888" s="5" t="s">
        <v>43</v>
      </c>
      <c r="F4888" s="108" t="s">
        <v>42</v>
      </c>
      <c r="G4888" s="5" t="s">
        <v>43</v>
      </c>
      <c r="H4888" s="68"/>
    </row>
    <row r="4889" spans="1:8" s="7" customFormat="1" ht="17.25" thickTop="1" thickBot="1">
      <c r="A4889" s="22" t="s">
        <v>11</v>
      </c>
      <c r="B4889" s="97">
        <v>8.0000000000000002E-3</v>
      </c>
      <c r="C4889" s="98">
        <v>2.4E-2</v>
      </c>
      <c r="D4889" s="97">
        <v>5.0000000000000001E-3</v>
      </c>
      <c r="E4889" s="98">
        <v>1.2999999999999999E-2</v>
      </c>
      <c r="F4889" s="29">
        <v>1.7000000000000001E-2</v>
      </c>
      <c r="G4889" s="29">
        <v>5.8999999999999997E-2</v>
      </c>
      <c r="H4889" s="118" t="s">
        <v>575</v>
      </c>
    </row>
    <row r="4890" spans="1:8" s="7" customFormat="1" ht="16.5" thickBot="1">
      <c r="A4890" s="22" t="s">
        <v>12</v>
      </c>
      <c r="B4890" s="97">
        <v>3.7999999999999999E-2</v>
      </c>
      <c r="C4890" s="98">
        <v>1.7010000000000001</v>
      </c>
      <c r="D4890" s="97">
        <v>0.06</v>
      </c>
      <c r="E4890" s="98">
        <v>1.371</v>
      </c>
      <c r="F4890" s="29">
        <v>2.9000000000000001E-2</v>
      </c>
      <c r="G4890" s="29">
        <v>1.07</v>
      </c>
      <c r="H4890" s="108" t="s">
        <v>576</v>
      </c>
    </row>
    <row r="4891" spans="1:8" s="7" customFormat="1" ht="16.5" thickBot="1">
      <c r="A4891" s="22" t="s">
        <v>13</v>
      </c>
      <c r="B4891" s="97">
        <v>7.0000000000000001E-3</v>
      </c>
      <c r="C4891" s="98">
        <v>0.115</v>
      </c>
      <c r="D4891" s="97">
        <v>5</v>
      </c>
      <c r="E4891" s="98">
        <v>7.5999999999999998E-2</v>
      </c>
      <c r="F4891" s="29">
        <v>0.01</v>
      </c>
      <c r="G4891" s="29">
        <v>0.16700000000000001</v>
      </c>
      <c r="H4891" s="108" t="s">
        <v>572</v>
      </c>
    </row>
    <row r="4892" spans="1:8" s="7" customFormat="1" ht="16.5" thickBot="1">
      <c r="A4892" s="22" t="s">
        <v>14</v>
      </c>
      <c r="B4892" s="97">
        <v>0</v>
      </c>
      <c r="C4892" s="98">
        <v>4.9000000000000002E-2</v>
      </c>
      <c r="D4892" s="97">
        <v>0</v>
      </c>
      <c r="E4892" s="98">
        <v>2.9000000000000001E-2</v>
      </c>
      <c r="F4892" s="29">
        <v>0</v>
      </c>
      <c r="G4892" s="29">
        <v>7.0000000000000001E-3</v>
      </c>
      <c r="H4892" s="108" t="s">
        <v>585</v>
      </c>
    </row>
    <row r="4893" spans="1:8" s="7" customFormat="1" ht="16.5" thickBot="1">
      <c r="A4893" s="22" t="s">
        <v>15</v>
      </c>
      <c r="B4893" s="97">
        <v>0</v>
      </c>
      <c r="C4893" s="98">
        <v>0</v>
      </c>
      <c r="D4893" s="97">
        <v>0</v>
      </c>
      <c r="E4893" s="98">
        <v>0</v>
      </c>
      <c r="F4893" s="29">
        <v>0</v>
      </c>
      <c r="G4893" s="29">
        <v>0</v>
      </c>
      <c r="H4893" s="108" t="s">
        <v>591</v>
      </c>
    </row>
    <row r="4894" spans="1:8" s="7" customFormat="1" ht="16.5" thickBot="1">
      <c r="A4894" s="22" t="s">
        <v>16</v>
      </c>
      <c r="B4894" s="97">
        <v>0</v>
      </c>
      <c r="C4894" s="98">
        <v>0</v>
      </c>
      <c r="D4894" s="97">
        <v>0</v>
      </c>
      <c r="E4894" s="98">
        <v>1E-3</v>
      </c>
      <c r="F4894" s="29">
        <v>0</v>
      </c>
      <c r="G4894" s="29">
        <v>0</v>
      </c>
      <c r="H4894" s="108" t="s">
        <v>573</v>
      </c>
    </row>
    <row r="4895" spans="1:8" s="7" customFormat="1" ht="16.5" thickBot="1">
      <c r="A4895" s="22" t="s">
        <v>17</v>
      </c>
      <c r="B4895" s="97">
        <v>0</v>
      </c>
      <c r="C4895" s="98">
        <v>0</v>
      </c>
      <c r="D4895" s="97">
        <v>0</v>
      </c>
      <c r="E4895" s="98">
        <v>0</v>
      </c>
      <c r="F4895" s="98">
        <v>0</v>
      </c>
      <c r="G4895" s="98">
        <v>0</v>
      </c>
      <c r="H4895" s="108" t="s">
        <v>18</v>
      </c>
    </row>
    <row r="4896" spans="1:8" s="7" customFormat="1" ht="16.5" thickBot="1">
      <c r="A4896" s="22" t="s">
        <v>19</v>
      </c>
      <c r="B4896" s="97">
        <v>0.10100000000000001</v>
      </c>
      <c r="C4896" s="98">
        <v>0.65700000000000003</v>
      </c>
      <c r="D4896" s="97">
        <v>8.3000000000000004E-2</v>
      </c>
      <c r="E4896" s="98">
        <v>0.94099999999999995</v>
      </c>
      <c r="F4896" s="29">
        <v>0.122</v>
      </c>
      <c r="G4896" s="29">
        <v>0.878</v>
      </c>
      <c r="H4896" s="108" t="s">
        <v>574</v>
      </c>
    </row>
    <row r="4897" spans="1:8" s="7" customFormat="1" ht="16.5" thickBot="1">
      <c r="A4897" s="22" t="s">
        <v>20</v>
      </c>
      <c r="B4897" s="97">
        <v>0</v>
      </c>
      <c r="C4897" s="98">
        <v>0</v>
      </c>
      <c r="D4897" s="97">
        <v>1E-3</v>
      </c>
      <c r="E4897" s="98">
        <v>5.0000000000000001E-3</v>
      </c>
      <c r="F4897" s="29">
        <v>2E-3</v>
      </c>
      <c r="G4897" s="29">
        <v>0.01</v>
      </c>
      <c r="H4897" s="108" t="s">
        <v>577</v>
      </c>
    </row>
    <row r="4898" spans="1:8" s="7" customFormat="1" ht="16.5" thickBot="1">
      <c r="A4898" s="22" t="s">
        <v>21</v>
      </c>
      <c r="B4898" s="97">
        <v>8.7999999999999995E-2</v>
      </c>
      <c r="C4898" s="98">
        <v>0.28000000000000003</v>
      </c>
      <c r="D4898" s="97">
        <v>0.17</v>
      </c>
      <c r="E4898" s="98">
        <v>0.60199999999999998</v>
      </c>
      <c r="F4898" s="29">
        <v>0.27700000000000002</v>
      </c>
      <c r="G4898" s="29">
        <v>0.85399999999999998</v>
      </c>
      <c r="H4898" s="108" t="s">
        <v>587</v>
      </c>
    </row>
    <row r="4899" spans="1:8" s="7" customFormat="1" ht="16.5" thickBot="1">
      <c r="A4899" s="22" t="s">
        <v>22</v>
      </c>
      <c r="B4899" s="97">
        <v>0</v>
      </c>
      <c r="C4899" s="98">
        <v>2E-3</v>
      </c>
      <c r="D4899" s="97">
        <v>0</v>
      </c>
      <c r="E4899" s="98">
        <v>2E-3</v>
      </c>
      <c r="F4899" s="29">
        <v>0</v>
      </c>
      <c r="G4899" s="29">
        <v>2E-3</v>
      </c>
      <c r="H4899" s="108" t="s">
        <v>571</v>
      </c>
    </row>
    <row r="4900" spans="1:8" s="7" customFormat="1" ht="16.5" thickBot="1">
      <c r="A4900" s="22" t="s">
        <v>23</v>
      </c>
      <c r="B4900" s="97">
        <v>0.01</v>
      </c>
      <c r="C4900" s="98">
        <v>3.1E-2</v>
      </c>
      <c r="D4900" s="97">
        <v>6.0000000000000001E-3</v>
      </c>
      <c r="E4900" s="98">
        <v>3.4000000000000002E-2</v>
      </c>
      <c r="F4900" s="29">
        <v>5.0000000000000001E-3</v>
      </c>
      <c r="G4900" s="29">
        <v>2.1000000000000001E-2</v>
      </c>
      <c r="H4900" s="108" t="s">
        <v>24</v>
      </c>
    </row>
    <row r="4901" spans="1:8" s="7" customFormat="1" ht="16.5" thickBot="1">
      <c r="A4901" s="22" t="s">
        <v>25</v>
      </c>
      <c r="B4901" s="97">
        <v>1.0999999999999999E-2</v>
      </c>
      <c r="C4901" s="98">
        <v>7.5999999999999998E-2</v>
      </c>
      <c r="D4901" s="97">
        <v>0.01</v>
      </c>
      <c r="E4901" s="98">
        <v>6.4000000000000001E-2</v>
      </c>
      <c r="F4901" s="29">
        <v>2.4E-2</v>
      </c>
      <c r="G4901" s="29">
        <v>0.23799999999999999</v>
      </c>
      <c r="H4901" s="108" t="s">
        <v>578</v>
      </c>
    </row>
    <row r="4902" spans="1:8" s="7" customFormat="1" ht="16.5" thickBot="1">
      <c r="A4902" s="22" t="s">
        <v>26</v>
      </c>
      <c r="B4902" s="97">
        <v>0</v>
      </c>
      <c r="C4902" s="98">
        <v>0.13200000000000001</v>
      </c>
      <c r="D4902" s="97">
        <v>0</v>
      </c>
      <c r="E4902" s="98">
        <v>8.5999999999999993E-2</v>
      </c>
      <c r="F4902" s="29">
        <v>1E-3</v>
      </c>
      <c r="G4902" s="29">
        <v>0.17899999999999999</v>
      </c>
      <c r="H4902" s="108" t="s">
        <v>588</v>
      </c>
    </row>
    <row r="4903" spans="1:8" s="7" customFormat="1" ht="16.5" thickBot="1">
      <c r="A4903" s="22" t="s">
        <v>27</v>
      </c>
      <c r="B4903" s="97">
        <v>1.4E-2</v>
      </c>
      <c r="C4903" s="98">
        <v>0.17899999999999999</v>
      </c>
      <c r="D4903" s="97">
        <v>0</v>
      </c>
      <c r="E4903" s="98">
        <v>2.3E-2</v>
      </c>
      <c r="F4903" s="29">
        <v>5.0000000000000001E-3</v>
      </c>
      <c r="G4903" s="29">
        <v>0.11899999999999999</v>
      </c>
      <c r="H4903" s="108" t="s">
        <v>579</v>
      </c>
    </row>
    <row r="4904" spans="1:8" s="7" customFormat="1" ht="16.5" thickBot="1">
      <c r="A4904" s="22" t="s">
        <v>28</v>
      </c>
      <c r="B4904" s="97">
        <v>1.4999999999999999E-2</v>
      </c>
      <c r="C4904" s="98">
        <v>0.27300000000000002</v>
      </c>
      <c r="D4904" s="97">
        <v>2.802197802197802E-2</v>
      </c>
      <c r="E4904" s="98">
        <v>0.51</v>
      </c>
      <c r="F4904" s="29">
        <v>1.7000000000000001E-2</v>
      </c>
      <c r="G4904" s="29">
        <v>0.41299999999999998</v>
      </c>
      <c r="H4904" s="108" t="s">
        <v>580</v>
      </c>
    </row>
    <row r="4905" spans="1:8" s="7" customFormat="1" ht="16.5" thickBot="1">
      <c r="A4905" s="22" t="s">
        <v>29</v>
      </c>
      <c r="B4905" s="97">
        <v>4.0000000000000001E-3</v>
      </c>
      <c r="C4905" s="98">
        <v>0.53700000000000003</v>
      </c>
      <c r="D4905" s="97">
        <v>1.2999999999999999E-2</v>
      </c>
      <c r="E4905" s="98">
        <v>0.47099999999999997</v>
      </c>
      <c r="F4905" s="29">
        <v>0.05</v>
      </c>
      <c r="G4905" s="29">
        <v>0.19</v>
      </c>
      <c r="H4905" s="108" t="s">
        <v>581</v>
      </c>
    </row>
    <row r="4906" spans="1:8" s="7" customFormat="1" ht="16.5" thickBot="1">
      <c r="A4906" s="22" t="s">
        <v>30</v>
      </c>
      <c r="B4906" s="97">
        <v>0</v>
      </c>
      <c r="C4906" s="98">
        <v>1E-3</v>
      </c>
      <c r="D4906" s="97">
        <v>0</v>
      </c>
      <c r="E4906" s="98">
        <v>1E-3</v>
      </c>
      <c r="F4906" s="29">
        <v>0</v>
      </c>
      <c r="G4906" s="29">
        <v>1E-3</v>
      </c>
      <c r="H4906" s="108" t="s">
        <v>589</v>
      </c>
    </row>
    <row r="4907" spans="1:8" s="7" customFormat="1" ht="16.5" thickBot="1">
      <c r="A4907" s="22" t="s">
        <v>31</v>
      </c>
      <c r="B4907" s="97">
        <v>0</v>
      </c>
      <c r="C4907" s="98">
        <v>1.2E-2</v>
      </c>
      <c r="D4907" s="97">
        <v>0</v>
      </c>
      <c r="E4907" s="98">
        <v>0</v>
      </c>
      <c r="F4907" s="29">
        <v>0</v>
      </c>
      <c r="G4907" s="29">
        <v>1.2E-2</v>
      </c>
      <c r="H4907" s="108" t="s">
        <v>582</v>
      </c>
    </row>
    <row r="4908" spans="1:8" s="7" customFormat="1" ht="16.5" thickBot="1">
      <c r="A4908" s="22" t="s">
        <v>32</v>
      </c>
      <c r="B4908" s="97">
        <v>7.0000000000000001E-3</v>
      </c>
      <c r="C4908" s="98">
        <v>2.4900000000000002</v>
      </c>
      <c r="D4908" s="97">
        <v>3.0000000000000001E-3</v>
      </c>
      <c r="E4908" s="98">
        <v>0.66500000000000004</v>
      </c>
      <c r="F4908" s="29">
        <v>4.0000000000000001E-3</v>
      </c>
      <c r="G4908" s="29">
        <v>1.5429999999999999</v>
      </c>
      <c r="H4908" s="108" t="s">
        <v>584</v>
      </c>
    </row>
    <row r="4909" spans="1:8" s="7" customFormat="1" ht="16.5" thickBot="1">
      <c r="A4909" s="22" t="s">
        <v>33</v>
      </c>
      <c r="B4909" s="97">
        <v>0</v>
      </c>
      <c r="C4909" s="98">
        <v>0</v>
      </c>
      <c r="D4909" s="97">
        <v>0</v>
      </c>
      <c r="E4909" s="98">
        <v>0</v>
      </c>
      <c r="F4909" s="98">
        <v>0</v>
      </c>
      <c r="G4909" s="98">
        <v>0</v>
      </c>
      <c r="H4909" s="108" t="s">
        <v>583</v>
      </c>
    </row>
    <row r="4910" spans="1:8" s="7" customFormat="1" ht="16.5" thickBot="1">
      <c r="A4910" s="19" t="s">
        <v>34</v>
      </c>
      <c r="B4910" s="100">
        <v>0.106</v>
      </c>
      <c r="C4910" s="101">
        <v>0.152</v>
      </c>
      <c r="D4910" s="100">
        <v>0.17399999999999999</v>
      </c>
      <c r="E4910" s="101">
        <v>0.16</v>
      </c>
      <c r="F4910" s="29">
        <v>0.316</v>
      </c>
      <c r="G4910" s="29">
        <v>0.33200000000000002</v>
      </c>
      <c r="H4910" s="107" t="s">
        <v>35</v>
      </c>
    </row>
    <row r="4911" spans="1:8" s="7" customFormat="1" ht="16.5" thickBot="1">
      <c r="A4911" s="90" t="s">
        <v>338</v>
      </c>
      <c r="B4911" s="92">
        <v>0.40900000000000003</v>
      </c>
      <c r="C4911" s="92">
        <v>6.7110000000000012</v>
      </c>
      <c r="D4911" s="92">
        <v>5.5530219780219792</v>
      </c>
      <c r="E4911" s="92">
        <v>5.0539999999999994</v>
      </c>
      <c r="F4911" s="92">
        <f>SUM(F4889:F4910)</f>
        <v>0.879</v>
      </c>
      <c r="G4911" s="92">
        <f>SUM(G4889:G4910)</f>
        <v>6.0949999999999998</v>
      </c>
      <c r="H4911" s="117" t="s">
        <v>586</v>
      </c>
    </row>
    <row r="4912" spans="1:8" s="7" customFormat="1" ht="16.5" thickBot="1">
      <c r="A4912" s="90" t="s">
        <v>337</v>
      </c>
      <c r="B4912" s="92">
        <v>6.83</v>
      </c>
      <c r="C4912" s="92">
        <v>1483.748</v>
      </c>
      <c r="D4912" s="92">
        <v>7.0970000000000004</v>
      </c>
      <c r="E4912" s="92">
        <v>1168.346</v>
      </c>
      <c r="F4912" s="92">
        <f>+D4912/E4912*G4912</f>
        <v>5.4144703906205871</v>
      </c>
      <c r="G4912" s="92">
        <v>891.35900000000004</v>
      </c>
      <c r="H4912" s="113" t="s">
        <v>339</v>
      </c>
    </row>
    <row r="4913" spans="1:8" s="7" customFormat="1">
      <c r="A4913" s="93"/>
      <c r="B4913" s="94"/>
      <c r="C4913" s="94"/>
      <c r="D4913" s="94"/>
      <c r="E4913" s="94"/>
      <c r="F4913" s="94"/>
      <c r="G4913" s="94"/>
      <c r="H4913" s="115"/>
    </row>
    <row r="4914" spans="1:8" s="7" customFormat="1">
      <c r="A4914" s="109" t="s">
        <v>282</v>
      </c>
      <c r="H4914" s="102" t="s">
        <v>283</v>
      </c>
    </row>
    <row r="4915" spans="1:8" s="7" customFormat="1" ht="30">
      <c r="A4915" s="109" t="s">
        <v>795</v>
      </c>
      <c r="H4915" s="104" t="s">
        <v>547</v>
      </c>
    </row>
    <row r="4916" spans="1:8" s="7" customFormat="1" ht="16.5" customHeight="1" thickBot="1">
      <c r="A4916" s="72" t="s">
        <v>813</v>
      </c>
      <c r="E4916" s="96"/>
      <c r="G4916" s="96" t="s">
        <v>37</v>
      </c>
      <c r="H4916" s="96" t="s">
        <v>1</v>
      </c>
    </row>
    <row r="4917" spans="1:8" s="7" customFormat="1" ht="16.5" thickBot="1">
      <c r="A4917" s="63" t="s">
        <v>6</v>
      </c>
      <c r="B4917" s="179">
        <v>2018</v>
      </c>
      <c r="C4917" s="180"/>
      <c r="D4917" s="179">
        <v>2019</v>
      </c>
      <c r="E4917" s="180"/>
      <c r="F4917" s="179">
        <v>2020</v>
      </c>
      <c r="G4917" s="180"/>
      <c r="H4917" s="64" t="s">
        <v>2</v>
      </c>
    </row>
    <row r="4918" spans="1:8" s="7" customFormat="1">
      <c r="A4918" s="65"/>
      <c r="B4918" s="19" t="s">
        <v>40</v>
      </c>
      <c r="C4918" s="9" t="s">
        <v>41</v>
      </c>
      <c r="D4918" s="105" t="s">
        <v>40</v>
      </c>
      <c r="E4918" s="31" t="s">
        <v>41</v>
      </c>
      <c r="F4918" s="105" t="s">
        <v>40</v>
      </c>
      <c r="G4918" s="31" t="s">
        <v>41</v>
      </c>
      <c r="H4918" s="66"/>
    </row>
    <row r="4919" spans="1:8" s="7" customFormat="1" ht="16.5" thickBot="1">
      <c r="A4919" s="67"/>
      <c r="B4919" s="32" t="s">
        <v>42</v>
      </c>
      <c r="C4919" s="32" t="s">
        <v>43</v>
      </c>
      <c r="D4919" s="108" t="s">
        <v>42</v>
      </c>
      <c r="E4919" s="5" t="s">
        <v>43</v>
      </c>
      <c r="F4919" s="108" t="s">
        <v>42</v>
      </c>
      <c r="G4919" s="61" t="s">
        <v>43</v>
      </c>
      <c r="H4919" s="68"/>
    </row>
    <row r="4920" spans="1:8" s="7" customFormat="1" ht="17.25" thickTop="1" thickBot="1">
      <c r="A4920" s="22" t="s">
        <v>11</v>
      </c>
      <c r="B4920" s="97">
        <v>6.2866423954231372E-3</v>
      </c>
      <c r="C4920" s="98">
        <v>1.1504E-2</v>
      </c>
      <c r="D4920" s="97">
        <v>4.6100000000000003</v>
      </c>
      <c r="E4920" s="33">
        <v>9.6020000000000003</v>
      </c>
      <c r="F4920" s="29">
        <v>3.738</v>
      </c>
      <c r="G4920" s="33">
        <v>8.7940000000000005</v>
      </c>
      <c r="H4920" s="62" t="s">
        <v>575</v>
      </c>
    </row>
    <row r="4921" spans="1:8" s="7" customFormat="1" ht="16.5" thickBot="1">
      <c r="A4921" s="22" t="s">
        <v>12</v>
      </c>
      <c r="B4921" s="97">
        <v>3.5917543136029094E-2</v>
      </c>
      <c r="C4921" s="98">
        <v>7.9352999999999993E-2</v>
      </c>
      <c r="D4921" s="97">
        <v>29.956</v>
      </c>
      <c r="E4921" s="33">
        <v>80.457999999999998</v>
      </c>
      <c r="F4921" s="29">
        <v>31.510999999999999</v>
      </c>
      <c r="G4921" s="33">
        <v>79.87</v>
      </c>
      <c r="H4921" s="62" t="s">
        <v>576</v>
      </c>
    </row>
    <row r="4922" spans="1:8" s="7" customFormat="1" ht="16.5" thickBot="1">
      <c r="A4922" s="22" t="s">
        <v>13</v>
      </c>
      <c r="B4922" s="97">
        <v>5.2074839743589734E-3</v>
      </c>
      <c r="C4922" s="98">
        <v>1.2175999999999999E-2</v>
      </c>
      <c r="D4922" s="97">
        <v>8.1229999999999993</v>
      </c>
      <c r="E4922" s="33">
        <v>12.262</v>
      </c>
      <c r="F4922" s="29">
        <v>6.2809999999999997</v>
      </c>
      <c r="G4922" s="33">
        <v>11.715</v>
      </c>
      <c r="H4922" s="62" t="s">
        <v>572</v>
      </c>
    </row>
    <row r="4923" spans="1:8" s="7" customFormat="1" ht="16.5" thickBot="1">
      <c r="A4923" s="22" t="s">
        <v>14</v>
      </c>
      <c r="B4923" s="97">
        <v>0.5511728497985271</v>
      </c>
      <c r="C4923" s="98">
        <v>3.121</v>
      </c>
      <c r="D4923" s="97">
        <v>0.91900000000000004</v>
      </c>
      <c r="E4923" s="33">
        <v>3.05</v>
      </c>
      <c r="F4923" s="29">
        <v>0.92</v>
      </c>
      <c r="G4923" s="33">
        <v>3.3969999999999998</v>
      </c>
      <c r="H4923" s="62" t="s">
        <v>585</v>
      </c>
    </row>
    <row r="4924" spans="1:8" s="7" customFormat="1" ht="16.5" thickBot="1">
      <c r="A4924" s="22" t="s">
        <v>15</v>
      </c>
      <c r="B4924" s="97">
        <v>3.9468042874156417</v>
      </c>
      <c r="C4924" s="98">
        <v>24.855</v>
      </c>
      <c r="D4924" s="97">
        <v>3.1429932512901946</v>
      </c>
      <c r="E4924" s="33">
        <v>19.859000000000002</v>
      </c>
      <c r="F4924" s="29">
        <v>2.9465858478534082</v>
      </c>
      <c r="G4924" s="33">
        <v>18.617999999999999</v>
      </c>
      <c r="H4924" s="62" t="s">
        <v>591</v>
      </c>
    </row>
    <row r="4925" spans="1:8" s="7" customFormat="1" ht="16.5" thickBot="1">
      <c r="A4925" s="22" t="s">
        <v>16</v>
      </c>
      <c r="B4925" s="97">
        <v>0</v>
      </c>
      <c r="C4925" s="98">
        <v>1E-3</v>
      </c>
      <c r="D4925" s="97">
        <v>1.7999999999999999E-2</v>
      </c>
      <c r="E4925" s="33">
        <v>4.0000000000000001E-3</v>
      </c>
      <c r="F4925" s="29">
        <v>0</v>
      </c>
      <c r="G4925" s="33">
        <v>0</v>
      </c>
      <c r="H4925" s="62" t="s">
        <v>573</v>
      </c>
    </row>
    <row r="4926" spans="1:8" s="7" customFormat="1" ht="16.5" thickBot="1">
      <c r="A4926" s="22" t="s">
        <v>17</v>
      </c>
      <c r="B4926" s="97">
        <v>2.1276595744680854E-2</v>
      </c>
      <c r="C4926" s="98">
        <v>0.05</v>
      </c>
      <c r="D4926" s="97">
        <v>6.0999999999999999E-2</v>
      </c>
      <c r="E4926" s="33">
        <v>8.7999999999999995E-2</v>
      </c>
      <c r="F4926" s="29">
        <v>2.3E-2</v>
      </c>
      <c r="G4926" s="33">
        <v>7.2999999999999995E-2</v>
      </c>
      <c r="H4926" s="62" t="s">
        <v>18</v>
      </c>
    </row>
    <row r="4927" spans="1:8" s="7" customFormat="1" ht="16.5" thickBot="1">
      <c r="A4927" s="22" t="s">
        <v>19</v>
      </c>
      <c r="B4927" s="97">
        <v>19.866199805542053</v>
      </c>
      <c r="C4927" s="98">
        <v>83.173000000000002</v>
      </c>
      <c r="D4927" s="97">
        <v>21.606000000000002</v>
      </c>
      <c r="E4927" s="33">
        <v>85.477000000000004</v>
      </c>
      <c r="F4927" s="29">
        <v>16.881</v>
      </c>
      <c r="G4927" s="33">
        <v>73.751999999999995</v>
      </c>
      <c r="H4927" s="62" t="s">
        <v>574</v>
      </c>
    </row>
    <row r="4928" spans="1:8" s="7" customFormat="1" ht="16.5" thickBot="1">
      <c r="A4928" s="22" t="s">
        <v>20</v>
      </c>
      <c r="B4928" s="97">
        <v>0.12848611111111111</v>
      </c>
      <c r="C4928" s="98">
        <v>0.84099999999999997</v>
      </c>
      <c r="D4928" s="97">
        <v>0.221</v>
      </c>
      <c r="E4928" s="33">
        <v>0.50600000000000001</v>
      </c>
      <c r="F4928" s="29">
        <v>4.2000000000000003E-2</v>
      </c>
      <c r="G4928" s="33">
        <v>0.13400000000000001</v>
      </c>
      <c r="H4928" s="62" t="s">
        <v>577</v>
      </c>
    </row>
    <row r="4929" spans="1:8" s="7" customFormat="1" ht="16.5" thickBot="1">
      <c r="A4929" s="22" t="s">
        <v>21</v>
      </c>
      <c r="B4929" s="97">
        <v>1.7453467741935484</v>
      </c>
      <c r="C4929" s="98">
        <v>0.51900000000000002</v>
      </c>
      <c r="D4929" s="97">
        <v>1.5449999999999999</v>
      </c>
      <c r="E4929" s="33">
        <v>1.034</v>
      </c>
      <c r="F4929" s="29">
        <v>0.98199999999999998</v>
      </c>
      <c r="G4929" s="33">
        <v>0.33600000000000002</v>
      </c>
      <c r="H4929" s="62" t="s">
        <v>587</v>
      </c>
    </row>
    <row r="4930" spans="1:8" s="7" customFormat="1" ht="16.5" thickBot="1">
      <c r="A4930" s="22" t="s">
        <v>22</v>
      </c>
      <c r="B4930" s="97">
        <v>0.41156950672645737</v>
      </c>
      <c r="C4930" s="98">
        <v>0.13</v>
      </c>
      <c r="D4930" s="97">
        <v>1.323</v>
      </c>
      <c r="E4930" s="33">
        <v>1.026</v>
      </c>
      <c r="F4930" s="29">
        <v>1.2889999999999999</v>
      </c>
      <c r="G4930" s="33">
        <v>0.379</v>
      </c>
      <c r="H4930" s="62" t="s">
        <v>571</v>
      </c>
    </row>
    <row r="4931" spans="1:8" s="7" customFormat="1" ht="16.5" thickBot="1">
      <c r="A4931" s="22" t="s">
        <v>23</v>
      </c>
      <c r="B4931" s="97">
        <v>11.027064762304839</v>
      </c>
      <c r="C4931" s="98">
        <v>49.234000000000002</v>
      </c>
      <c r="D4931" s="97">
        <v>3.5531006091157322</v>
      </c>
      <c r="E4931" s="33">
        <v>41.558</v>
      </c>
      <c r="F4931" s="29">
        <v>2.8796376537760953</v>
      </c>
      <c r="G4931" s="33">
        <v>33.680999999999997</v>
      </c>
      <c r="H4931" s="62" t="s">
        <v>24</v>
      </c>
    </row>
    <row r="4932" spans="1:8" s="7" customFormat="1" ht="16.5" thickBot="1">
      <c r="A4932" s="22" t="s">
        <v>25</v>
      </c>
      <c r="B4932" s="97">
        <v>2.7827806721018096</v>
      </c>
      <c r="C4932" s="98">
        <v>7.9560000000000004</v>
      </c>
      <c r="D4932" s="97">
        <v>3.0290196858222309</v>
      </c>
      <c r="E4932" s="33">
        <v>8.7249999999999996</v>
      </c>
      <c r="F4932" s="29">
        <v>3.5921222566421345</v>
      </c>
      <c r="G4932" s="33">
        <v>10.347</v>
      </c>
      <c r="H4932" s="62" t="s">
        <v>578</v>
      </c>
    </row>
    <row r="4933" spans="1:8" s="7" customFormat="1" ht="16.5" thickBot="1">
      <c r="A4933" s="22" t="s">
        <v>26</v>
      </c>
      <c r="B4933" s="97">
        <v>0.32581818181818184</v>
      </c>
      <c r="C4933" s="98">
        <v>3.5840000000000001</v>
      </c>
      <c r="D4933" s="97">
        <v>0.64527272727272733</v>
      </c>
      <c r="E4933" s="33">
        <v>7.0979999999999999</v>
      </c>
      <c r="F4933" s="29">
        <v>1.4970000000000001</v>
      </c>
      <c r="G4933" s="33">
        <v>4.931</v>
      </c>
      <c r="H4933" s="62" t="s">
        <v>588</v>
      </c>
    </row>
    <row r="4934" spans="1:8" s="7" customFormat="1" ht="16.5" thickBot="1">
      <c r="A4934" s="22" t="s">
        <v>27</v>
      </c>
      <c r="B4934" s="97">
        <v>0</v>
      </c>
      <c r="C4934" s="98">
        <v>30.23</v>
      </c>
      <c r="D4934" s="97">
        <v>19.085000000000001</v>
      </c>
      <c r="E4934" s="33">
        <v>30.42</v>
      </c>
      <c r="F4934" s="29">
        <v>17.93</v>
      </c>
      <c r="G4934" s="33">
        <v>34.533000000000001</v>
      </c>
      <c r="H4934" s="62" t="s">
        <v>579</v>
      </c>
    </row>
    <row r="4935" spans="1:8" s="7" customFormat="1" ht="16.5" thickBot="1">
      <c r="A4935" s="22" t="s">
        <v>28</v>
      </c>
      <c r="B4935" s="97">
        <v>7.4034127984317015</v>
      </c>
      <c r="C4935" s="98">
        <v>33.055</v>
      </c>
      <c r="D4935" s="97">
        <v>7.3019999999999996</v>
      </c>
      <c r="E4935" s="33">
        <v>33.76</v>
      </c>
      <c r="F4935" s="29">
        <v>6.4710000000000001</v>
      </c>
      <c r="G4935" s="33">
        <v>36.069000000000003</v>
      </c>
      <c r="H4935" s="62" t="s">
        <v>580</v>
      </c>
    </row>
    <row r="4936" spans="1:8" s="7" customFormat="1" ht="16.5" thickBot="1">
      <c r="A4936" s="22" t="s">
        <v>29</v>
      </c>
      <c r="B4936" s="97">
        <v>26.428357741814882</v>
      </c>
      <c r="C4936" s="98">
        <v>25.753</v>
      </c>
      <c r="D4936" s="97">
        <v>18.343</v>
      </c>
      <c r="E4936" s="33">
        <v>18.611000000000001</v>
      </c>
      <c r="F4936" s="29">
        <v>7.7690000000000001</v>
      </c>
      <c r="G4936" s="33">
        <v>6.49</v>
      </c>
      <c r="H4936" s="62" t="s">
        <v>581</v>
      </c>
    </row>
    <row r="4937" spans="1:8" s="7" customFormat="1" ht="16.5" thickBot="1">
      <c r="A4937" s="22" t="s">
        <v>30</v>
      </c>
      <c r="B4937" s="97">
        <v>0.11031589461855411</v>
      </c>
      <c r="C4937" s="98">
        <v>0.70399999999999996</v>
      </c>
      <c r="D4937" s="97">
        <v>0.17863653389936318</v>
      </c>
      <c r="E4937" s="33">
        <v>1.1359999999999999</v>
      </c>
      <c r="F4937" s="29">
        <v>1.827</v>
      </c>
      <c r="G4937" s="33">
        <v>2.1960000000000002</v>
      </c>
      <c r="H4937" s="62" t="s">
        <v>589</v>
      </c>
    </row>
    <row r="4938" spans="1:8" s="7" customFormat="1" ht="16.5" thickBot="1">
      <c r="A4938" s="22" t="s">
        <v>31</v>
      </c>
      <c r="B4938" s="97">
        <v>2.3886167868589743</v>
      </c>
      <c r="C4938" s="98">
        <v>5.585</v>
      </c>
      <c r="D4938" s="97">
        <v>7.7248337339743598</v>
      </c>
      <c r="E4938" s="33">
        <v>18.062000000000001</v>
      </c>
      <c r="F4938" s="29">
        <v>3.157</v>
      </c>
      <c r="G4938" s="33">
        <v>12.648999999999999</v>
      </c>
      <c r="H4938" s="62" t="s">
        <v>582</v>
      </c>
    </row>
    <row r="4939" spans="1:8" s="7" customFormat="1" ht="16.5" thickBot="1">
      <c r="A4939" s="22" t="s">
        <v>32</v>
      </c>
      <c r="B4939" s="97">
        <v>19.435293133340338</v>
      </c>
      <c r="C4939" s="98">
        <v>95.948999999999998</v>
      </c>
      <c r="D4939" s="97">
        <v>20.024000000000001</v>
      </c>
      <c r="E4939" s="33">
        <v>88.927999999999997</v>
      </c>
      <c r="F4939" s="29">
        <v>18.228999999999999</v>
      </c>
      <c r="G4939" s="33">
        <v>75.938000000000002</v>
      </c>
      <c r="H4939" s="62" t="s">
        <v>584</v>
      </c>
    </row>
    <row r="4940" spans="1:8" s="7" customFormat="1" ht="16.5" thickBot="1">
      <c r="A4940" s="22" t="s">
        <v>33</v>
      </c>
      <c r="B4940" s="97">
        <v>0.75557142857142856</v>
      </c>
      <c r="C4940" s="98">
        <v>4.1000000000000002E-2</v>
      </c>
      <c r="D4940" s="97">
        <v>7.8E-2</v>
      </c>
      <c r="E4940" s="33">
        <v>4.2999999999999997E-2</v>
      </c>
      <c r="F4940" s="29">
        <v>0.09</v>
      </c>
      <c r="G4940" s="33">
        <v>1.2E-2</v>
      </c>
      <c r="H4940" s="62" t="s">
        <v>583</v>
      </c>
    </row>
    <row r="4941" spans="1:8" s="7" customFormat="1" ht="16.5" thickBot="1">
      <c r="A4941" s="19" t="s">
        <v>34</v>
      </c>
      <c r="B4941" s="100">
        <v>0.33133333333333337</v>
      </c>
      <c r="C4941" s="101">
        <v>0.497</v>
      </c>
      <c r="D4941" s="100">
        <v>0.13</v>
      </c>
      <c r="E4941" s="33">
        <v>0.158</v>
      </c>
      <c r="F4941" s="29">
        <v>0.11</v>
      </c>
      <c r="G4941" s="33">
        <v>0.106</v>
      </c>
      <c r="H4941" s="61" t="s">
        <v>35</v>
      </c>
    </row>
    <row r="4942" spans="1:8" s="7" customFormat="1" ht="16.5" thickBot="1">
      <c r="A4942" s="90" t="s">
        <v>338</v>
      </c>
      <c r="B4942" s="92">
        <v>97.706832333231873</v>
      </c>
      <c r="C4942" s="92">
        <v>365.381033</v>
      </c>
      <c r="D4942" s="92">
        <v>151.61785654137461</v>
      </c>
      <c r="E4942" s="92">
        <f t="shared" ref="E4942:F4942" si="544">SUM(E4920:E4941)</f>
        <v>461.86500000000007</v>
      </c>
      <c r="F4942" s="92">
        <f t="shared" si="544"/>
        <v>128.16534575827166</v>
      </c>
      <c r="G4942" s="92">
        <f>SUM(G4920:G4941)</f>
        <v>414.02000000000004</v>
      </c>
      <c r="H4942" s="117" t="s">
        <v>586</v>
      </c>
    </row>
    <row r="4943" spans="1:8" s="7" customFormat="1" ht="16.5" thickBot="1">
      <c r="A4943" s="90" t="s">
        <v>337</v>
      </c>
      <c r="B4943" s="92">
        <v>6898.5122674789027</v>
      </c>
      <c r="C4943" s="92">
        <v>20939.419999999998</v>
      </c>
      <c r="D4943" s="92">
        <v>6540.9607750625173</v>
      </c>
      <c r="E4943" s="92">
        <v>20061.788</v>
      </c>
      <c r="F4943" s="92">
        <v>6602.6822487658574</v>
      </c>
      <c r="G4943" s="92">
        <v>20251.094000000001</v>
      </c>
      <c r="H4943" s="113" t="s">
        <v>339</v>
      </c>
    </row>
    <row r="4944" spans="1:8" s="7" customFormat="1">
      <c r="A4944" s="93"/>
      <c r="B4944" s="94"/>
      <c r="C4944" s="94"/>
      <c r="D4944" s="94"/>
      <c r="E4944" s="94"/>
      <c r="F4944" s="94"/>
      <c r="G4944" s="94"/>
      <c r="H4944" s="115"/>
    </row>
    <row r="4945" spans="1:8" s="198" customFormat="1">
      <c r="A4945" s="201" t="s">
        <v>284</v>
      </c>
      <c r="H4945" s="203" t="s">
        <v>285</v>
      </c>
    </row>
    <row r="4946" spans="1:8" ht="15.75" customHeight="1">
      <c r="A4946" s="71" t="s">
        <v>796</v>
      </c>
      <c r="H4946" s="44" t="s">
        <v>548</v>
      </c>
    </row>
    <row r="4947" spans="1:8" ht="16.5" customHeight="1" thickBot="1">
      <c r="A4947" s="72" t="s">
        <v>813</v>
      </c>
      <c r="E4947" s="2"/>
      <c r="G4947" s="2" t="s">
        <v>37</v>
      </c>
      <c r="H4947" s="2" t="s">
        <v>1</v>
      </c>
    </row>
    <row r="4948" spans="1:8" ht="16.5" thickBot="1">
      <c r="A4948" s="63" t="s">
        <v>6</v>
      </c>
      <c r="B4948" s="179">
        <v>2018</v>
      </c>
      <c r="C4948" s="180"/>
      <c r="D4948" s="179">
        <v>2019</v>
      </c>
      <c r="E4948" s="180"/>
      <c r="F4948" s="179">
        <v>2020</v>
      </c>
      <c r="G4948" s="180"/>
      <c r="H4948" s="128" t="s">
        <v>2</v>
      </c>
    </row>
    <row r="4949" spans="1:8">
      <c r="A4949" s="65"/>
      <c r="B4949" s="19" t="s">
        <v>40</v>
      </c>
      <c r="C4949" s="105" t="s">
        <v>41</v>
      </c>
      <c r="D4949" s="105" t="s">
        <v>40</v>
      </c>
      <c r="E4949" s="15" t="s">
        <v>41</v>
      </c>
      <c r="F4949" s="156" t="s">
        <v>40</v>
      </c>
      <c r="G4949" s="157" t="s">
        <v>41</v>
      </c>
      <c r="H4949" s="129"/>
    </row>
    <row r="4950" spans="1:8" ht="16.5" thickBot="1">
      <c r="A4950" s="67"/>
      <c r="B4950" s="32" t="s">
        <v>42</v>
      </c>
      <c r="C4950" s="11" t="s">
        <v>43</v>
      </c>
      <c r="D4950" s="108" t="s">
        <v>42</v>
      </c>
      <c r="E4950" s="34" t="s">
        <v>43</v>
      </c>
      <c r="F4950" s="159" t="s">
        <v>42</v>
      </c>
      <c r="G4950" s="159" t="s">
        <v>43</v>
      </c>
      <c r="H4950" s="130"/>
    </row>
    <row r="4951" spans="1:8" ht="17.25" thickTop="1" thickBot="1">
      <c r="A4951" s="22" t="s">
        <v>11</v>
      </c>
      <c r="B4951" s="29">
        <f t="shared" ref="B4951:G4951" si="545">B4983+B5014+B5045+B5076+B5107+B5138+B5170+B5202+B5233+B5264+B5295+B5326+B5357+B5388+B5419+B5450+B5481+B5512</f>
        <v>268.79024216270398</v>
      </c>
      <c r="C4951" s="29">
        <f t="shared" si="545"/>
        <v>637.49</v>
      </c>
      <c r="D4951" s="29">
        <f t="shared" si="545"/>
        <v>293.86700000000002</v>
      </c>
      <c r="E4951" s="29">
        <f t="shared" si="545"/>
        <v>669.91800000000001</v>
      </c>
      <c r="F4951" s="29">
        <f t="shared" si="545"/>
        <v>304.411</v>
      </c>
      <c r="G4951" s="29">
        <f t="shared" si="545"/>
        <v>725.101</v>
      </c>
      <c r="H4951" s="132" t="s">
        <v>575</v>
      </c>
    </row>
    <row r="4952" spans="1:8" ht="16.5" thickBot="1">
      <c r="A4952" s="22" t="s">
        <v>12</v>
      </c>
      <c r="B4952" s="29">
        <f t="shared" ref="B4952:D4974" si="546">B4984+B5015+B5046+B5077+B5108+B5139+B5171+B5203+B5234+B5265+B5296+B5327+B5358+B5389+B5420+B5451+B5482+B5513</f>
        <v>1018.2996530823125</v>
      </c>
      <c r="C4952" s="29">
        <f t="shared" si="546"/>
        <v>2553.5129999999999</v>
      </c>
      <c r="D4952" s="29">
        <f t="shared" si="546"/>
        <v>1064.68</v>
      </c>
      <c r="E4952" s="29">
        <f t="shared" ref="E4952:E4974" si="547">E4984+E5015+E5046+E5077+E5108+E5139+E5171+E5203+E5234+E5265+E5296+E5327+E5358+E5389+E5420+E5451+E5482+E5513</f>
        <v>2636.5970000000002</v>
      </c>
      <c r="F4952" s="29">
        <f t="shared" ref="F4952:G4973" si="548">F4984+F5015+F5046+F5077+F5108+F5139+F5171+F5203+F5234+F5265+F5296+F5327+F5358+F5389+F5420+F5451+F5482+F5513</f>
        <v>1011.2850000000001</v>
      </c>
      <c r="G4952" s="29">
        <f t="shared" si="548"/>
        <v>2647.1650000000004</v>
      </c>
      <c r="H4952" s="132" t="s">
        <v>576</v>
      </c>
    </row>
    <row r="4953" spans="1:8" ht="16.5" thickBot="1">
      <c r="A4953" s="22" t="s">
        <v>13</v>
      </c>
      <c r="B4953" s="29">
        <f t="shared" si="546"/>
        <v>126.89204203821656</v>
      </c>
      <c r="C4953" s="29">
        <f t="shared" si="546"/>
        <v>363.822</v>
      </c>
      <c r="D4953" s="29">
        <f t="shared" si="546"/>
        <v>125.08799999999999</v>
      </c>
      <c r="E4953" s="29">
        <f t="shared" si="547"/>
        <v>347.45400000000001</v>
      </c>
      <c r="F4953" s="29">
        <f t="shared" si="548"/>
        <v>127.77499999999999</v>
      </c>
      <c r="G4953" s="29">
        <f t="shared" si="548"/>
        <v>369.29700000000003</v>
      </c>
      <c r="H4953" s="132" t="s">
        <v>572</v>
      </c>
    </row>
    <row r="4954" spans="1:8" ht="16.5" thickBot="1">
      <c r="A4954" s="22" t="s">
        <v>14</v>
      </c>
      <c r="B4954" s="29">
        <f t="shared" si="546"/>
        <v>41.529393663777313</v>
      </c>
      <c r="C4954" s="29">
        <f t="shared" si="546"/>
        <v>128.62700000000001</v>
      </c>
      <c r="D4954" s="29">
        <f t="shared" si="546"/>
        <v>33.247999999999998</v>
      </c>
      <c r="E4954" s="29">
        <f t="shared" si="547"/>
        <v>111.09</v>
      </c>
      <c r="F4954" s="29">
        <f t="shared" si="548"/>
        <v>33.464999999999996</v>
      </c>
      <c r="G4954" s="29">
        <f t="shared" si="548"/>
        <v>125.04300000000002</v>
      </c>
      <c r="H4954" s="132" t="s">
        <v>585</v>
      </c>
    </row>
    <row r="4955" spans="1:8" ht="16.5" thickBot="1">
      <c r="A4955" s="22" t="s">
        <v>15</v>
      </c>
      <c r="B4955" s="29">
        <f t="shared" si="546"/>
        <v>215.42391285766053</v>
      </c>
      <c r="C4955" s="29">
        <f t="shared" si="546"/>
        <v>587.65300000000002</v>
      </c>
      <c r="D4955" s="29">
        <f t="shared" si="546"/>
        <v>153.82409253951721</v>
      </c>
      <c r="E4955" s="29">
        <f t="shared" si="547"/>
        <v>491.26</v>
      </c>
      <c r="F4955" s="29">
        <f t="shared" si="548"/>
        <v>142.08000000000001</v>
      </c>
      <c r="G4955" s="29">
        <f t="shared" si="548"/>
        <v>483.63400000000001</v>
      </c>
      <c r="H4955" s="132" t="s">
        <v>591</v>
      </c>
    </row>
    <row r="4956" spans="1:8" ht="16.5" thickBot="1">
      <c r="A4956" s="22" t="s">
        <v>16</v>
      </c>
      <c r="B4956" s="29">
        <f t="shared" si="546"/>
        <v>3200.4307772772318</v>
      </c>
      <c r="C4956" s="29">
        <f t="shared" si="546"/>
        <v>8.077</v>
      </c>
      <c r="D4956" s="29">
        <f t="shared" si="546"/>
        <v>9.0660000000000007</v>
      </c>
      <c r="E4956" s="29">
        <f t="shared" si="547"/>
        <v>8.1209999999999987</v>
      </c>
      <c r="F4956" s="29">
        <f t="shared" si="548"/>
        <v>10.971</v>
      </c>
      <c r="G4956" s="29">
        <f t="shared" si="548"/>
        <v>11.307</v>
      </c>
      <c r="H4956" s="132" t="s">
        <v>573</v>
      </c>
    </row>
    <row r="4957" spans="1:8" ht="16.5" thickBot="1">
      <c r="A4957" s="22" t="s">
        <v>17</v>
      </c>
      <c r="B4957" s="29">
        <f t="shared" si="546"/>
        <v>102.83549869179912</v>
      </c>
      <c r="C4957" s="29">
        <f t="shared" si="546"/>
        <v>98.207000000000008</v>
      </c>
      <c r="D4957" s="29">
        <f t="shared" si="546"/>
        <v>73.64140225829216</v>
      </c>
      <c r="E4957" s="29">
        <f t="shared" si="547"/>
        <v>88.094999999999999</v>
      </c>
      <c r="F4957" s="29">
        <f t="shared" si="548"/>
        <v>60.469879751164285</v>
      </c>
      <c r="G4957" s="29">
        <f t="shared" si="548"/>
        <v>92.288000000000011</v>
      </c>
      <c r="H4957" s="132" t="s">
        <v>18</v>
      </c>
    </row>
    <row r="4958" spans="1:8" ht="16.5" thickBot="1">
      <c r="A4958" s="22" t="s">
        <v>19</v>
      </c>
      <c r="B4958" s="29">
        <f t="shared" si="546"/>
        <v>1418.5554646572277</v>
      </c>
      <c r="C4958" s="29">
        <f t="shared" si="546"/>
        <v>4019.8909999999996</v>
      </c>
      <c r="D4958" s="29">
        <f t="shared" si="546"/>
        <v>1516.0229999999999</v>
      </c>
      <c r="E4958" s="29">
        <f t="shared" si="547"/>
        <v>4281.1750000000002</v>
      </c>
      <c r="F4958" s="29">
        <f t="shared" si="548"/>
        <v>1598.1679999999999</v>
      </c>
      <c r="G4958" s="29">
        <f t="shared" si="548"/>
        <v>4397.9429999999993</v>
      </c>
      <c r="H4958" s="132" t="s">
        <v>574</v>
      </c>
    </row>
    <row r="4959" spans="1:8" ht="16.5" thickBot="1">
      <c r="A4959" s="22" t="s">
        <v>20</v>
      </c>
      <c r="B4959" s="29">
        <f t="shared" si="546"/>
        <v>84.586378615999507</v>
      </c>
      <c r="C4959" s="29">
        <f t="shared" si="546"/>
        <v>161.57100000000003</v>
      </c>
      <c r="D4959" s="29">
        <f t="shared" si="546"/>
        <v>110.83951470588235</v>
      </c>
      <c r="E4959" s="29">
        <f t="shared" si="547"/>
        <v>165.86500000000001</v>
      </c>
      <c r="F4959" s="29">
        <f t="shared" si="548"/>
        <v>98.37231236434539</v>
      </c>
      <c r="G4959" s="29">
        <f t="shared" si="548"/>
        <v>191.75600000000003</v>
      </c>
      <c r="H4959" s="132" t="s">
        <v>577</v>
      </c>
    </row>
    <row r="4960" spans="1:8" ht="16.5" thickBot="1">
      <c r="A4960" s="22" t="s">
        <v>21</v>
      </c>
      <c r="B4960" s="29">
        <f t="shared" si="546"/>
        <v>194.84759465367279</v>
      </c>
      <c r="C4960" s="29">
        <f t="shared" si="546"/>
        <v>223.471</v>
      </c>
      <c r="D4960" s="29">
        <f t="shared" si="546"/>
        <v>209.16212764969538</v>
      </c>
      <c r="E4960" s="29">
        <f t="shared" si="547"/>
        <v>248.46200000000005</v>
      </c>
      <c r="F4960" s="29">
        <f t="shared" si="548"/>
        <v>174.47333359517611</v>
      </c>
      <c r="G4960" s="29">
        <f t="shared" si="548"/>
        <v>185.59</v>
      </c>
      <c r="H4960" s="132" t="s">
        <v>587</v>
      </c>
    </row>
    <row r="4961" spans="1:8" ht="16.5" thickBot="1">
      <c r="A4961" s="22" t="s">
        <v>22</v>
      </c>
      <c r="B4961" s="29">
        <f t="shared" si="546"/>
        <v>287.89711910678579</v>
      </c>
      <c r="C4961" s="29">
        <f t="shared" si="546"/>
        <v>252.65800000000002</v>
      </c>
      <c r="D4961" s="29">
        <f t="shared" si="546"/>
        <v>288.72765137614675</v>
      </c>
      <c r="E4961" s="29">
        <f t="shared" si="547"/>
        <v>249.93500000000006</v>
      </c>
      <c r="F4961" s="29">
        <f t="shared" si="548"/>
        <v>303.8289635686744</v>
      </c>
      <c r="G4961" s="29">
        <f t="shared" si="548"/>
        <v>254.70699999999997</v>
      </c>
      <c r="H4961" s="132" t="s">
        <v>571</v>
      </c>
    </row>
    <row r="4962" spans="1:8" ht="16.5" thickBot="1">
      <c r="A4962" s="22" t="s">
        <v>23</v>
      </c>
      <c r="B4962" s="29">
        <f t="shared" si="546"/>
        <v>1355.8781796684073</v>
      </c>
      <c r="C4962" s="29">
        <f t="shared" si="546"/>
        <v>2200.8039999999996</v>
      </c>
      <c r="D4962" s="29">
        <f t="shared" si="546"/>
        <v>1224.5620776493981</v>
      </c>
      <c r="E4962" s="29">
        <f t="shared" si="547"/>
        <v>2174.0250000000001</v>
      </c>
      <c r="F4962" s="29">
        <f t="shared" si="548"/>
        <v>1366.1106450916241</v>
      </c>
      <c r="G4962" s="29">
        <f t="shared" si="548"/>
        <v>2226.9620000000004</v>
      </c>
      <c r="H4962" s="132" t="s">
        <v>24</v>
      </c>
    </row>
    <row r="4963" spans="1:8" ht="16.5" thickBot="1">
      <c r="A4963" s="22" t="s">
        <v>25</v>
      </c>
      <c r="B4963" s="29">
        <f t="shared" si="546"/>
        <v>358.87018929016187</v>
      </c>
      <c r="C4963" s="29">
        <f t="shared" si="546"/>
        <v>566.55199999999991</v>
      </c>
      <c r="D4963" s="29">
        <f t="shared" si="546"/>
        <v>397.60698516376601</v>
      </c>
      <c r="E4963" s="29">
        <f t="shared" si="547"/>
        <v>712.029</v>
      </c>
      <c r="F4963" s="29">
        <f t="shared" si="548"/>
        <v>319.1698159699182</v>
      </c>
      <c r="G4963" s="29">
        <f t="shared" si="548"/>
        <v>720.08500000000004</v>
      </c>
      <c r="H4963" s="132" t="s">
        <v>578</v>
      </c>
    </row>
    <row r="4964" spans="1:8" ht="16.5" thickBot="1">
      <c r="A4964" s="22" t="s">
        <v>26</v>
      </c>
      <c r="B4964" s="29">
        <f t="shared" si="546"/>
        <v>110.63856094125777</v>
      </c>
      <c r="C4964" s="29">
        <f t="shared" si="546"/>
        <v>272.78300000000002</v>
      </c>
      <c r="D4964" s="29">
        <f t="shared" si="546"/>
        <v>111.34301316806352</v>
      </c>
      <c r="E4964" s="29">
        <f t="shared" si="547"/>
        <v>276.06900000000002</v>
      </c>
      <c r="F4964" s="29">
        <f t="shared" si="548"/>
        <v>95.840307650569727</v>
      </c>
      <c r="G4964" s="29">
        <f t="shared" si="548"/>
        <v>286.85500000000002</v>
      </c>
      <c r="H4964" s="132" t="s">
        <v>588</v>
      </c>
    </row>
    <row r="4965" spans="1:8" ht="16.5" thickBot="1">
      <c r="A4965" s="22" t="s">
        <v>27</v>
      </c>
      <c r="B4965" s="29">
        <f t="shared" si="546"/>
        <v>168.93040670340338</v>
      </c>
      <c r="C4965" s="29">
        <f t="shared" si="546"/>
        <v>527.3649999999999</v>
      </c>
      <c r="D4965" s="29">
        <f t="shared" si="546"/>
        <v>197.02199999999999</v>
      </c>
      <c r="E4965" s="29">
        <f t="shared" si="547"/>
        <v>578.68700000000001</v>
      </c>
      <c r="F4965" s="29">
        <f t="shared" si="548"/>
        <v>188.52800000000002</v>
      </c>
      <c r="G4965" s="29">
        <f t="shared" si="548"/>
        <v>562.41999999999996</v>
      </c>
      <c r="H4965" s="132" t="s">
        <v>579</v>
      </c>
    </row>
    <row r="4966" spans="1:8" ht="16.5" thickBot="1">
      <c r="A4966" s="22" t="s">
        <v>28</v>
      </c>
      <c r="B4966" s="29">
        <f t="shared" si="546"/>
        <v>333.55551264471649</v>
      </c>
      <c r="C4966" s="29">
        <f t="shared" si="546"/>
        <v>1007.474</v>
      </c>
      <c r="D4966" s="29">
        <f t="shared" si="546"/>
        <v>375.83523696175445</v>
      </c>
      <c r="E4966" s="29">
        <f t="shared" si="547"/>
        <v>1180.325</v>
      </c>
      <c r="F4966" s="29">
        <f t="shared" si="548"/>
        <v>335.02699999999993</v>
      </c>
      <c r="G4966" s="29">
        <f t="shared" si="548"/>
        <v>1134.2919999999999</v>
      </c>
      <c r="H4966" s="132" t="s">
        <v>580</v>
      </c>
    </row>
    <row r="4967" spans="1:8" ht="16.5" thickBot="1">
      <c r="A4967" s="22" t="s">
        <v>29</v>
      </c>
      <c r="B4967" s="29">
        <f t="shared" si="546"/>
        <v>246.56873462228666</v>
      </c>
      <c r="C4967" s="29">
        <f t="shared" si="546"/>
        <v>708.26499999999987</v>
      </c>
      <c r="D4967" s="29">
        <f t="shared" si="546"/>
        <v>223.38399999999996</v>
      </c>
      <c r="E4967" s="29">
        <f t="shared" si="547"/>
        <v>651.92200000000003</v>
      </c>
      <c r="F4967" s="29">
        <f t="shared" si="548"/>
        <v>171.64999999999998</v>
      </c>
      <c r="G4967" s="29">
        <f t="shared" si="548"/>
        <v>387.96199999999999</v>
      </c>
      <c r="H4967" s="132" t="s">
        <v>581</v>
      </c>
    </row>
    <row r="4968" spans="1:8" ht="16.5" thickBot="1">
      <c r="A4968" s="22" t="s">
        <v>30</v>
      </c>
      <c r="B4968" s="29">
        <f t="shared" si="546"/>
        <v>329.64253835275099</v>
      </c>
      <c r="C4968" s="29">
        <f t="shared" si="546"/>
        <v>693.60400000000004</v>
      </c>
      <c r="D4968" s="29">
        <f t="shared" si="546"/>
        <v>412.65177531025472</v>
      </c>
      <c r="E4968" s="29">
        <f t="shared" si="547"/>
        <v>742.73300000000006</v>
      </c>
      <c r="F4968" s="29">
        <f t="shared" si="548"/>
        <v>370.97256712506197</v>
      </c>
      <c r="G4968" s="29">
        <f t="shared" si="548"/>
        <v>703.71199999999999</v>
      </c>
      <c r="H4968" s="132" t="s">
        <v>589</v>
      </c>
    </row>
    <row r="4969" spans="1:8" ht="16.5" thickBot="1">
      <c r="A4969" s="22" t="s">
        <v>31</v>
      </c>
      <c r="B4969" s="29">
        <f t="shared" si="546"/>
        <v>250.92371382896326</v>
      </c>
      <c r="C4969" s="29">
        <f t="shared" si="546"/>
        <v>661.41499999999996</v>
      </c>
      <c r="D4969" s="29">
        <f t="shared" si="546"/>
        <v>267.44553365346013</v>
      </c>
      <c r="E4969" s="29">
        <f t="shared" si="547"/>
        <v>682.89300000000003</v>
      </c>
      <c r="F4969" s="29">
        <f t="shared" si="548"/>
        <v>150.459</v>
      </c>
      <c r="G4969" s="29">
        <f t="shared" si="548"/>
        <v>653.84000000000015</v>
      </c>
      <c r="H4969" s="132" t="s">
        <v>582</v>
      </c>
    </row>
    <row r="4970" spans="1:8" ht="16.5" thickBot="1">
      <c r="A4970" s="22" t="s">
        <v>32</v>
      </c>
      <c r="B4970" s="29">
        <f t="shared" si="546"/>
        <v>156.51245862746936</v>
      </c>
      <c r="C4970" s="29">
        <f t="shared" si="546"/>
        <v>398.41</v>
      </c>
      <c r="D4970" s="29">
        <f t="shared" si="546"/>
        <v>175.49699999999999</v>
      </c>
      <c r="E4970" s="29">
        <f t="shared" si="547"/>
        <v>427.21999999999997</v>
      </c>
      <c r="F4970" s="29">
        <f t="shared" si="548"/>
        <v>194.06700000000001</v>
      </c>
      <c r="G4970" s="29">
        <f t="shared" si="548"/>
        <v>502.24299999999999</v>
      </c>
      <c r="H4970" s="132" t="s">
        <v>584</v>
      </c>
    </row>
    <row r="4971" spans="1:8" ht="16.5" thickBot="1">
      <c r="A4971" s="22" t="s">
        <v>33</v>
      </c>
      <c r="B4971" s="29">
        <f t="shared" si="546"/>
        <v>60.288307287218899</v>
      </c>
      <c r="C4971" s="29">
        <f t="shared" si="546"/>
        <v>30.433</v>
      </c>
      <c r="D4971" s="29">
        <f t="shared" si="546"/>
        <v>44.278999999999996</v>
      </c>
      <c r="E4971" s="29">
        <f t="shared" si="547"/>
        <v>21.483999999999998</v>
      </c>
      <c r="F4971" s="29">
        <f t="shared" si="548"/>
        <v>79.329000000000008</v>
      </c>
      <c r="G4971" s="29">
        <f t="shared" si="548"/>
        <v>35.238000000000007</v>
      </c>
      <c r="H4971" s="132" t="s">
        <v>583</v>
      </c>
    </row>
    <row r="4972" spans="1:8" ht="16.5" thickBot="1">
      <c r="A4972" s="22" t="s">
        <v>34</v>
      </c>
      <c r="B4972" s="29">
        <f t="shared" si="546"/>
        <v>373.75236520265503</v>
      </c>
      <c r="C4972" s="29">
        <f t="shared" si="546"/>
        <v>448.46699999999998</v>
      </c>
      <c r="D4972" s="29">
        <f t="shared" si="546"/>
        <v>617.79031104785861</v>
      </c>
      <c r="E4972" s="29">
        <f t="shared" si="547"/>
        <v>655.82999999999993</v>
      </c>
      <c r="F4972" s="29">
        <f t="shared" si="548"/>
        <v>569.76023518898523</v>
      </c>
      <c r="G4972" s="29">
        <f t="shared" si="548"/>
        <v>683.02099999999996</v>
      </c>
      <c r="H4972" s="141" t="s">
        <v>35</v>
      </c>
    </row>
    <row r="4973" spans="1:8" ht="16.5" thickBot="1">
      <c r="A4973" s="90" t="s">
        <v>338</v>
      </c>
      <c r="B4973" s="92">
        <f t="shared" si="546"/>
        <v>10705.649043976679</v>
      </c>
      <c r="C4973" s="92">
        <f t="shared" si="546"/>
        <v>16550.552000000003</v>
      </c>
      <c r="D4973" s="92">
        <f t="shared" si="546"/>
        <v>7931.7879850039271</v>
      </c>
      <c r="E4973" s="92">
        <f t="shared" si="547"/>
        <v>17401.188999999998</v>
      </c>
      <c r="F4973" s="92">
        <f t="shared" si="548"/>
        <v>7706.2130603055193</v>
      </c>
      <c r="G4973" s="92">
        <f t="shared" si="548"/>
        <v>17380.460999999999</v>
      </c>
      <c r="H4973" s="168" t="s">
        <v>586</v>
      </c>
    </row>
    <row r="4974" spans="1:8" ht="16.5" thickBot="1">
      <c r="A4974" s="90" t="s">
        <v>337</v>
      </c>
      <c r="B4974" s="92">
        <f t="shared" si="546"/>
        <v>122367.04740752008</v>
      </c>
      <c r="C4974" s="92">
        <f t="shared" si="546"/>
        <v>265967.05599999998</v>
      </c>
      <c r="D4974" s="92">
        <f t="shared" si="546"/>
        <v>120637.83294819854</v>
      </c>
      <c r="E4974" s="92">
        <f t="shared" si="547"/>
        <v>266713.68699999992</v>
      </c>
      <c r="F4974" s="92">
        <f>F5006+F5037+F5068+F5099+F5130+F5161+F5193+F5225+F5256+F5287+F5318+F5349+F5380+F5411+F5442+F5473+F5504+F5535</f>
        <v>124293.34732592334</v>
      </c>
      <c r="G4974" s="92">
        <f t="shared" ref="G4974" si="549">G5006+G5037+G5068+G5099+G5130+G5161+G5193+G5225+G5256+G5287+G5318+G5349+G5380+G5411+G5442+G5473+G5504+G5535</f>
        <v>275450.924</v>
      </c>
      <c r="H4974" s="135" t="s">
        <v>339</v>
      </c>
    </row>
    <row r="4975" spans="1:8">
      <c r="A4975" s="15"/>
      <c r="B4975" s="60"/>
      <c r="C4975" s="60"/>
      <c r="D4975" s="60"/>
      <c r="E4975" s="60"/>
      <c r="F4975" s="60"/>
      <c r="G4975" s="60"/>
    </row>
    <row r="4976" spans="1:8">
      <c r="A4976" s="15"/>
      <c r="B4976" s="60"/>
      <c r="C4976" s="60"/>
      <c r="D4976" s="60"/>
      <c r="E4976" s="60"/>
      <c r="F4976" s="60"/>
      <c r="G4976" s="60"/>
    </row>
    <row r="4977" spans="1:8">
      <c r="A4977" s="73" t="s">
        <v>287</v>
      </c>
      <c r="H4977" s="75" t="s">
        <v>288</v>
      </c>
    </row>
    <row r="4978" spans="1:8" ht="18.75" customHeight="1">
      <c r="A4978" s="71" t="s">
        <v>797</v>
      </c>
      <c r="H4978" s="7" t="s">
        <v>549</v>
      </c>
    </row>
    <row r="4979" spans="1:8" ht="16.5" customHeight="1" thickBot="1">
      <c r="A4979" s="72" t="s">
        <v>813</v>
      </c>
      <c r="E4979" s="2"/>
      <c r="G4979" s="2" t="s">
        <v>37</v>
      </c>
      <c r="H4979" s="2" t="s">
        <v>1</v>
      </c>
    </row>
    <row r="4980" spans="1:8" ht="16.5" thickBot="1">
      <c r="A4980" s="63" t="s">
        <v>6</v>
      </c>
      <c r="B4980" s="179">
        <v>2018</v>
      </c>
      <c r="C4980" s="180"/>
      <c r="D4980" s="179">
        <v>2019</v>
      </c>
      <c r="E4980" s="180"/>
      <c r="F4980" s="179">
        <v>2020</v>
      </c>
      <c r="G4980" s="180"/>
      <c r="H4980" s="64" t="s">
        <v>2</v>
      </c>
    </row>
    <row r="4981" spans="1:8">
      <c r="A4981" s="65"/>
      <c r="B4981" s="19" t="s">
        <v>40</v>
      </c>
      <c r="C4981" s="105" t="s">
        <v>41</v>
      </c>
      <c r="D4981" s="105" t="s">
        <v>40</v>
      </c>
      <c r="E4981" s="15" t="s">
        <v>41</v>
      </c>
      <c r="F4981" s="19" t="s">
        <v>40</v>
      </c>
      <c r="G4981" s="9" t="s">
        <v>41</v>
      </c>
      <c r="H4981" s="66"/>
    </row>
    <row r="4982" spans="1:8" ht="16.5" thickBot="1">
      <c r="A4982" s="67"/>
      <c r="B4982" s="32" t="s">
        <v>42</v>
      </c>
      <c r="C4982" s="11" t="s">
        <v>43</v>
      </c>
      <c r="D4982" s="108" t="s">
        <v>42</v>
      </c>
      <c r="E4982" s="34" t="s">
        <v>43</v>
      </c>
      <c r="F4982" s="32" t="s">
        <v>42</v>
      </c>
      <c r="G4982" s="32" t="s">
        <v>43</v>
      </c>
      <c r="H4982" s="68"/>
    </row>
    <row r="4983" spans="1:8" ht="17.25" thickTop="1" thickBot="1">
      <c r="A4983" s="22" t="s">
        <v>11</v>
      </c>
      <c r="B4983" s="33">
        <v>1.476</v>
      </c>
      <c r="C4983" s="36">
        <v>3.1179999999999999</v>
      </c>
      <c r="D4983" s="29">
        <v>2.4220000000000002</v>
      </c>
      <c r="E4983" s="35">
        <v>4.34</v>
      </c>
      <c r="F4983" s="29">
        <v>2.7010000000000001</v>
      </c>
      <c r="G4983" s="29">
        <v>4.5780000000000003</v>
      </c>
      <c r="H4983" s="108" t="s">
        <v>575</v>
      </c>
    </row>
    <row r="4984" spans="1:8" ht="16.5" thickBot="1">
      <c r="A4984" s="22" t="s">
        <v>12</v>
      </c>
      <c r="B4984" s="35">
        <v>7.51</v>
      </c>
      <c r="C4984" s="36">
        <v>26.081</v>
      </c>
      <c r="D4984" s="29">
        <v>7.7610000000000001</v>
      </c>
      <c r="E4984" s="35">
        <v>25.132000000000001</v>
      </c>
      <c r="F4984" s="29">
        <v>6.5380000000000003</v>
      </c>
      <c r="G4984" s="29">
        <v>23.651</v>
      </c>
      <c r="H4984" s="108" t="s">
        <v>576</v>
      </c>
    </row>
    <row r="4985" spans="1:8" ht="16.5" thickBot="1">
      <c r="A4985" s="22" t="s">
        <v>13</v>
      </c>
      <c r="B4985" s="35">
        <v>1.9419999999999999</v>
      </c>
      <c r="C4985" s="36">
        <v>7.7350000000000003</v>
      </c>
      <c r="D4985" s="29">
        <v>2.0190000000000001</v>
      </c>
      <c r="E4985" s="35">
        <v>8.2629999999999999</v>
      </c>
      <c r="F4985" s="29">
        <v>2.1</v>
      </c>
      <c r="G4985" s="29">
        <v>8.5139999999999993</v>
      </c>
      <c r="H4985" s="108" t="s">
        <v>572</v>
      </c>
    </row>
    <row r="4986" spans="1:8" ht="16.5" thickBot="1">
      <c r="A4986" s="22" t="s">
        <v>14</v>
      </c>
      <c r="B4986" s="35">
        <v>1.2999999999999999E-2</v>
      </c>
      <c r="C4986" s="36">
        <v>0.13500000000000001</v>
      </c>
      <c r="D4986" s="29">
        <v>3.3000000000000002E-2</v>
      </c>
      <c r="E4986" s="35">
        <v>0.192</v>
      </c>
      <c r="F4986" s="29">
        <v>1.9E-2</v>
      </c>
      <c r="G4986" s="29">
        <v>0.185</v>
      </c>
      <c r="H4986" s="108" t="s">
        <v>585</v>
      </c>
    </row>
    <row r="4987" spans="1:8" ht="16.5" thickBot="1">
      <c r="A4987" s="22" t="s">
        <v>15</v>
      </c>
      <c r="B4987" s="35">
        <v>0.38600000000000001</v>
      </c>
      <c r="C4987" s="36">
        <v>1.4339999999999999</v>
      </c>
      <c r="D4987" s="29">
        <v>0.755</v>
      </c>
      <c r="E4987" s="35">
        <v>2.5249999999999999</v>
      </c>
      <c r="F4987" s="29">
        <v>0.65600000000000003</v>
      </c>
      <c r="G4987" s="29">
        <v>2.2029999999999998</v>
      </c>
      <c r="H4987" s="108" t="s">
        <v>591</v>
      </c>
    </row>
    <row r="4988" spans="1:8" ht="16.5" thickBot="1">
      <c r="A4988" s="22" t="s">
        <v>16</v>
      </c>
      <c r="B4988" s="35">
        <v>27.167000000000002</v>
      </c>
      <c r="C4988" s="36">
        <v>2.4E-2</v>
      </c>
      <c r="D4988" s="29">
        <v>2.5999999999999999E-2</v>
      </c>
      <c r="E4988" s="35">
        <v>3.6999999999999998E-2</v>
      </c>
      <c r="F4988" s="29">
        <v>0.106</v>
      </c>
      <c r="G4988" s="29">
        <v>0.14000000000000001</v>
      </c>
      <c r="H4988" s="108" t="s">
        <v>573</v>
      </c>
    </row>
    <row r="4989" spans="1:8" ht="16.5" thickBot="1">
      <c r="A4989" s="22" t="s">
        <v>17</v>
      </c>
      <c r="B4989" s="35">
        <v>0.02</v>
      </c>
      <c r="C4989" s="36">
        <v>8.6999999999999994E-2</v>
      </c>
      <c r="D4989" s="29">
        <v>5.3999999999999999E-2</v>
      </c>
      <c r="E4989" s="35">
        <v>0.16</v>
      </c>
      <c r="F4989" s="29">
        <v>5.2999999999999999E-2</v>
      </c>
      <c r="G4989" s="29">
        <v>0.221</v>
      </c>
      <c r="H4989" s="108" t="s">
        <v>18</v>
      </c>
    </row>
    <row r="4990" spans="1:8" ht="16.5" thickBot="1">
      <c r="A4990" s="22" t="s">
        <v>19</v>
      </c>
      <c r="B4990" s="35">
        <v>30.077999999999999</v>
      </c>
      <c r="C4990" s="36">
        <v>103.31399999999999</v>
      </c>
      <c r="D4990" s="29">
        <v>19.456</v>
      </c>
      <c r="E4990" s="35">
        <v>59.441000000000003</v>
      </c>
      <c r="F4990" s="29">
        <v>22.202999999999999</v>
      </c>
      <c r="G4990" s="29">
        <v>70.527000000000001</v>
      </c>
      <c r="H4990" s="108" t="s">
        <v>574</v>
      </c>
    </row>
    <row r="4991" spans="1:8" ht="16.5" thickBot="1">
      <c r="A4991" s="22" t="s">
        <v>20</v>
      </c>
      <c r="B4991" s="35">
        <v>0</v>
      </c>
      <c r="C4991" s="36">
        <v>0</v>
      </c>
      <c r="D4991" s="29">
        <v>3.5000000000000003E-2</v>
      </c>
      <c r="E4991" s="35">
        <v>0.13400000000000001</v>
      </c>
      <c r="F4991" s="29">
        <v>1.4E-2</v>
      </c>
      <c r="G4991" s="29">
        <v>5.1999999999999998E-2</v>
      </c>
      <c r="H4991" s="108" t="s">
        <v>577</v>
      </c>
    </row>
    <row r="4992" spans="1:8" ht="16.5" thickBot="1">
      <c r="A4992" s="22" t="s">
        <v>21</v>
      </c>
      <c r="B4992" s="35">
        <v>2.2200000000000002</v>
      </c>
      <c r="C4992" s="36">
        <v>3.1560000000000001</v>
      </c>
      <c r="D4992" s="29">
        <v>3.3540000000000001</v>
      </c>
      <c r="E4992" s="35">
        <v>3.8290000000000002</v>
      </c>
      <c r="F4992" s="29">
        <v>3.2610000000000001</v>
      </c>
      <c r="G4992" s="29">
        <v>3.68</v>
      </c>
      <c r="H4992" s="108" t="s">
        <v>587</v>
      </c>
    </row>
    <row r="4993" spans="1:8" ht="16.5" thickBot="1">
      <c r="A4993" s="22" t="s">
        <v>22</v>
      </c>
      <c r="B4993" s="35">
        <v>5.1999999999999998E-2</v>
      </c>
      <c r="C4993" s="36">
        <v>0.20399999999999999</v>
      </c>
      <c r="D4993" s="29">
        <v>5.1999999999999998E-2</v>
      </c>
      <c r="E4993" s="35">
        <v>0.26700000000000002</v>
      </c>
      <c r="F4993" s="29">
        <v>0.124</v>
      </c>
      <c r="G4993" s="29">
        <v>0.42599999999999999</v>
      </c>
      <c r="H4993" s="108" t="s">
        <v>571</v>
      </c>
    </row>
    <row r="4994" spans="1:8" ht="16.5" thickBot="1">
      <c r="A4994" s="22" t="s">
        <v>23</v>
      </c>
      <c r="B4994" s="35">
        <v>9.91</v>
      </c>
      <c r="C4994" s="36">
        <v>13.506</v>
      </c>
      <c r="D4994" s="29">
        <v>8.31</v>
      </c>
      <c r="E4994" s="35">
        <v>10.256</v>
      </c>
      <c r="F4994" s="29">
        <v>10.141</v>
      </c>
      <c r="G4994" s="29">
        <v>11.297000000000001</v>
      </c>
      <c r="H4994" s="108" t="s">
        <v>24</v>
      </c>
    </row>
    <row r="4995" spans="1:8" ht="16.5" thickBot="1">
      <c r="A4995" s="22" t="s">
        <v>25</v>
      </c>
      <c r="B4995" s="29">
        <v>2.9550000000000001</v>
      </c>
      <c r="C4995" s="27">
        <v>4.9279999999999999</v>
      </c>
      <c r="D4995" s="29">
        <v>5.7850000000000001</v>
      </c>
      <c r="E4995" s="35">
        <v>10.185</v>
      </c>
      <c r="F4995" s="29">
        <v>3.3580000000000001</v>
      </c>
      <c r="G4995" s="29">
        <v>5.3840000000000003</v>
      </c>
      <c r="H4995" s="108" t="s">
        <v>578</v>
      </c>
    </row>
    <row r="4996" spans="1:8" ht="16.5" thickBot="1">
      <c r="A4996" s="22" t="s">
        <v>26</v>
      </c>
      <c r="B4996" s="35">
        <v>0</v>
      </c>
      <c r="C4996" s="36">
        <v>4.0119999999999996</v>
      </c>
      <c r="D4996" s="29">
        <v>0</v>
      </c>
      <c r="E4996" s="35">
        <v>4.8289999999999997</v>
      </c>
      <c r="F4996" s="29">
        <v>1.151</v>
      </c>
      <c r="G4996" s="29">
        <v>5.8979999999999997</v>
      </c>
      <c r="H4996" s="108" t="s">
        <v>588</v>
      </c>
    </row>
    <row r="4997" spans="1:8" ht="16.5" thickBot="1">
      <c r="A4997" s="22" t="s">
        <v>27</v>
      </c>
      <c r="B4997" s="35">
        <v>6.4889999999999999</v>
      </c>
      <c r="C4997" s="36">
        <v>24.609000000000002</v>
      </c>
      <c r="D4997" s="29">
        <v>4.4969999999999999</v>
      </c>
      <c r="E4997" s="35">
        <v>20.626999999999999</v>
      </c>
      <c r="F4997" s="29">
        <v>2.9820000000000002</v>
      </c>
      <c r="G4997" s="29">
        <v>10.222</v>
      </c>
      <c r="H4997" s="108" t="s">
        <v>579</v>
      </c>
    </row>
    <row r="4998" spans="1:8" ht="16.5" thickBot="1">
      <c r="A4998" s="22" t="s">
        <v>28</v>
      </c>
      <c r="B4998" s="35">
        <v>1.4870000000000001</v>
      </c>
      <c r="C4998" s="36">
        <v>6.3940000000000001</v>
      </c>
      <c r="D4998" s="29">
        <v>1.95</v>
      </c>
      <c r="E4998" s="35">
        <v>9.2089999999999996</v>
      </c>
      <c r="F4998" s="29">
        <v>1.881</v>
      </c>
      <c r="G4998" s="29">
        <v>8.6720000000000006</v>
      </c>
      <c r="H4998" s="108" t="s">
        <v>580</v>
      </c>
    </row>
    <row r="4999" spans="1:8" ht="16.5" thickBot="1">
      <c r="A4999" s="22" t="s">
        <v>29</v>
      </c>
      <c r="B4999" s="35">
        <v>3.66</v>
      </c>
      <c r="C4999" s="36">
        <v>14.362</v>
      </c>
      <c r="D4999" s="29">
        <v>3.2309999999999999</v>
      </c>
      <c r="E4999" s="35">
        <v>12.321</v>
      </c>
      <c r="F4999" s="29">
        <v>1.726</v>
      </c>
      <c r="G4999" s="29">
        <v>7.06</v>
      </c>
      <c r="H4999" s="108" t="s">
        <v>581</v>
      </c>
    </row>
    <row r="5000" spans="1:8" ht="16.5" thickBot="1">
      <c r="A5000" s="22" t="s">
        <v>30</v>
      </c>
      <c r="B5000" s="35">
        <v>8.4000000000000005E-2</v>
      </c>
      <c r="C5000" s="36">
        <v>0.128</v>
      </c>
      <c r="D5000" s="29">
        <v>0.312</v>
      </c>
      <c r="E5000" s="35">
        <v>0.44800000000000001</v>
      </c>
      <c r="F5000" s="29">
        <v>0.34599999999999997</v>
      </c>
      <c r="G5000" s="29">
        <v>0.44800000000000001</v>
      </c>
      <c r="H5000" s="108" t="s">
        <v>589</v>
      </c>
    </row>
    <row r="5001" spans="1:8" ht="16.5" thickBot="1">
      <c r="A5001" s="22" t="s">
        <v>31</v>
      </c>
      <c r="B5001" s="35">
        <v>1E-3</v>
      </c>
      <c r="C5001" s="36">
        <v>2E-3</v>
      </c>
      <c r="D5001" s="29">
        <v>0</v>
      </c>
      <c r="E5001" s="35">
        <v>0</v>
      </c>
      <c r="F5001" s="29">
        <v>0</v>
      </c>
      <c r="G5001" s="29">
        <v>2E-3</v>
      </c>
      <c r="H5001" s="108" t="s">
        <v>582</v>
      </c>
    </row>
    <row r="5002" spans="1:8" ht="16.5" thickBot="1">
      <c r="A5002" s="22" t="s">
        <v>32</v>
      </c>
      <c r="B5002" s="35">
        <v>5.0999999999999997E-2</v>
      </c>
      <c r="C5002" s="36">
        <v>0.318</v>
      </c>
      <c r="D5002" s="29">
        <v>6.2E-2</v>
      </c>
      <c r="E5002" s="35">
        <v>0.309</v>
      </c>
      <c r="F5002" s="29">
        <v>0.105</v>
      </c>
      <c r="G5002" s="29">
        <v>0.65200000000000002</v>
      </c>
      <c r="H5002" s="108" t="s">
        <v>584</v>
      </c>
    </row>
    <row r="5003" spans="1:8" ht="16.5" thickBot="1">
      <c r="A5003" s="22" t="s">
        <v>33</v>
      </c>
      <c r="B5003" s="37">
        <v>2.3E-2</v>
      </c>
      <c r="C5003" s="38">
        <v>0.105</v>
      </c>
      <c r="D5003" s="29">
        <v>1.2999999999999999E-2</v>
      </c>
      <c r="E5003" s="35">
        <v>5.0000000000000001E-3</v>
      </c>
      <c r="F5003" s="29">
        <v>0</v>
      </c>
      <c r="G5003" s="29">
        <v>0</v>
      </c>
      <c r="H5003" s="108" t="s">
        <v>583</v>
      </c>
    </row>
    <row r="5004" spans="1:8" ht="16.5" thickBot="1">
      <c r="A5004" s="22" t="s">
        <v>34</v>
      </c>
      <c r="B5004" s="37">
        <v>0.14599999999999999</v>
      </c>
      <c r="C5004" s="38">
        <v>0.16500000000000001</v>
      </c>
      <c r="D5004" s="29">
        <v>0.27</v>
      </c>
      <c r="E5004" s="35">
        <v>0.26700000000000002</v>
      </c>
      <c r="F5004" s="29">
        <v>0.28299999999999997</v>
      </c>
      <c r="G5004" s="29">
        <v>0.314</v>
      </c>
      <c r="H5004" s="107" t="s">
        <v>35</v>
      </c>
    </row>
    <row r="5005" spans="1:8" ht="16.5" thickBot="1">
      <c r="A5005" s="90" t="s">
        <v>338</v>
      </c>
      <c r="B5005" s="92">
        <v>95.67</v>
      </c>
      <c r="C5005" s="92">
        <v>213.81700000000001</v>
      </c>
      <c r="D5005" s="92">
        <v>60.396999999999998</v>
      </c>
      <c r="E5005" s="92">
        <v>172.77600000000001</v>
      </c>
      <c r="F5005" s="92">
        <f>SUM(F4983:F5004)</f>
        <v>59.748000000000005</v>
      </c>
      <c r="G5005" s="92">
        <f>SUM(G4983:G5004)</f>
        <v>164.126</v>
      </c>
      <c r="H5005" s="106" t="s">
        <v>586</v>
      </c>
    </row>
    <row r="5006" spans="1:8" ht="16.5" thickBot="1">
      <c r="A5006" s="90" t="s">
        <v>337</v>
      </c>
      <c r="B5006" s="92">
        <v>1352.3766239194633</v>
      </c>
      <c r="C5006" s="92">
        <v>5054.78</v>
      </c>
      <c r="D5006" s="92">
        <v>1366.2455755713133</v>
      </c>
      <c r="E5006" s="92">
        <v>5106.6180000000004</v>
      </c>
      <c r="F5006" s="92">
        <f>+D5006/E5006*G5006</f>
        <v>1460.3336158942609</v>
      </c>
      <c r="G5006" s="92">
        <v>5458.2910000000002</v>
      </c>
      <c r="H5006" s="113" t="s">
        <v>339</v>
      </c>
    </row>
    <row r="5007" spans="1:8">
      <c r="A5007" s="93"/>
      <c r="B5007" s="94"/>
      <c r="C5007" s="94"/>
      <c r="D5007" s="94"/>
      <c r="E5007" s="94"/>
      <c r="F5007" s="94"/>
      <c r="G5007" s="94"/>
      <c r="H5007" s="115"/>
    </row>
    <row r="5008" spans="1:8">
      <c r="A5008" s="73" t="s">
        <v>289</v>
      </c>
      <c r="H5008" s="75" t="s">
        <v>290</v>
      </c>
    </row>
    <row r="5009" spans="1:8" ht="18.75" customHeight="1">
      <c r="A5009" s="71" t="s">
        <v>798</v>
      </c>
      <c r="H5009" s="7" t="s">
        <v>550</v>
      </c>
    </row>
    <row r="5010" spans="1:8" ht="16.5" customHeight="1" thickBot="1">
      <c r="A5010" s="72" t="s">
        <v>813</v>
      </c>
      <c r="E5010" s="2"/>
      <c r="G5010" s="2" t="s">
        <v>37</v>
      </c>
      <c r="H5010" s="2" t="s">
        <v>1</v>
      </c>
    </row>
    <row r="5011" spans="1:8" ht="16.5" thickBot="1">
      <c r="A5011" s="63" t="s">
        <v>6</v>
      </c>
      <c r="B5011" s="179">
        <v>2018</v>
      </c>
      <c r="C5011" s="180"/>
      <c r="D5011" s="179">
        <v>2019</v>
      </c>
      <c r="E5011" s="180"/>
      <c r="F5011" s="179">
        <v>2020</v>
      </c>
      <c r="G5011" s="180"/>
      <c r="H5011" s="64" t="s">
        <v>2</v>
      </c>
    </row>
    <row r="5012" spans="1:8">
      <c r="A5012" s="65"/>
      <c r="B5012" s="19" t="s">
        <v>40</v>
      </c>
      <c r="C5012" s="105" t="s">
        <v>41</v>
      </c>
      <c r="D5012" s="105" t="s">
        <v>40</v>
      </c>
      <c r="E5012" s="15" t="s">
        <v>41</v>
      </c>
      <c r="F5012" s="19" t="s">
        <v>40</v>
      </c>
      <c r="G5012" s="9" t="s">
        <v>41</v>
      </c>
      <c r="H5012" s="66"/>
    </row>
    <row r="5013" spans="1:8" ht="16.5" thickBot="1">
      <c r="A5013" s="67"/>
      <c r="B5013" s="32" t="s">
        <v>42</v>
      </c>
      <c r="C5013" s="11" t="s">
        <v>43</v>
      </c>
      <c r="D5013" s="108" t="s">
        <v>42</v>
      </c>
      <c r="E5013" s="34" t="s">
        <v>43</v>
      </c>
      <c r="F5013" s="32" t="s">
        <v>42</v>
      </c>
      <c r="G5013" s="32" t="s">
        <v>43</v>
      </c>
      <c r="H5013" s="68"/>
    </row>
    <row r="5014" spans="1:8" ht="17.25" thickTop="1" thickBot="1">
      <c r="A5014" s="22" t="s">
        <v>11</v>
      </c>
      <c r="B5014" s="33">
        <v>4.8760000000000003</v>
      </c>
      <c r="C5014" s="36">
        <v>16.481000000000002</v>
      </c>
      <c r="D5014" s="29">
        <v>3.9119999999999999</v>
      </c>
      <c r="E5014" s="35">
        <v>13.865</v>
      </c>
      <c r="F5014" s="29">
        <v>4.6459999999999999</v>
      </c>
      <c r="G5014" s="29">
        <v>15.956</v>
      </c>
      <c r="H5014" s="108" t="s">
        <v>575</v>
      </c>
    </row>
    <row r="5015" spans="1:8" ht="16.5" thickBot="1">
      <c r="A5015" s="22" t="s">
        <v>12</v>
      </c>
      <c r="B5015" s="35">
        <v>20.760999999999999</v>
      </c>
      <c r="C5015" s="36">
        <v>79.201999999999998</v>
      </c>
      <c r="D5015" s="29">
        <v>18.065999999999999</v>
      </c>
      <c r="E5015" s="35">
        <v>75.436999999999998</v>
      </c>
      <c r="F5015" s="29">
        <v>16.872</v>
      </c>
      <c r="G5015" s="29">
        <v>68.944999999999993</v>
      </c>
      <c r="H5015" s="108" t="s">
        <v>576</v>
      </c>
    </row>
    <row r="5016" spans="1:8" ht="16.5" thickBot="1">
      <c r="A5016" s="22" t="s">
        <v>13</v>
      </c>
      <c r="B5016" s="35">
        <v>8.3179999999999996</v>
      </c>
      <c r="C5016" s="36">
        <v>36.253</v>
      </c>
      <c r="D5016" s="29">
        <v>7.4779999999999998</v>
      </c>
      <c r="E5016" s="35">
        <v>31.844000000000001</v>
      </c>
      <c r="F5016" s="29">
        <v>8.9710000000000001</v>
      </c>
      <c r="G5016" s="29">
        <v>37.960999999999999</v>
      </c>
      <c r="H5016" s="108" t="s">
        <v>572</v>
      </c>
    </row>
    <row r="5017" spans="1:8" ht="16.5" thickBot="1">
      <c r="A5017" s="22" t="s">
        <v>14</v>
      </c>
      <c r="B5017" s="35">
        <v>0.106</v>
      </c>
      <c r="C5017" s="36">
        <v>0.498</v>
      </c>
      <c r="D5017" s="29">
        <v>0.13300000000000001</v>
      </c>
      <c r="E5017" s="35">
        <v>0.46800000000000003</v>
      </c>
      <c r="F5017" s="29">
        <v>6.8000000000000005E-2</v>
      </c>
      <c r="G5017" s="29">
        <v>0.28799999999999998</v>
      </c>
      <c r="H5017" s="108" t="s">
        <v>585</v>
      </c>
    </row>
    <row r="5018" spans="1:8" ht="16.5" thickBot="1">
      <c r="A5018" s="22" t="s">
        <v>15</v>
      </c>
      <c r="B5018" s="35">
        <v>0.121</v>
      </c>
      <c r="C5018" s="36">
        <v>0.38700000000000001</v>
      </c>
      <c r="D5018" s="29">
        <v>0.13200000000000001</v>
      </c>
      <c r="E5018" s="35">
        <v>0.307</v>
      </c>
      <c r="F5018" s="29">
        <v>0.17899999999999999</v>
      </c>
      <c r="G5018" s="29">
        <v>0.48299999999999998</v>
      </c>
      <c r="H5018" s="108" t="s">
        <v>591</v>
      </c>
    </row>
    <row r="5019" spans="1:8" ht="16.5" thickBot="1">
      <c r="A5019" s="22" t="s">
        <v>16</v>
      </c>
      <c r="B5019" s="35">
        <v>16.734999999999999</v>
      </c>
      <c r="C5019" s="36">
        <v>1.7000000000000001E-2</v>
      </c>
      <c r="D5019" s="29">
        <v>2E-3</v>
      </c>
      <c r="E5019" s="35">
        <v>3.0000000000000001E-3</v>
      </c>
      <c r="F5019" s="29">
        <v>4.0000000000000001E-3</v>
      </c>
      <c r="G5019" s="29">
        <v>1.2999999999999999E-2</v>
      </c>
      <c r="H5019" s="108" t="s">
        <v>573</v>
      </c>
    </row>
    <row r="5020" spans="1:8" ht="16.5" thickBot="1">
      <c r="A5020" s="22" t="s">
        <v>17</v>
      </c>
      <c r="B5020" s="35">
        <v>0.11700000000000001</v>
      </c>
      <c r="C5020" s="36">
        <v>0.52800000000000002</v>
      </c>
      <c r="D5020" s="29">
        <v>0.13100000000000001</v>
      </c>
      <c r="E5020" s="35">
        <v>0.40400000000000003</v>
      </c>
      <c r="F5020" s="29">
        <v>0.14399999999999999</v>
      </c>
      <c r="G5020" s="29">
        <v>0.58899999999999997</v>
      </c>
      <c r="H5020" s="108" t="s">
        <v>18</v>
      </c>
    </row>
    <row r="5021" spans="1:8" ht="16.5" thickBot="1">
      <c r="A5021" s="22" t="s">
        <v>19</v>
      </c>
      <c r="B5021" s="35">
        <v>21.841999999999999</v>
      </c>
      <c r="C5021" s="36">
        <v>85.257999999999996</v>
      </c>
      <c r="D5021" s="29">
        <v>32.631</v>
      </c>
      <c r="E5021" s="35">
        <v>136.715</v>
      </c>
      <c r="F5021" s="29">
        <v>25.783000000000001</v>
      </c>
      <c r="G5021" s="29">
        <v>119.337</v>
      </c>
      <c r="H5021" s="108" t="s">
        <v>574</v>
      </c>
    </row>
    <row r="5022" spans="1:8" ht="16.5" thickBot="1">
      <c r="A5022" s="22" t="s">
        <v>20</v>
      </c>
      <c r="B5022" s="35">
        <v>1.7000000000000001E-2</v>
      </c>
      <c r="C5022" s="36">
        <v>3.9E-2</v>
      </c>
      <c r="D5022" s="29">
        <v>0.27300000000000002</v>
      </c>
      <c r="E5022" s="35">
        <v>0.35099999999999998</v>
      </c>
      <c r="F5022" s="29">
        <v>3.3000000000000002E-2</v>
      </c>
      <c r="G5022" s="29">
        <v>0.127</v>
      </c>
      <c r="H5022" s="108" t="s">
        <v>577</v>
      </c>
    </row>
    <row r="5023" spans="1:8" ht="16.5" thickBot="1">
      <c r="A5023" s="22" t="s">
        <v>21</v>
      </c>
      <c r="B5023" s="35">
        <v>11.786</v>
      </c>
      <c r="C5023" s="36">
        <v>12.109</v>
      </c>
      <c r="D5023" s="29">
        <v>9.2590000000000003</v>
      </c>
      <c r="E5023" s="35">
        <v>9.7799999999999994</v>
      </c>
      <c r="F5023" s="29">
        <v>5.3140000000000001</v>
      </c>
      <c r="G5023" s="29">
        <v>5.4020000000000001</v>
      </c>
      <c r="H5023" s="108" t="s">
        <v>587</v>
      </c>
    </row>
    <row r="5024" spans="1:8" ht="16.5" thickBot="1">
      <c r="A5024" s="22" t="s">
        <v>22</v>
      </c>
      <c r="B5024" s="35">
        <v>0.252</v>
      </c>
      <c r="C5024" s="36">
        <v>0.67</v>
      </c>
      <c r="D5024" s="29">
        <v>0.113</v>
      </c>
      <c r="E5024" s="35">
        <v>0.309</v>
      </c>
      <c r="F5024" s="29">
        <v>0.316</v>
      </c>
      <c r="G5024" s="29">
        <v>1.131</v>
      </c>
      <c r="H5024" s="108" t="s">
        <v>571</v>
      </c>
    </row>
    <row r="5025" spans="1:8" ht="16.5" thickBot="1">
      <c r="A5025" s="22" t="s">
        <v>23</v>
      </c>
      <c r="B5025" s="35">
        <v>21.1</v>
      </c>
      <c r="C5025" s="36">
        <v>44.26</v>
      </c>
      <c r="D5025" s="29">
        <v>25.446000000000002</v>
      </c>
      <c r="E5025" s="35">
        <v>50.106000000000002</v>
      </c>
      <c r="F5025" s="29">
        <v>26.911000000000001</v>
      </c>
      <c r="G5025" s="29">
        <v>55.26</v>
      </c>
      <c r="H5025" s="108" t="s">
        <v>24</v>
      </c>
    </row>
    <row r="5026" spans="1:8" ht="16.5" thickBot="1">
      <c r="A5026" s="22" t="s">
        <v>25</v>
      </c>
      <c r="B5026" s="29">
        <v>4.0830000000000002</v>
      </c>
      <c r="C5026" s="27">
        <v>15.901999999999999</v>
      </c>
      <c r="D5026" s="29">
        <v>10.598000000000001</v>
      </c>
      <c r="E5026" s="35">
        <v>38.506</v>
      </c>
      <c r="F5026" s="29">
        <v>9.5990000000000002</v>
      </c>
      <c r="G5026" s="29">
        <v>38.067999999999998</v>
      </c>
      <c r="H5026" s="108" t="s">
        <v>578</v>
      </c>
    </row>
    <row r="5027" spans="1:8" ht="16.5" thickBot="1">
      <c r="A5027" s="22" t="s">
        <v>26</v>
      </c>
      <c r="B5027" s="35">
        <v>0.67037837837837833</v>
      </c>
      <c r="C5027" s="36">
        <v>1.6379999999999999</v>
      </c>
      <c r="D5027" s="29">
        <v>0.48252509652509656</v>
      </c>
      <c r="E5027" s="35">
        <v>1.179</v>
      </c>
      <c r="F5027" s="29">
        <v>0.22800000000000001</v>
      </c>
      <c r="G5027" s="29">
        <v>1.161</v>
      </c>
      <c r="H5027" s="108" t="s">
        <v>588</v>
      </c>
    </row>
    <row r="5028" spans="1:8" ht="16.5" thickBot="1">
      <c r="A5028" s="22" t="s">
        <v>27</v>
      </c>
      <c r="B5028" s="35">
        <v>5.7779999999999996</v>
      </c>
      <c r="C5028" s="36">
        <v>26.994</v>
      </c>
      <c r="D5028" s="29">
        <v>7.49</v>
      </c>
      <c r="E5028" s="35">
        <v>33.645000000000003</v>
      </c>
      <c r="F5028" s="29">
        <v>7.5289999999999999</v>
      </c>
      <c r="G5028" s="29">
        <v>31.893999999999998</v>
      </c>
      <c r="H5028" s="108" t="s">
        <v>579</v>
      </c>
    </row>
    <row r="5029" spans="1:8" ht="16.5" thickBot="1">
      <c r="A5029" s="22" t="s">
        <v>28</v>
      </c>
      <c r="B5029" s="35">
        <v>14.856999999999999</v>
      </c>
      <c r="C5029" s="36">
        <v>72.135000000000005</v>
      </c>
      <c r="D5029" s="29">
        <v>17.434000000000001</v>
      </c>
      <c r="E5029" s="35">
        <v>83.358999999999995</v>
      </c>
      <c r="F5029" s="29">
        <v>21.913</v>
      </c>
      <c r="G5029" s="29">
        <v>102.34399999999999</v>
      </c>
      <c r="H5029" s="108" t="s">
        <v>580</v>
      </c>
    </row>
    <row r="5030" spans="1:8" ht="16.5" thickBot="1">
      <c r="A5030" s="22" t="s">
        <v>29</v>
      </c>
      <c r="B5030" s="35">
        <v>8.1530000000000005</v>
      </c>
      <c r="C5030" s="36">
        <v>35.542999999999999</v>
      </c>
      <c r="D5030" s="29">
        <v>7.7050000000000001</v>
      </c>
      <c r="E5030" s="35">
        <v>30.704000000000001</v>
      </c>
      <c r="F5030" s="29">
        <v>5.0270000000000001</v>
      </c>
      <c r="G5030" s="29">
        <v>14.685</v>
      </c>
      <c r="H5030" s="108" t="s">
        <v>581</v>
      </c>
    </row>
    <row r="5031" spans="1:8" ht="16.5" thickBot="1">
      <c r="A5031" s="22" t="s">
        <v>30</v>
      </c>
      <c r="B5031" s="35">
        <v>0.34699999999999998</v>
      </c>
      <c r="C5031" s="36">
        <v>0.89600000000000002</v>
      </c>
      <c r="D5031" s="29">
        <v>0.66700000000000004</v>
      </c>
      <c r="E5031" s="35">
        <v>1.264</v>
      </c>
      <c r="F5031" s="29">
        <v>0.94899999999999995</v>
      </c>
      <c r="G5031" s="29">
        <v>1.913</v>
      </c>
      <c r="H5031" s="108" t="s">
        <v>589</v>
      </c>
    </row>
    <row r="5032" spans="1:8" ht="16.5" thickBot="1">
      <c r="A5032" s="22" t="s">
        <v>31</v>
      </c>
      <c r="B5032" s="35">
        <v>2.3479999999999999</v>
      </c>
      <c r="C5032" s="36">
        <v>8.5980000000000008</v>
      </c>
      <c r="D5032" s="29">
        <v>1.6910000000000001</v>
      </c>
      <c r="E5032" s="35">
        <v>6.2220000000000004</v>
      </c>
      <c r="F5032" s="29">
        <v>1.9950000000000001</v>
      </c>
      <c r="G5032" s="29">
        <v>10.148</v>
      </c>
      <c r="H5032" s="108" t="s">
        <v>582</v>
      </c>
    </row>
    <row r="5033" spans="1:8" ht="16.5" thickBot="1">
      <c r="A5033" s="22" t="s">
        <v>32</v>
      </c>
      <c r="B5033" s="35">
        <v>3.3159999999999998</v>
      </c>
      <c r="C5033" s="36">
        <v>13.385</v>
      </c>
      <c r="D5033" s="29">
        <v>4.4400000000000004</v>
      </c>
      <c r="E5033" s="35">
        <v>16.914999999999999</v>
      </c>
      <c r="F5033" s="29">
        <v>3.452</v>
      </c>
      <c r="G5033" s="29">
        <v>12.019</v>
      </c>
      <c r="H5033" s="108" t="s">
        <v>584</v>
      </c>
    </row>
    <row r="5034" spans="1:8" ht="16.5" thickBot="1">
      <c r="A5034" s="22" t="s">
        <v>33</v>
      </c>
      <c r="B5034" s="37">
        <v>0</v>
      </c>
      <c r="C5034" s="38">
        <v>0</v>
      </c>
      <c r="D5034" s="29">
        <v>8.0000000000000002E-3</v>
      </c>
      <c r="E5034" s="35">
        <v>0.108</v>
      </c>
      <c r="F5034" s="29">
        <v>0.09</v>
      </c>
      <c r="G5034" s="29">
        <v>1.2999999999999999E-2</v>
      </c>
      <c r="H5034" s="108" t="s">
        <v>583</v>
      </c>
    </row>
    <row r="5035" spans="1:8" ht="16.5" thickBot="1">
      <c r="A5035" s="22" t="s">
        <v>34</v>
      </c>
      <c r="B5035" s="37">
        <v>0.38400000000000001</v>
      </c>
      <c r="C5035" s="38">
        <v>0.89400000000000002</v>
      </c>
      <c r="D5035" s="29">
        <v>0.42499999999999999</v>
      </c>
      <c r="E5035" s="35">
        <v>0.94699999999999995</v>
      </c>
      <c r="F5035" s="29">
        <v>1.1140000000000001</v>
      </c>
      <c r="G5035" s="29">
        <v>1.641</v>
      </c>
      <c r="H5035" s="107" t="s">
        <v>35</v>
      </c>
    </row>
    <row r="5036" spans="1:8" ht="16.5" thickBot="1">
      <c r="A5036" s="90" t="s">
        <v>338</v>
      </c>
      <c r="B5036" s="92">
        <v>145.96737837837838</v>
      </c>
      <c r="C5036" s="92">
        <v>451.6869999999999</v>
      </c>
      <c r="D5036" s="92">
        <v>148.51652509652513</v>
      </c>
      <c r="E5036" s="92">
        <v>532.43799999999987</v>
      </c>
      <c r="F5036" s="92">
        <f>SUM(F5014:F5035)</f>
        <v>141.13700000000003</v>
      </c>
      <c r="G5036" s="92">
        <f>SUM(G5014:G5035)</f>
        <v>519.37800000000004</v>
      </c>
      <c r="H5036" s="106" t="s">
        <v>586</v>
      </c>
    </row>
    <row r="5037" spans="1:8" ht="16.5" thickBot="1">
      <c r="A5037" s="90" t="s">
        <v>337</v>
      </c>
      <c r="B5037" s="92">
        <v>4080.2152424888122</v>
      </c>
      <c r="C5037" s="92">
        <v>16453.114000000001</v>
      </c>
      <c r="D5037" s="92">
        <v>3470.3220000000001</v>
      </c>
      <c r="E5037" s="92">
        <v>14715.198</v>
      </c>
      <c r="F5037" s="92">
        <f>+D5037/E5037*G5037</f>
        <v>3393.9882065766296</v>
      </c>
      <c r="G5037" s="92">
        <v>14391.52</v>
      </c>
      <c r="H5037" s="113" t="s">
        <v>339</v>
      </c>
    </row>
    <row r="5038" spans="1:8">
      <c r="A5038" s="15"/>
      <c r="B5038" s="60"/>
      <c r="C5038" s="60"/>
      <c r="D5038" s="60"/>
      <c r="E5038" s="60"/>
      <c r="F5038" s="60"/>
      <c r="G5038" s="60"/>
    </row>
    <row r="5039" spans="1:8">
      <c r="A5039" s="56" t="s">
        <v>291</v>
      </c>
      <c r="H5039" s="75" t="s">
        <v>292</v>
      </c>
    </row>
    <row r="5040" spans="1:8" ht="16.5" customHeight="1">
      <c r="A5040" s="71" t="s">
        <v>832</v>
      </c>
      <c r="H5040" s="170" t="s">
        <v>551</v>
      </c>
    </row>
    <row r="5041" spans="1:8" ht="16.5" customHeight="1" thickBot="1">
      <c r="A5041" s="72" t="s">
        <v>813</v>
      </c>
      <c r="E5041" s="2"/>
      <c r="G5041" s="2" t="s">
        <v>37</v>
      </c>
      <c r="H5041" s="2" t="s">
        <v>1</v>
      </c>
    </row>
    <row r="5042" spans="1:8" ht="16.5" thickBot="1">
      <c r="A5042" s="63" t="s">
        <v>6</v>
      </c>
      <c r="B5042" s="179">
        <v>2018</v>
      </c>
      <c r="C5042" s="180"/>
      <c r="D5042" s="179">
        <v>2019</v>
      </c>
      <c r="E5042" s="180"/>
      <c r="F5042" s="179">
        <v>2020</v>
      </c>
      <c r="G5042" s="180"/>
      <c r="H5042" s="64" t="s">
        <v>2</v>
      </c>
    </row>
    <row r="5043" spans="1:8">
      <c r="A5043" s="65"/>
      <c r="B5043" s="19" t="s">
        <v>40</v>
      </c>
      <c r="C5043" s="105" t="s">
        <v>41</v>
      </c>
      <c r="D5043" s="105" t="s">
        <v>40</v>
      </c>
      <c r="E5043" s="15" t="s">
        <v>41</v>
      </c>
      <c r="F5043" s="19" t="s">
        <v>40</v>
      </c>
      <c r="G5043" s="9" t="s">
        <v>41</v>
      </c>
      <c r="H5043" s="66"/>
    </row>
    <row r="5044" spans="1:8" ht="16.5" thickBot="1">
      <c r="A5044" s="67"/>
      <c r="B5044" s="32" t="s">
        <v>42</v>
      </c>
      <c r="C5044" s="11" t="s">
        <v>43</v>
      </c>
      <c r="D5044" s="108" t="s">
        <v>42</v>
      </c>
      <c r="E5044" s="34" t="s">
        <v>43</v>
      </c>
      <c r="F5044" s="32" t="s">
        <v>42</v>
      </c>
      <c r="G5044" s="32" t="s">
        <v>43</v>
      </c>
      <c r="H5044" s="68"/>
    </row>
    <row r="5045" spans="1:8" ht="17.25" thickTop="1" thickBot="1">
      <c r="A5045" s="22" t="s">
        <v>11</v>
      </c>
      <c r="B5045" s="33">
        <v>12.728999999999999</v>
      </c>
      <c r="C5045" s="36">
        <v>52.442</v>
      </c>
      <c r="D5045" s="29">
        <v>12.436999999999999</v>
      </c>
      <c r="E5045" s="29">
        <v>47.384</v>
      </c>
      <c r="F5045" s="29">
        <v>17.298999999999999</v>
      </c>
      <c r="G5045" s="29">
        <v>64.81</v>
      </c>
      <c r="H5045" s="108" t="s">
        <v>575</v>
      </c>
    </row>
    <row r="5046" spans="1:8" ht="16.5" thickBot="1">
      <c r="A5046" s="22" t="s">
        <v>12</v>
      </c>
      <c r="B5046" s="35">
        <v>28.27</v>
      </c>
      <c r="C5046" s="36">
        <v>104.39700000000001</v>
      </c>
      <c r="D5046" s="29">
        <v>28.332000000000001</v>
      </c>
      <c r="E5046" s="29">
        <v>104.65600000000001</v>
      </c>
      <c r="F5046" s="29">
        <v>27.474</v>
      </c>
      <c r="G5046" s="29">
        <v>97.358000000000004</v>
      </c>
      <c r="H5046" s="108" t="s">
        <v>576</v>
      </c>
    </row>
    <row r="5047" spans="1:8" ht="16.5" thickBot="1">
      <c r="A5047" s="22" t="s">
        <v>13</v>
      </c>
      <c r="B5047" s="35">
        <v>1.073</v>
      </c>
      <c r="C5047" s="36">
        <v>6.0890000000000004</v>
      </c>
      <c r="D5047" s="29">
        <v>1.149</v>
      </c>
      <c r="E5047" s="29">
        <v>6.7060000000000004</v>
      </c>
      <c r="F5047" s="29">
        <v>1.284</v>
      </c>
      <c r="G5047" s="29">
        <v>7.2949999999999999</v>
      </c>
      <c r="H5047" s="108" t="s">
        <v>572</v>
      </c>
    </row>
    <row r="5048" spans="1:8" ht="16.5" thickBot="1">
      <c r="A5048" s="22" t="s">
        <v>14</v>
      </c>
      <c r="B5048" s="35">
        <v>0.621</v>
      </c>
      <c r="C5048" s="36">
        <v>1.7649999999999999</v>
      </c>
      <c r="D5048" s="29">
        <v>1.407</v>
      </c>
      <c r="E5048" s="29">
        <v>3.73</v>
      </c>
      <c r="F5048" s="29">
        <v>1.3580000000000001</v>
      </c>
      <c r="G5048" s="29">
        <v>4.0919999999999996</v>
      </c>
      <c r="H5048" s="108" t="s">
        <v>585</v>
      </c>
    </row>
    <row r="5049" spans="1:8" ht="16.5" thickBot="1">
      <c r="A5049" s="22" t="s">
        <v>15</v>
      </c>
      <c r="B5049" s="35">
        <v>11.965</v>
      </c>
      <c r="C5049" s="36">
        <v>51.871000000000002</v>
      </c>
      <c r="D5049" s="29">
        <v>14.358000000000001</v>
      </c>
      <c r="E5049" s="29">
        <v>52.201999999999998</v>
      </c>
      <c r="F5049" s="29">
        <v>15.406000000000001</v>
      </c>
      <c r="G5049" s="29">
        <v>52.360999999999997</v>
      </c>
      <c r="H5049" s="108" t="s">
        <v>591</v>
      </c>
    </row>
    <row r="5050" spans="1:8" ht="16.5" thickBot="1">
      <c r="A5050" s="22" t="s">
        <v>16</v>
      </c>
      <c r="B5050" s="35">
        <v>938.31600000000003</v>
      </c>
      <c r="C5050" s="36">
        <v>1.583</v>
      </c>
      <c r="D5050" s="29">
        <v>1.5980000000000001</v>
      </c>
      <c r="E5050" s="29">
        <v>2.3439999999999999</v>
      </c>
      <c r="F5050" s="29">
        <v>1.52</v>
      </c>
      <c r="G5050" s="29">
        <v>2.593</v>
      </c>
      <c r="H5050" s="108" t="s">
        <v>573</v>
      </c>
    </row>
    <row r="5051" spans="1:8" ht="16.5" thickBot="1">
      <c r="A5051" s="22" t="s">
        <v>17</v>
      </c>
      <c r="B5051" s="35">
        <v>0.78</v>
      </c>
      <c r="C5051" s="36">
        <v>3.5089999999999999</v>
      </c>
      <c r="D5051" s="29">
        <v>0.92400000000000004</v>
      </c>
      <c r="E5051" s="29">
        <v>3.8769999999999998</v>
      </c>
      <c r="F5051" s="29">
        <v>1.748</v>
      </c>
      <c r="G5051" s="29">
        <v>6.7140000000000004</v>
      </c>
      <c r="H5051" s="108" t="s">
        <v>18</v>
      </c>
    </row>
    <row r="5052" spans="1:8" ht="16.5" thickBot="1">
      <c r="A5052" s="22" t="s">
        <v>19</v>
      </c>
      <c r="B5052" s="35">
        <v>48.438000000000002</v>
      </c>
      <c r="C5052" s="36">
        <v>216.06700000000001</v>
      </c>
      <c r="D5052" s="29">
        <v>56.201000000000001</v>
      </c>
      <c r="E5052" s="29">
        <v>245.68700000000001</v>
      </c>
      <c r="F5052" s="29">
        <v>68.724999999999994</v>
      </c>
      <c r="G5052" s="29">
        <v>267.24400000000003</v>
      </c>
      <c r="H5052" s="108" t="s">
        <v>574</v>
      </c>
    </row>
    <row r="5053" spans="1:8" ht="16.5" thickBot="1">
      <c r="A5053" s="22" t="s">
        <v>20</v>
      </c>
      <c r="B5053" s="35">
        <v>1.7569999999999999</v>
      </c>
      <c r="C5053" s="36">
        <v>3.4980000000000002</v>
      </c>
      <c r="D5053" s="29">
        <v>0.61399999999999999</v>
      </c>
      <c r="E5053" s="29">
        <v>1.8280000000000001</v>
      </c>
      <c r="F5053" s="29">
        <v>0.92700000000000005</v>
      </c>
      <c r="G5053" s="29">
        <v>2.8170000000000002</v>
      </c>
      <c r="H5053" s="108" t="s">
        <v>577</v>
      </c>
    </row>
    <row r="5054" spans="1:8" ht="16.5" thickBot="1">
      <c r="A5054" s="22" t="s">
        <v>21</v>
      </c>
      <c r="B5054" s="35">
        <v>11.643000000000001</v>
      </c>
      <c r="C5054" s="36">
        <v>37.341000000000001</v>
      </c>
      <c r="D5054" s="29">
        <v>14.669</v>
      </c>
      <c r="E5054" s="29">
        <v>44.063000000000002</v>
      </c>
      <c r="F5054" s="29">
        <v>6.0519999999999996</v>
      </c>
      <c r="G5054" s="29">
        <v>16.094000000000001</v>
      </c>
      <c r="H5054" s="108" t="s">
        <v>587</v>
      </c>
    </row>
    <row r="5055" spans="1:8" ht="16.5" thickBot="1">
      <c r="A5055" s="22" t="s">
        <v>22</v>
      </c>
      <c r="B5055" s="35">
        <v>5.8630000000000004</v>
      </c>
      <c r="C5055" s="36">
        <v>27.93</v>
      </c>
      <c r="D5055" s="29">
        <v>5.9669999999999996</v>
      </c>
      <c r="E5055" s="29">
        <v>24.417999999999999</v>
      </c>
      <c r="F5055" s="29">
        <v>3.8969999999999998</v>
      </c>
      <c r="G5055" s="29">
        <v>15.256</v>
      </c>
      <c r="H5055" s="108" t="s">
        <v>571</v>
      </c>
    </row>
    <row r="5056" spans="1:8" ht="16.5" thickBot="1">
      <c r="A5056" s="22" t="s">
        <v>23</v>
      </c>
      <c r="B5056" s="35">
        <v>6.2859999999999996</v>
      </c>
      <c r="C5056" s="36">
        <v>25.494</v>
      </c>
      <c r="D5056" s="29">
        <v>5.601</v>
      </c>
      <c r="E5056" s="29">
        <v>25.436</v>
      </c>
      <c r="F5056" s="29">
        <v>6.9480000000000004</v>
      </c>
      <c r="G5056" s="29">
        <v>25.649000000000001</v>
      </c>
      <c r="H5056" s="108" t="s">
        <v>24</v>
      </c>
    </row>
    <row r="5057" spans="1:8" ht="16.5" thickBot="1">
      <c r="A5057" s="22" t="s">
        <v>25</v>
      </c>
      <c r="B5057" s="29">
        <v>3.5289999999999999</v>
      </c>
      <c r="C5057" s="27">
        <v>19.210999999999999</v>
      </c>
      <c r="D5057" s="29">
        <v>8.3510000000000009</v>
      </c>
      <c r="E5057" s="29">
        <v>32.942</v>
      </c>
      <c r="F5057" s="29">
        <v>3.4350000000000001</v>
      </c>
      <c r="G5057" s="29">
        <v>12.553000000000001</v>
      </c>
      <c r="H5057" s="108" t="s">
        <v>578</v>
      </c>
    </row>
    <row r="5058" spans="1:8" ht="16.5" thickBot="1">
      <c r="A5058" s="22" t="s">
        <v>26</v>
      </c>
      <c r="B5058" s="35">
        <v>2.9908685590867017</v>
      </c>
      <c r="C5058" s="36">
        <v>10.952999999999999</v>
      </c>
      <c r="D5058" s="29">
        <v>4.1691391545819192</v>
      </c>
      <c r="E5058" s="29">
        <v>15.268000000000001</v>
      </c>
      <c r="F5058" s="29">
        <v>2.645</v>
      </c>
      <c r="G5058" s="29">
        <v>12.304</v>
      </c>
      <c r="H5058" s="108" t="s">
        <v>588</v>
      </c>
    </row>
    <row r="5059" spans="1:8" ht="16.5" thickBot="1">
      <c r="A5059" s="22" t="s">
        <v>27</v>
      </c>
      <c r="B5059" s="35">
        <v>4.2240000000000002</v>
      </c>
      <c r="C5059" s="36">
        <v>16.402999999999999</v>
      </c>
      <c r="D5059" s="29">
        <v>5.3109999999999999</v>
      </c>
      <c r="E5059" s="29">
        <v>16.809999999999999</v>
      </c>
      <c r="F5059" s="29">
        <v>4.1529999999999996</v>
      </c>
      <c r="G5059" s="29">
        <v>15.038</v>
      </c>
      <c r="H5059" s="108" t="s">
        <v>579</v>
      </c>
    </row>
    <row r="5060" spans="1:8" ht="16.5" thickBot="1">
      <c r="A5060" s="22" t="s">
        <v>28</v>
      </c>
      <c r="B5060" s="35">
        <v>6.4829999999999997</v>
      </c>
      <c r="C5060" s="36">
        <v>31.670999999999999</v>
      </c>
      <c r="D5060" s="29">
        <v>7.4720000000000004</v>
      </c>
      <c r="E5060" s="29">
        <v>37.905000000000001</v>
      </c>
      <c r="F5060" s="29">
        <v>8.1539999999999999</v>
      </c>
      <c r="G5060" s="29">
        <v>40.302</v>
      </c>
      <c r="H5060" s="108" t="s">
        <v>580</v>
      </c>
    </row>
    <row r="5061" spans="1:8" ht="16.5" thickBot="1">
      <c r="A5061" s="22" t="s">
        <v>29</v>
      </c>
      <c r="B5061" s="35">
        <v>11.537000000000001</v>
      </c>
      <c r="C5061" s="36">
        <v>50.604999999999997</v>
      </c>
      <c r="D5061" s="29">
        <v>9.0990000000000002</v>
      </c>
      <c r="E5061" s="29">
        <v>40.683999999999997</v>
      </c>
      <c r="F5061" s="29">
        <v>6.532</v>
      </c>
      <c r="G5061" s="29">
        <v>25.646999999999998</v>
      </c>
      <c r="H5061" s="108" t="s">
        <v>581</v>
      </c>
    </row>
    <row r="5062" spans="1:8" ht="16.5" thickBot="1">
      <c r="A5062" s="22" t="s">
        <v>30</v>
      </c>
      <c r="B5062" s="35">
        <v>38.054000000000002</v>
      </c>
      <c r="C5062" s="36">
        <v>174.244</v>
      </c>
      <c r="D5062" s="29">
        <v>48.186</v>
      </c>
      <c r="E5062" s="29">
        <v>198.387</v>
      </c>
      <c r="F5062" s="29">
        <v>39.747</v>
      </c>
      <c r="G5062" s="29">
        <v>148.053</v>
      </c>
      <c r="H5062" s="108" t="s">
        <v>589</v>
      </c>
    </row>
    <row r="5063" spans="1:8" ht="16.5" thickBot="1">
      <c r="A5063" s="22" t="s">
        <v>31</v>
      </c>
      <c r="B5063" s="35">
        <v>41.066753981604869</v>
      </c>
      <c r="C5063" s="36">
        <v>192.00700000000001</v>
      </c>
      <c r="D5063" s="29">
        <v>58.557000000000002</v>
      </c>
      <c r="E5063" s="29">
        <v>174.34700000000001</v>
      </c>
      <c r="F5063" s="29">
        <v>34.350999999999999</v>
      </c>
      <c r="G5063" s="29">
        <v>164.298</v>
      </c>
      <c r="H5063" s="108" t="s">
        <v>582</v>
      </c>
    </row>
    <row r="5064" spans="1:8" ht="16.5" thickBot="1">
      <c r="A5064" s="22" t="s">
        <v>32</v>
      </c>
      <c r="B5064" s="35">
        <v>4.4729999999999999</v>
      </c>
      <c r="C5064" s="36">
        <v>20.420999999999999</v>
      </c>
      <c r="D5064" s="29">
        <v>3.23</v>
      </c>
      <c r="E5064" s="29">
        <v>14.372</v>
      </c>
      <c r="F5064" s="29">
        <v>7.0179999999999998</v>
      </c>
      <c r="G5064" s="29">
        <v>29.271999999999998</v>
      </c>
      <c r="H5064" s="108" t="s">
        <v>584</v>
      </c>
    </row>
    <row r="5065" spans="1:8" ht="16.5" thickBot="1">
      <c r="A5065" s="22" t="s">
        <v>33</v>
      </c>
      <c r="B5065" s="37">
        <v>2.5339999999999998</v>
      </c>
      <c r="C5065" s="38">
        <v>0.74199999999999999</v>
      </c>
      <c r="D5065" s="29">
        <v>1.8109999999999999</v>
      </c>
      <c r="E5065" s="29">
        <v>0.51500000000000001</v>
      </c>
      <c r="F5065" s="29">
        <v>5.4569999999999999</v>
      </c>
      <c r="G5065" s="29">
        <v>1.5960000000000001</v>
      </c>
      <c r="H5065" s="108" t="s">
        <v>583</v>
      </c>
    </row>
    <row r="5066" spans="1:8" ht="16.5" thickBot="1">
      <c r="A5066" s="22" t="s">
        <v>34</v>
      </c>
      <c r="B5066" s="37">
        <v>13.750999999999999</v>
      </c>
      <c r="C5066" s="38">
        <v>46.698</v>
      </c>
      <c r="D5066" s="29">
        <v>14.212999999999999</v>
      </c>
      <c r="E5066" s="29">
        <v>50.718000000000004</v>
      </c>
      <c r="F5066" s="29">
        <v>20.978999999999999</v>
      </c>
      <c r="G5066" s="29">
        <v>71.25</v>
      </c>
      <c r="H5066" s="107" t="s">
        <v>35</v>
      </c>
    </row>
    <row r="5067" spans="1:8" ht="16.5" thickBot="1">
      <c r="A5067" s="90" t="s">
        <v>338</v>
      </c>
      <c r="B5067" s="92">
        <v>1196.3836225406919</v>
      </c>
      <c r="C5067" s="92">
        <v>1094.9410000000003</v>
      </c>
      <c r="D5067" s="92">
        <v>303.65613915458198</v>
      </c>
      <c r="E5067" s="92">
        <f>SUM(E5045:E5066)</f>
        <v>1144.2790000000002</v>
      </c>
      <c r="F5067" s="92">
        <f t="shared" ref="F5067:G5067" si="550">SUM(F5045:F5066)</f>
        <v>285.10899999999992</v>
      </c>
      <c r="G5067" s="92">
        <f t="shared" si="550"/>
        <v>1082.596</v>
      </c>
      <c r="H5067" s="106" t="s">
        <v>586</v>
      </c>
    </row>
    <row r="5068" spans="1:8" ht="16.5" thickBot="1">
      <c r="A5068" s="90" t="s">
        <v>337</v>
      </c>
      <c r="B5068" s="92">
        <v>4282.6319460523473</v>
      </c>
      <c r="C5068" s="92">
        <v>17225.23</v>
      </c>
      <c r="D5068" s="92">
        <v>4237.8569742717345</v>
      </c>
      <c r="E5068" s="92">
        <v>17100.445</v>
      </c>
      <c r="F5068" s="92">
        <f>+D5068/E5068*G5068</f>
        <v>4457.6802950618921</v>
      </c>
      <c r="G5068" s="92">
        <v>17987.468000000001</v>
      </c>
      <c r="H5068" s="113" t="s">
        <v>339</v>
      </c>
    </row>
    <row r="5070" spans="1:8">
      <c r="A5070" s="56" t="s">
        <v>293</v>
      </c>
      <c r="H5070" s="75" t="s">
        <v>294</v>
      </c>
    </row>
    <row r="5071" spans="1:8" ht="16.5" customHeight="1">
      <c r="A5071" s="71" t="s">
        <v>799</v>
      </c>
      <c r="H5071" s="8" t="s">
        <v>552</v>
      </c>
    </row>
    <row r="5072" spans="1:8" ht="16.5" customHeight="1" thickBot="1">
      <c r="A5072" s="72" t="s">
        <v>813</v>
      </c>
      <c r="E5072" s="2"/>
      <c r="G5072" s="2" t="s">
        <v>37</v>
      </c>
      <c r="H5072" s="2" t="s">
        <v>1</v>
      </c>
    </row>
    <row r="5073" spans="1:8" ht="16.5" thickBot="1">
      <c r="A5073" s="63" t="s">
        <v>6</v>
      </c>
      <c r="B5073" s="179">
        <v>2018</v>
      </c>
      <c r="C5073" s="180"/>
      <c r="D5073" s="179">
        <v>2019</v>
      </c>
      <c r="E5073" s="180"/>
      <c r="F5073" s="179">
        <v>2020</v>
      </c>
      <c r="G5073" s="180"/>
      <c r="H5073" s="64" t="s">
        <v>2</v>
      </c>
    </row>
    <row r="5074" spans="1:8">
      <c r="A5074" s="65"/>
      <c r="B5074" s="19" t="s">
        <v>40</v>
      </c>
      <c r="C5074" s="105" t="s">
        <v>41</v>
      </c>
      <c r="D5074" s="105" t="s">
        <v>40</v>
      </c>
      <c r="E5074" s="15" t="s">
        <v>41</v>
      </c>
      <c r="F5074" s="19" t="s">
        <v>40</v>
      </c>
      <c r="G5074" s="9" t="s">
        <v>41</v>
      </c>
      <c r="H5074" s="66"/>
    </row>
    <row r="5075" spans="1:8" ht="16.5" thickBot="1">
      <c r="A5075" s="67"/>
      <c r="B5075" s="32" t="s">
        <v>42</v>
      </c>
      <c r="C5075" s="11" t="s">
        <v>43</v>
      </c>
      <c r="D5075" s="108" t="s">
        <v>42</v>
      </c>
      <c r="E5075" s="34" t="s">
        <v>43</v>
      </c>
      <c r="F5075" s="32" t="s">
        <v>42</v>
      </c>
      <c r="G5075" s="32" t="s">
        <v>43</v>
      </c>
      <c r="H5075" s="68"/>
    </row>
    <row r="5076" spans="1:8" ht="17.25" thickTop="1" thickBot="1">
      <c r="A5076" s="22" t="s">
        <v>11</v>
      </c>
      <c r="B5076" s="33">
        <v>5.6000000000000001E-2</v>
      </c>
      <c r="C5076" s="36">
        <v>0.64600000000000002</v>
      </c>
      <c r="D5076" s="29">
        <v>5.5E-2</v>
      </c>
      <c r="E5076" s="35">
        <v>0.67100000000000004</v>
      </c>
      <c r="F5076" s="29">
        <v>7.0000000000000007E-2</v>
      </c>
      <c r="G5076" s="29">
        <v>0.77300000000000002</v>
      </c>
      <c r="H5076" s="108" t="s">
        <v>575</v>
      </c>
    </row>
    <row r="5077" spans="1:8" ht="16.5" thickBot="1">
      <c r="A5077" s="22" t="s">
        <v>12</v>
      </c>
      <c r="B5077" s="35">
        <v>1.5720000000000001</v>
      </c>
      <c r="C5077" s="36">
        <v>13.776</v>
      </c>
      <c r="D5077" s="29">
        <v>1.8720000000000001</v>
      </c>
      <c r="E5077" s="35">
        <v>13.204000000000001</v>
      </c>
      <c r="F5077" s="29">
        <v>2.5419999999999998</v>
      </c>
      <c r="G5077" s="29">
        <v>24.486999999999998</v>
      </c>
      <c r="H5077" s="108" t="s">
        <v>576</v>
      </c>
    </row>
    <row r="5078" spans="1:8" ht="16.5" thickBot="1">
      <c r="A5078" s="22" t="s">
        <v>13</v>
      </c>
      <c r="B5078" s="35">
        <v>0.26100000000000001</v>
      </c>
      <c r="C5078" s="36">
        <v>1.0109999999999999</v>
      </c>
      <c r="D5078" s="29">
        <v>0.34100000000000003</v>
      </c>
      <c r="E5078" s="35">
        <v>1.5109999999999999</v>
      </c>
      <c r="F5078" s="29">
        <v>0.433</v>
      </c>
      <c r="G5078" s="29">
        <v>1.841</v>
      </c>
      <c r="H5078" s="108" t="s">
        <v>572</v>
      </c>
    </row>
    <row r="5079" spans="1:8" ht="16.5" thickBot="1">
      <c r="A5079" s="22" t="s">
        <v>14</v>
      </c>
      <c r="B5079" s="35">
        <v>0.16</v>
      </c>
      <c r="C5079" s="36">
        <v>0.34100000000000003</v>
      </c>
      <c r="D5079" s="29">
        <v>8.3000000000000004E-2</v>
      </c>
      <c r="E5079" s="35">
        <v>0.13600000000000001</v>
      </c>
      <c r="F5079" s="29">
        <v>8.4000000000000005E-2</v>
      </c>
      <c r="G5079" s="29">
        <v>0.16400000000000001</v>
      </c>
      <c r="H5079" s="108" t="s">
        <v>585</v>
      </c>
    </row>
    <row r="5080" spans="1:8" ht="16.5" thickBot="1">
      <c r="A5080" s="22" t="s">
        <v>15</v>
      </c>
      <c r="B5080" s="35">
        <v>5.0000000000000001E-3</v>
      </c>
      <c r="C5080" s="36">
        <v>2.1000000000000001E-2</v>
      </c>
      <c r="D5080" s="29">
        <v>5.0000000000000001E-3</v>
      </c>
      <c r="E5080" s="35">
        <v>3.3000000000000002E-2</v>
      </c>
      <c r="F5080" s="29">
        <v>9.4E-2</v>
      </c>
      <c r="G5080" s="29">
        <v>1.121</v>
      </c>
      <c r="H5080" s="108" t="s">
        <v>591</v>
      </c>
    </row>
    <row r="5081" spans="1:8" ht="16.5" thickBot="1">
      <c r="A5081" s="22" t="s">
        <v>16</v>
      </c>
      <c r="B5081" s="35">
        <v>1.175</v>
      </c>
      <c r="C5081" s="36">
        <v>1E-3</v>
      </c>
      <c r="D5081" s="29">
        <v>1E-3</v>
      </c>
      <c r="E5081" s="35">
        <v>1E-3</v>
      </c>
      <c r="F5081" s="29">
        <v>0</v>
      </c>
      <c r="G5081" s="29">
        <v>0</v>
      </c>
      <c r="H5081" s="108" t="s">
        <v>573</v>
      </c>
    </row>
    <row r="5082" spans="1:8" ht="16.5" thickBot="1">
      <c r="A5082" s="22" t="s">
        <v>17</v>
      </c>
      <c r="B5082" s="35">
        <v>1.2E-2</v>
      </c>
      <c r="C5082" s="36">
        <v>7.0999999999999994E-2</v>
      </c>
      <c r="D5082" s="29">
        <v>1.0999999999999999E-2</v>
      </c>
      <c r="E5082" s="35">
        <v>0.109</v>
      </c>
      <c r="F5082" s="29">
        <v>1.0999999999999999E-2</v>
      </c>
      <c r="G5082" s="29">
        <v>8.6999999999999994E-2</v>
      </c>
      <c r="H5082" s="108" t="s">
        <v>18</v>
      </c>
    </row>
    <row r="5083" spans="1:8" ht="16.5" thickBot="1">
      <c r="A5083" s="22" t="s">
        <v>19</v>
      </c>
      <c r="B5083" s="35">
        <v>0.71099999999999997</v>
      </c>
      <c r="C5083" s="36">
        <v>2.7309999999999999</v>
      </c>
      <c r="D5083" s="29">
        <v>1.48</v>
      </c>
      <c r="E5083" s="35">
        <v>10.138999999999999</v>
      </c>
      <c r="F5083" s="29">
        <v>1.361</v>
      </c>
      <c r="G5083" s="29">
        <v>10.782</v>
      </c>
      <c r="H5083" s="108" t="s">
        <v>574</v>
      </c>
    </row>
    <row r="5084" spans="1:8" ht="16.5" thickBot="1">
      <c r="A5084" s="22" t="s">
        <v>20</v>
      </c>
      <c r="B5084" s="35">
        <v>0</v>
      </c>
      <c r="C5084" s="36">
        <v>0</v>
      </c>
      <c r="D5084" s="29">
        <v>0</v>
      </c>
      <c r="E5084" s="35">
        <v>2E-3</v>
      </c>
      <c r="F5084" s="29">
        <v>0</v>
      </c>
      <c r="G5084" s="29">
        <v>0</v>
      </c>
      <c r="H5084" s="108" t="s">
        <v>577</v>
      </c>
    </row>
    <row r="5085" spans="1:8" ht="16.5" thickBot="1">
      <c r="A5085" s="22" t="s">
        <v>21</v>
      </c>
      <c r="B5085" s="35">
        <v>0</v>
      </c>
      <c r="C5085" s="36">
        <v>0</v>
      </c>
      <c r="D5085" s="29">
        <v>0</v>
      </c>
      <c r="E5085" s="35">
        <v>0</v>
      </c>
      <c r="F5085" s="29">
        <v>0</v>
      </c>
      <c r="G5085" s="29">
        <v>0</v>
      </c>
      <c r="H5085" s="108" t="s">
        <v>587</v>
      </c>
    </row>
    <row r="5086" spans="1:8" ht="16.5" thickBot="1">
      <c r="A5086" s="22" t="s">
        <v>22</v>
      </c>
      <c r="B5086" s="35">
        <v>1E-3</v>
      </c>
      <c r="C5086" s="36">
        <v>0.01</v>
      </c>
      <c r="D5086" s="29">
        <v>0</v>
      </c>
      <c r="E5086" s="35">
        <v>1.6E-2</v>
      </c>
      <c r="F5086" s="29">
        <v>1E-3</v>
      </c>
      <c r="G5086" s="29">
        <v>2.7E-2</v>
      </c>
      <c r="H5086" s="108" t="s">
        <v>571</v>
      </c>
    </row>
    <row r="5087" spans="1:8" ht="16.5" thickBot="1">
      <c r="A5087" s="22" t="s">
        <v>23</v>
      </c>
      <c r="B5087" s="35">
        <v>7.9000000000000001E-2</v>
      </c>
      <c r="C5087" s="36">
        <v>0.60799999999999998</v>
      </c>
      <c r="D5087" s="29">
        <v>0.16400000000000001</v>
      </c>
      <c r="E5087" s="35">
        <v>1.8140000000000001</v>
      </c>
      <c r="F5087" s="29">
        <v>0.13800000000000001</v>
      </c>
      <c r="G5087" s="29">
        <v>1.381</v>
      </c>
      <c r="H5087" s="108" t="s">
        <v>24</v>
      </c>
    </row>
    <row r="5088" spans="1:8" ht="16.5" thickBot="1">
      <c r="A5088" s="22" t="s">
        <v>25</v>
      </c>
      <c r="B5088" s="29">
        <v>0.42899999999999999</v>
      </c>
      <c r="C5088" s="27">
        <v>1.8640000000000001</v>
      </c>
      <c r="D5088" s="29">
        <v>0.19800000000000001</v>
      </c>
      <c r="E5088" s="35">
        <v>0.94499999999999995</v>
      </c>
      <c r="F5088" s="29">
        <v>0.27500000000000002</v>
      </c>
      <c r="G5088" s="29">
        <v>1.27</v>
      </c>
      <c r="H5088" s="108" t="s">
        <v>578</v>
      </c>
    </row>
    <row r="5089" spans="1:8" ht="16.5" thickBot="1">
      <c r="A5089" s="22" t="s">
        <v>26</v>
      </c>
      <c r="B5089" s="35">
        <v>0</v>
      </c>
      <c r="C5089" s="36">
        <v>3.5000000000000003E-2</v>
      </c>
      <c r="D5089" s="29">
        <v>0</v>
      </c>
      <c r="E5089" s="35">
        <v>3.5000000000000003E-2</v>
      </c>
      <c r="F5089" s="29">
        <v>8.0000000000000002E-3</v>
      </c>
      <c r="G5089" s="29">
        <v>8.5000000000000006E-2</v>
      </c>
      <c r="H5089" s="108" t="s">
        <v>588</v>
      </c>
    </row>
    <row r="5090" spans="1:8" ht="16.5" thickBot="1">
      <c r="A5090" s="22" t="s">
        <v>27</v>
      </c>
      <c r="B5090" s="35">
        <v>0.16400000000000001</v>
      </c>
      <c r="C5090" s="36">
        <v>1.74</v>
      </c>
      <c r="D5090" s="29">
        <v>0.221</v>
      </c>
      <c r="E5090" s="35">
        <v>2.0379999999999998</v>
      </c>
      <c r="F5090" s="29">
        <v>0.20399999999999999</v>
      </c>
      <c r="G5090" s="29">
        <v>1.7989999999999999</v>
      </c>
      <c r="H5090" s="108" t="s">
        <v>579</v>
      </c>
    </row>
    <row r="5091" spans="1:8" ht="16.5" thickBot="1">
      <c r="A5091" s="22" t="s">
        <v>28</v>
      </c>
      <c r="B5091" s="35">
        <v>0.33800000000000002</v>
      </c>
      <c r="C5091" s="36">
        <v>3.3210000000000002</v>
      </c>
      <c r="D5091" s="29">
        <v>0.42099999999999999</v>
      </c>
      <c r="E5091" s="35">
        <v>4.0990000000000002</v>
      </c>
      <c r="F5091" s="29">
        <v>0.78800000000000003</v>
      </c>
      <c r="G5091" s="29">
        <v>7.5</v>
      </c>
      <c r="H5091" s="108" t="s">
        <v>580</v>
      </c>
    </row>
    <row r="5092" spans="1:8" ht="16.5" thickBot="1">
      <c r="A5092" s="22" t="s">
        <v>29</v>
      </c>
      <c r="B5092" s="35">
        <v>1.1919999999999999</v>
      </c>
      <c r="C5092" s="36">
        <v>9.3360000000000003</v>
      </c>
      <c r="D5092" s="29">
        <v>1.1539999999999999</v>
      </c>
      <c r="E5092" s="35">
        <v>8.1869999999999994</v>
      </c>
      <c r="F5092" s="29">
        <v>0.376</v>
      </c>
      <c r="G5092" s="29">
        <v>1.9710000000000001</v>
      </c>
      <c r="H5092" s="108" t="s">
        <v>581</v>
      </c>
    </row>
    <row r="5093" spans="1:8" ht="16.5" thickBot="1">
      <c r="A5093" s="22" t="s">
        <v>30</v>
      </c>
      <c r="B5093" s="35">
        <v>7.3999999999999996E-2</v>
      </c>
      <c r="C5093" s="36">
        <v>0.47899999999999998</v>
      </c>
      <c r="D5093" s="29">
        <v>7.0999999999999994E-2</v>
      </c>
      <c r="E5093" s="35">
        <v>0.20599999999999999</v>
      </c>
      <c r="F5093" s="29">
        <v>8.9999999999999993E-3</v>
      </c>
      <c r="G5093" s="29">
        <v>8.1000000000000003E-2</v>
      </c>
      <c r="H5093" s="108" t="s">
        <v>589</v>
      </c>
    </row>
    <row r="5094" spans="1:8" ht="16.5" thickBot="1">
      <c r="A5094" s="22" t="s">
        <v>31</v>
      </c>
      <c r="B5094" s="35">
        <v>5.875E-3</v>
      </c>
      <c r="C5094" s="36">
        <v>9.4E-2</v>
      </c>
      <c r="D5094" s="29">
        <v>4.4999999999999998E-2</v>
      </c>
      <c r="E5094" s="35">
        <v>0.219</v>
      </c>
      <c r="F5094" s="29">
        <v>1.7999999999999999E-2</v>
      </c>
      <c r="G5094" s="29">
        <v>0.16600000000000001</v>
      </c>
      <c r="H5094" s="108" t="s">
        <v>582</v>
      </c>
    </row>
    <row r="5095" spans="1:8" ht="16.5" thickBot="1">
      <c r="A5095" s="22" t="s">
        <v>32</v>
      </c>
      <c r="B5095" s="35">
        <v>0.113</v>
      </c>
      <c r="C5095" s="36">
        <v>0.81699999999999995</v>
      </c>
      <c r="D5095" s="29">
        <v>0.51</v>
      </c>
      <c r="E5095" s="35">
        <v>4.6639999999999997</v>
      </c>
      <c r="F5095" s="29">
        <v>0.53600000000000003</v>
      </c>
      <c r="G5095" s="29">
        <v>4.4160000000000004</v>
      </c>
      <c r="H5095" s="108" t="s">
        <v>584</v>
      </c>
    </row>
    <row r="5096" spans="1:8" ht="16.5" thickBot="1">
      <c r="A5096" s="22" t="s">
        <v>33</v>
      </c>
      <c r="B5096" s="37">
        <v>4.3999999999999997E-2</v>
      </c>
      <c r="C5096" s="38">
        <v>8.0000000000000002E-3</v>
      </c>
      <c r="D5096" s="29">
        <v>4.1000000000000002E-2</v>
      </c>
      <c r="E5096" s="35">
        <v>8.0000000000000002E-3</v>
      </c>
      <c r="F5096" s="29">
        <v>0</v>
      </c>
      <c r="G5096" s="29">
        <v>0</v>
      </c>
      <c r="H5096" s="108" t="s">
        <v>583</v>
      </c>
    </row>
    <row r="5097" spans="1:8" ht="16.5" thickBot="1">
      <c r="A5097" s="22" t="s">
        <v>34</v>
      </c>
      <c r="B5097" s="37">
        <v>0</v>
      </c>
      <c r="C5097" s="38">
        <v>0</v>
      </c>
      <c r="D5097" s="29">
        <v>0</v>
      </c>
      <c r="E5097" s="35">
        <v>0</v>
      </c>
      <c r="F5097" s="29">
        <v>4.3999999999999997E-2</v>
      </c>
      <c r="G5097" s="29">
        <v>2.5000000000000001E-2</v>
      </c>
      <c r="H5097" s="107" t="s">
        <v>35</v>
      </c>
    </row>
    <row r="5098" spans="1:8" ht="16.5" thickBot="1">
      <c r="A5098" s="90" t="s">
        <v>338</v>
      </c>
      <c r="B5098" s="92">
        <v>6.3918749999999998</v>
      </c>
      <c r="C5098" s="92">
        <v>36.910000000000004</v>
      </c>
      <c r="D5098" s="92">
        <v>6.6730000000000009</v>
      </c>
      <c r="E5098" s="92">
        <v>48.036999999999999</v>
      </c>
      <c r="F5098" s="92">
        <f>SUM(F5076:F5097)</f>
        <v>6.992</v>
      </c>
      <c r="G5098" s="92">
        <f>SUM(G5076:G5097)</f>
        <v>57.975999999999992</v>
      </c>
      <c r="H5098" s="106" t="s">
        <v>586</v>
      </c>
    </row>
    <row r="5099" spans="1:8" ht="16.5" thickBot="1">
      <c r="A5099" s="90" t="s">
        <v>337</v>
      </c>
      <c r="B5099" s="92">
        <v>1176.6127636222291</v>
      </c>
      <c r="C5099" s="92">
        <v>9852.6149999999998</v>
      </c>
      <c r="D5099" s="92">
        <v>1107.1469999999999</v>
      </c>
      <c r="E5099" s="92">
        <v>9048.2360000000008</v>
      </c>
      <c r="F5099" s="92">
        <f>+D5099/E5099*G5099</f>
        <v>1080.1986827988349</v>
      </c>
      <c r="G5099" s="92">
        <v>8827.9989999999998</v>
      </c>
      <c r="H5099" s="113" t="s">
        <v>339</v>
      </c>
    </row>
    <row r="5100" spans="1:8">
      <c r="A5100" s="93"/>
      <c r="B5100" s="94"/>
      <c r="C5100" s="94"/>
      <c r="D5100" s="94"/>
      <c r="E5100" s="94"/>
      <c r="F5100" s="94"/>
      <c r="G5100" s="94"/>
      <c r="H5100" s="115"/>
    </row>
    <row r="5101" spans="1:8">
      <c r="A5101" s="73" t="s">
        <v>295</v>
      </c>
      <c r="H5101" s="75" t="s">
        <v>296</v>
      </c>
    </row>
    <row r="5102" spans="1:8" ht="17.25" customHeight="1">
      <c r="A5102" s="73" t="s">
        <v>800</v>
      </c>
      <c r="D5102" s="39"/>
      <c r="E5102" s="39"/>
      <c r="F5102" s="39"/>
      <c r="G5102" s="39"/>
      <c r="H5102" s="39" t="s">
        <v>553</v>
      </c>
    </row>
    <row r="5103" spans="1:8" ht="16.5" customHeight="1" thickBot="1">
      <c r="A5103" s="72" t="s">
        <v>813</v>
      </c>
      <c r="E5103" s="2"/>
      <c r="G5103" s="2" t="s">
        <v>37</v>
      </c>
      <c r="H5103" s="2" t="s">
        <v>1</v>
      </c>
    </row>
    <row r="5104" spans="1:8" ht="16.5" thickBot="1">
      <c r="A5104" s="63" t="s">
        <v>6</v>
      </c>
      <c r="B5104" s="179">
        <v>2018</v>
      </c>
      <c r="C5104" s="180"/>
      <c r="D5104" s="179">
        <v>2019</v>
      </c>
      <c r="E5104" s="180"/>
      <c r="F5104" s="179">
        <v>2020</v>
      </c>
      <c r="G5104" s="180"/>
      <c r="H5104" s="64" t="s">
        <v>2</v>
      </c>
    </row>
    <row r="5105" spans="1:8">
      <c r="A5105" s="65"/>
      <c r="B5105" s="19" t="s">
        <v>40</v>
      </c>
      <c r="C5105" s="105" t="s">
        <v>41</v>
      </c>
      <c r="D5105" s="105" t="s">
        <v>40</v>
      </c>
      <c r="E5105" s="15" t="s">
        <v>41</v>
      </c>
      <c r="F5105" s="19" t="s">
        <v>40</v>
      </c>
      <c r="G5105" s="9" t="s">
        <v>41</v>
      </c>
      <c r="H5105" s="66"/>
    </row>
    <row r="5106" spans="1:8" ht="16.5" thickBot="1">
      <c r="A5106" s="67"/>
      <c r="B5106" s="32" t="s">
        <v>42</v>
      </c>
      <c r="C5106" s="11" t="s">
        <v>43</v>
      </c>
      <c r="D5106" s="108" t="s">
        <v>42</v>
      </c>
      <c r="E5106" s="34" t="s">
        <v>43</v>
      </c>
      <c r="F5106" s="32" t="s">
        <v>42</v>
      </c>
      <c r="G5106" s="32" t="s">
        <v>43</v>
      </c>
      <c r="H5106" s="68"/>
    </row>
    <row r="5107" spans="1:8" ht="17.25" thickTop="1" thickBot="1">
      <c r="A5107" s="22" t="s">
        <v>11</v>
      </c>
      <c r="B5107" s="33">
        <v>8.4749999999999996</v>
      </c>
      <c r="C5107" s="36">
        <v>54.515000000000001</v>
      </c>
      <c r="D5107" s="29">
        <v>10.77</v>
      </c>
      <c r="E5107" s="29">
        <v>59.325000000000003</v>
      </c>
      <c r="F5107" s="29">
        <v>12.442</v>
      </c>
      <c r="G5107" s="29">
        <v>75.474000000000004</v>
      </c>
      <c r="H5107" s="108" t="s">
        <v>575</v>
      </c>
    </row>
    <row r="5108" spans="1:8" ht="16.5" thickBot="1">
      <c r="A5108" s="22" t="s">
        <v>12</v>
      </c>
      <c r="B5108" s="35">
        <v>47.582999999999998</v>
      </c>
      <c r="C5108" s="36">
        <v>224.84100000000001</v>
      </c>
      <c r="D5108" s="29">
        <v>56.597000000000001</v>
      </c>
      <c r="E5108" s="29">
        <v>262.25400000000002</v>
      </c>
      <c r="F5108" s="29">
        <v>57.252000000000002</v>
      </c>
      <c r="G5108" s="29">
        <v>256.24599999999998</v>
      </c>
      <c r="H5108" s="108" t="s">
        <v>576</v>
      </c>
    </row>
    <row r="5109" spans="1:8" ht="16.5" thickBot="1">
      <c r="A5109" s="22" t="s">
        <v>13</v>
      </c>
      <c r="B5109" s="35">
        <v>4.5960000000000001</v>
      </c>
      <c r="C5109" s="36">
        <v>25.373000000000001</v>
      </c>
      <c r="D5109" s="29">
        <v>5.1369999999999996</v>
      </c>
      <c r="E5109" s="29">
        <v>24.475999999999999</v>
      </c>
      <c r="F5109" s="29">
        <v>5.4740000000000002</v>
      </c>
      <c r="G5109" s="29">
        <v>28.588000000000001</v>
      </c>
      <c r="H5109" s="108" t="s">
        <v>572</v>
      </c>
    </row>
    <row r="5110" spans="1:8" ht="16.5" thickBot="1">
      <c r="A5110" s="22" t="s">
        <v>14</v>
      </c>
      <c r="B5110" s="35">
        <v>3.327</v>
      </c>
      <c r="C5110" s="36">
        <v>26.388000000000002</v>
      </c>
      <c r="D5110" s="29">
        <v>2.597</v>
      </c>
      <c r="E5110" s="29">
        <v>17.806999999999999</v>
      </c>
      <c r="F5110" s="29">
        <v>3.7269999999999999</v>
      </c>
      <c r="G5110" s="29">
        <v>28.609000000000002</v>
      </c>
      <c r="H5110" s="108" t="s">
        <v>585</v>
      </c>
    </row>
    <row r="5111" spans="1:8" ht="16.5" thickBot="1">
      <c r="A5111" s="22" t="s">
        <v>15</v>
      </c>
      <c r="B5111" s="35">
        <v>28.779</v>
      </c>
      <c r="C5111" s="36">
        <v>177.714</v>
      </c>
      <c r="D5111" s="29">
        <v>29.576000000000001</v>
      </c>
      <c r="E5111" s="29">
        <v>180.74299999999999</v>
      </c>
      <c r="F5111" s="29">
        <v>28.753</v>
      </c>
      <c r="G5111" s="29">
        <v>164.828</v>
      </c>
      <c r="H5111" s="108" t="s">
        <v>591</v>
      </c>
    </row>
    <row r="5112" spans="1:8" ht="16.5" thickBot="1">
      <c r="A5112" s="22" t="s">
        <v>16</v>
      </c>
      <c r="B5112" s="35">
        <v>72.742999999999995</v>
      </c>
      <c r="C5112" s="36">
        <v>0.106</v>
      </c>
      <c r="D5112" s="29">
        <v>3.6999999999999998E-2</v>
      </c>
      <c r="E5112" s="29">
        <v>4.7E-2</v>
      </c>
      <c r="F5112" s="29">
        <v>3.5999999999999997E-2</v>
      </c>
      <c r="G5112" s="29">
        <v>8.4000000000000005E-2</v>
      </c>
      <c r="H5112" s="108" t="s">
        <v>573</v>
      </c>
    </row>
    <row r="5113" spans="1:8" ht="16.5" thickBot="1">
      <c r="A5113" s="22" t="s">
        <v>17</v>
      </c>
      <c r="B5113" s="35">
        <v>10.395</v>
      </c>
      <c r="C5113" s="36">
        <v>12.829000000000001</v>
      </c>
      <c r="D5113" s="29">
        <v>10.804</v>
      </c>
      <c r="E5113" s="29">
        <v>14.048</v>
      </c>
      <c r="F5113" s="29">
        <v>13.426</v>
      </c>
      <c r="G5113" s="29">
        <v>26.245999999999999</v>
      </c>
      <c r="H5113" s="108" t="s">
        <v>18</v>
      </c>
    </row>
    <row r="5114" spans="1:8" ht="16.5" thickBot="1">
      <c r="A5114" s="22" t="s">
        <v>19</v>
      </c>
      <c r="B5114" s="35">
        <v>67.007999999999996</v>
      </c>
      <c r="C5114" s="36">
        <v>598.09400000000005</v>
      </c>
      <c r="D5114" s="29">
        <v>73.763999999999996</v>
      </c>
      <c r="E5114" s="29">
        <v>663.80899999999997</v>
      </c>
      <c r="F5114" s="29">
        <v>78.141999999999996</v>
      </c>
      <c r="G5114" s="29">
        <v>668.93499999999995</v>
      </c>
      <c r="H5114" s="108" t="s">
        <v>574</v>
      </c>
    </row>
    <row r="5115" spans="1:8" ht="16.5" thickBot="1">
      <c r="A5115" s="22" t="s">
        <v>20</v>
      </c>
      <c r="B5115" s="35">
        <v>0.30299999999999999</v>
      </c>
      <c r="C5115" s="36">
        <v>0.39500000000000002</v>
      </c>
      <c r="D5115" s="29">
        <v>8.2680000000000007</v>
      </c>
      <c r="E5115" s="29">
        <v>19.709</v>
      </c>
      <c r="F5115" s="29">
        <v>15.875</v>
      </c>
      <c r="G5115" s="29">
        <v>53.279000000000003</v>
      </c>
      <c r="H5115" s="108" t="s">
        <v>577</v>
      </c>
    </row>
    <row r="5116" spans="1:8" ht="16.5" thickBot="1">
      <c r="A5116" s="22" t="s">
        <v>21</v>
      </c>
      <c r="B5116" s="35">
        <v>2.7080000000000002</v>
      </c>
      <c r="C5116" s="36">
        <v>13.227</v>
      </c>
      <c r="D5116" s="29">
        <v>5.6221658728358666</v>
      </c>
      <c r="E5116" s="29">
        <v>28.82</v>
      </c>
      <c r="F5116" s="29">
        <v>5.1288120389565499</v>
      </c>
      <c r="G5116" s="29">
        <v>26.291</v>
      </c>
      <c r="H5116" s="108" t="s">
        <v>587</v>
      </c>
    </row>
    <row r="5117" spans="1:8" ht="16.5" thickBot="1">
      <c r="A5117" s="22" t="s">
        <v>22</v>
      </c>
      <c r="B5117" s="35">
        <v>14.875999999999999</v>
      </c>
      <c r="C5117" s="36">
        <v>17.716000000000001</v>
      </c>
      <c r="D5117" s="29">
        <v>11.61</v>
      </c>
      <c r="E5117" s="29">
        <v>16.117000000000001</v>
      </c>
      <c r="F5117" s="29">
        <v>20.673999999999999</v>
      </c>
      <c r="G5117" s="29">
        <v>37.557000000000002</v>
      </c>
      <c r="H5117" s="108" t="s">
        <v>571</v>
      </c>
    </row>
    <row r="5118" spans="1:8" ht="16.5" thickBot="1">
      <c r="A5118" s="22" t="s">
        <v>23</v>
      </c>
      <c r="B5118" s="35">
        <v>71.83136108333278</v>
      </c>
      <c r="C5118" s="36">
        <v>244.797</v>
      </c>
      <c r="D5118" s="29">
        <v>112.75490497270646</v>
      </c>
      <c r="E5118" s="29">
        <v>387.68099999999998</v>
      </c>
      <c r="F5118" s="29">
        <v>130.06568158819837</v>
      </c>
      <c r="G5118" s="29">
        <v>447.2</v>
      </c>
      <c r="H5118" s="108" t="s">
        <v>24</v>
      </c>
    </row>
    <row r="5119" spans="1:8" ht="16.5" thickBot="1">
      <c r="A5119" s="22" t="s">
        <v>25</v>
      </c>
      <c r="B5119" s="29">
        <v>9.2970000000000006</v>
      </c>
      <c r="C5119" s="27">
        <v>57.286999999999999</v>
      </c>
      <c r="D5119" s="29">
        <v>16.466078063085867</v>
      </c>
      <c r="E5119" s="29">
        <v>105.217</v>
      </c>
      <c r="F5119" s="29">
        <v>45.462000000000003</v>
      </c>
      <c r="G5119" s="29">
        <v>115.315</v>
      </c>
      <c r="H5119" s="108" t="s">
        <v>578</v>
      </c>
    </row>
    <row r="5120" spans="1:8" ht="16.5" thickBot="1">
      <c r="A5120" s="22" t="s">
        <v>26</v>
      </c>
      <c r="B5120" s="35">
        <v>7.3620108454523043</v>
      </c>
      <c r="C5120" s="36">
        <v>43.036999999999999</v>
      </c>
      <c r="D5120" s="29">
        <v>7.5344417056938626</v>
      </c>
      <c r="E5120" s="29">
        <v>44.045000000000002</v>
      </c>
      <c r="F5120" s="29">
        <v>11.692</v>
      </c>
      <c r="G5120" s="29">
        <v>57.697000000000003</v>
      </c>
      <c r="H5120" s="108" t="s">
        <v>588</v>
      </c>
    </row>
    <row r="5121" spans="1:8" ht="16.5" thickBot="1">
      <c r="A5121" s="22" t="s">
        <v>27</v>
      </c>
      <c r="B5121" s="35">
        <v>8.5079999999999991</v>
      </c>
      <c r="C5121" s="36">
        <v>51.628</v>
      </c>
      <c r="D5121" s="29">
        <v>9.8659999999999997</v>
      </c>
      <c r="E5121" s="29">
        <v>52.951999999999998</v>
      </c>
      <c r="F5121" s="29">
        <v>9.2769999999999992</v>
      </c>
      <c r="G5121" s="29">
        <v>49.987000000000002</v>
      </c>
      <c r="H5121" s="108" t="s">
        <v>579</v>
      </c>
    </row>
    <row r="5122" spans="1:8" ht="16.5" thickBot="1">
      <c r="A5122" s="22" t="s">
        <v>28</v>
      </c>
      <c r="B5122" s="35">
        <v>16.059999999999999</v>
      </c>
      <c r="C5122" s="36">
        <v>124.708</v>
      </c>
      <c r="D5122" s="29">
        <v>14.771000000000001</v>
      </c>
      <c r="E5122" s="29">
        <v>126.798</v>
      </c>
      <c r="F5122" s="29">
        <v>14.516</v>
      </c>
      <c r="G5122" s="29">
        <v>116.879</v>
      </c>
      <c r="H5122" s="108" t="s">
        <v>580</v>
      </c>
    </row>
    <row r="5123" spans="1:8" ht="16.5" thickBot="1">
      <c r="A5123" s="22" t="s">
        <v>29</v>
      </c>
      <c r="B5123" s="35">
        <v>24.516999999999999</v>
      </c>
      <c r="C5123" s="36">
        <v>118.803</v>
      </c>
      <c r="D5123" s="29">
        <v>22.931999999999999</v>
      </c>
      <c r="E5123" s="29">
        <v>116.967</v>
      </c>
      <c r="F5123" s="29">
        <v>17.986000000000001</v>
      </c>
      <c r="G5123" s="29">
        <v>86.245999999999995</v>
      </c>
      <c r="H5123" s="108" t="s">
        <v>581</v>
      </c>
    </row>
    <row r="5124" spans="1:8" ht="16.5" thickBot="1">
      <c r="A5124" s="22" t="s">
        <v>30</v>
      </c>
      <c r="B5124" s="35">
        <v>27.111000000000001</v>
      </c>
      <c r="C5124" s="36">
        <v>124.875</v>
      </c>
      <c r="D5124" s="29">
        <v>20.556999999999999</v>
      </c>
      <c r="E5124" s="29">
        <v>86.284000000000006</v>
      </c>
      <c r="F5124" s="29">
        <v>23.044</v>
      </c>
      <c r="G5124" s="29">
        <v>81.313999999999993</v>
      </c>
      <c r="H5124" s="108" t="s">
        <v>589</v>
      </c>
    </row>
    <row r="5125" spans="1:8" ht="16.5" thickBot="1">
      <c r="A5125" s="22" t="s">
        <v>31</v>
      </c>
      <c r="B5125" s="35">
        <v>81.224000000000004</v>
      </c>
      <c r="C5125" s="36">
        <v>112.453</v>
      </c>
      <c r="D5125" s="29">
        <v>68.640213635919011</v>
      </c>
      <c r="E5125" s="29">
        <v>95.031000000000006</v>
      </c>
      <c r="F5125" s="29">
        <v>20.988</v>
      </c>
      <c r="G5125" s="29">
        <v>97.731999999999999</v>
      </c>
      <c r="H5125" s="108" t="s">
        <v>582</v>
      </c>
    </row>
    <row r="5126" spans="1:8" ht="16.5" thickBot="1">
      <c r="A5126" s="22" t="s">
        <v>32</v>
      </c>
      <c r="B5126" s="35">
        <v>8.077</v>
      </c>
      <c r="C5126" s="36">
        <v>39.895000000000003</v>
      </c>
      <c r="D5126" s="29">
        <v>10.49</v>
      </c>
      <c r="E5126" s="29">
        <v>46.23</v>
      </c>
      <c r="F5126" s="29">
        <v>12.484999999999999</v>
      </c>
      <c r="G5126" s="29">
        <v>58.872</v>
      </c>
      <c r="H5126" s="108" t="s">
        <v>584</v>
      </c>
    </row>
    <row r="5127" spans="1:8" ht="16.5" thickBot="1">
      <c r="A5127" s="22" t="s">
        <v>33</v>
      </c>
      <c r="B5127" s="37">
        <v>4.3440000000000003</v>
      </c>
      <c r="C5127" s="38">
        <v>1.5089999999999999</v>
      </c>
      <c r="D5127" s="29">
        <v>2.6909999999999998</v>
      </c>
      <c r="E5127" s="29">
        <v>1.1890000000000001</v>
      </c>
      <c r="F5127" s="29">
        <v>22.882999999999999</v>
      </c>
      <c r="G5127" s="29">
        <v>10.250999999999999</v>
      </c>
      <c r="H5127" s="108" t="s">
        <v>583</v>
      </c>
    </row>
    <row r="5128" spans="1:8" ht="16.5" thickBot="1">
      <c r="A5128" s="22" t="s">
        <v>34</v>
      </c>
      <c r="B5128" s="37">
        <v>15.44</v>
      </c>
      <c r="C5128" s="38">
        <v>41.814</v>
      </c>
      <c r="D5128" s="29">
        <v>50.37</v>
      </c>
      <c r="E5128" s="29">
        <v>90.599000000000004</v>
      </c>
      <c r="F5128" s="29">
        <v>45.557000000000002</v>
      </c>
      <c r="G5128" s="29">
        <v>87.037000000000006</v>
      </c>
      <c r="H5128" s="107" t="s">
        <v>35</v>
      </c>
    </row>
    <row r="5129" spans="1:8" ht="16.5" thickBot="1">
      <c r="A5129" s="90" t="s">
        <v>338</v>
      </c>
      <c r="B5129" s="92">
        <v>534.56437192878525</v>
      </c>
      <c r="C5129" s="92">
        <v>2112.0039999999999</v>
      </c>
      <c r="D5129" s="92">
        <v>551.85480425024105</v>
      </c>
      <c r="E5129" s="92">
        <f>SUM(E5107:E5128)</f>
        <v>2440.1480000000001</v>
      </c>
      <c r="F5129" s="92">
        <f t="shared" ref="F5129:G5129" si="551">SUM(F5107:F5128)</f>
        <v>594.88549362715491</v>
      </c>
      <c r="G5129" s="92">
        <f t="shared" si="551"/>
        <v>2574.6669999999995</v>
      </c>
      <c r="H5129" s="106" t="s">
        <v>586</v>
      </c>
    </row>
    <row r="5130" spans="1:8" ht="16.5" thickBot="1">
      <c r="A5130" s="90" t="s">
        <v>337</v>
      </c>
      <c r="B5130" s="92">
        <v>4334.2938386737824</v>
      </c>
      <c r="C5130" s="92">
        <v>22854.458999999999</v>
      </c>
      <c r="D5130" s="92">
        <v>4483.8524200866286</v>
      </c>
      <c r="E5130" s="92">
        <v>23595.062000000002</v>
      </c>
      <c r="F5130" s="92">
        <v>4585.9266388880242</v>
      </c>
      <c r="G5130" s="92">
        <v>24132.2</v>
      </c>
      <c r="H5130" s="113" t="s">
        <v>339</v>
      </c>
    </row>
    <row r="5131" spans="1:8">
      <c r="A5131" s="15"/>
      <c r="B5131" s="60"/>
      <c r="C5131" s="60"/>
      <c r="D5131" s="60"/>
    </row>
    <row r="5132" spans="1:8">
      <c r="A5132" s="73" t="s">
        <v>297</v>
      </c>
      <c r="H5132" s="75" t="s">
        <v>298</v>
      </c>
    </row>
    <row r="5133" spans="1:8">
      <c r="A5133" s="116" t="s">
        <v>801</v>
      </c>
      <c r="E5133" s="60"/>
      <c r="H5133" s="59" t="s">
        <v>554</v>
      </c>
    </row>
    <row r="5134" spans="1:8" ht="16.5" customHeight="1" thickBot="1">
      <c r="A5134" s="72" t="s">
        <v>813</v>
      </c>
      <c r="E5134" s="2"/>
      <c r="G5134" s="2" t="s">
        <v>37</v>
      </c>
      <c r="H5134" s="2" t="s">
        <v>1</v>
      </c>
    </row>
    <row r="5135" spans="1:8" ht="16.5" thickBot="1">
      <c r="A5135" s="63" t="s">
        <v>6</v>
      </c>
      <c r="B5135" s="179">
        <v>2018</v>
      </c>
      <c r="C5135" s="180"/>
      <c r="D5135" s="179">
        <v>2019</v>
      </c>
      <c r="E5135" s="180"/>
      <c r="F5135" s="179">
        <v>2020</v>
      </c>
      <c r="G5135" s="180"/>
      <c r="H5135" s="64" t="s">
        <v>2</v>
      </c>
    </row>
    <row r="5136" spans="1:8">
      <c r="A5136" s="65"/>
      <c r="B5136" s="19" t="s">
        <v>40</v>
      </c>
      <c r="C5136" s="105" t="s">
        <v>41</v>
      </c>
      <c r="D5136" s="105" t="s">
        <v>40</v>
      </c>
      <c r="E5136" s="15" t="s">
        <v>41</v>
      </c>
      <c r="F5136" s="19" t="s">
        <v>40</v>
      </c>
      <c r="G5136" s="9" t="s">
        <v>41</v>
      </c>
      <c r="H5136" s="66"/>
    </row>
    <row r="5137" spans="1:8" ht="16.5" thickBot="1">
      <c r="A5137" s="67"/>
      <c r="B5137" s="32" t="s">
        <v>42</v>
      </c>
      <c r="C5137" s="11" t="s">
        <v>43</v>
      </c>
      <c r="D5137" s="108" t="s">
        <v>42</v>
      </c>
      <c r="E5137" s="34" t="s">
        <v>43</v>
      </c>
      <c r="F5137" s="32" t="s">
        <v>42</v>
      </c>
      <c r="G5137" s="32" t="s">
        <v>43</v>
      </c>
      <c r="H5137" s="68"/>
    </row>
    <row r="5138" spans="1:8" ht="17.25" thickTop="1" thickBot="1">
      <c r="A5138" s="22" t="s">
        <v>11</v>
      </c>
      <c r="B5138" s="33">
        <v>17.61</v>
      </c>
      <c r="C5138" s="36">
        <v>24.677</v>
      </c>
      <c r="D5138" s="29">
        <v>18.303999999999998</v>
      </c>
      <c r="E5138" s="29">
        <v>28.154</v>
      </c>
      <c r="F5138" s="29">
        <v>23.747</v>
      </c>
      <c r="G5138" s="29">
        <v>39.420999999999999</v>
      </c>
      <c r="H5138" s="108" t="s">
        <v>575</v>
      </c>
    </row>
    <row r="5139" spans="1:8" ht="16.5" thickBot="1">
      <c r="A5139" s="22" t="s">
        <v>12</v>
      </c>
      <c r="B5139" s="35">
        <v>50.561</v>
      </c>
      <c r="C5139" s="36">
        <v>93.177000000000007</v>
      </c>
      <c r="D5139" s="29">
        <v>53.15</v>
      </c>
      <c r="E5139" s="29">
        <v>98.66</v>
      </c>
      <c r="F5139" s="29">
        <v>70.941999999999993</v>
      </c>
      <c r="G5139" s="29">
        <v>124.092</v>
      </c>
      <c r="H5139" s="108" t="s">
        <v>576</v>
      </c>
    </row>
    <row r="5140" spans="1:8" ht="16.5" thickBot="1">
      <c r="A5140" s="22" t="s">
        <v>13</v>
      </c>
      <c r="B5140" s="35">
        <v>7.34</v>
      </c>
      <c r="C5140" s="36">
        <v>13.259</v>
      </c>
      <c r="D5140" s="29">
        <v>7.532</v>
      </c>
      <c r="E5140" s="29">
        <v>13.583</v>
      </c>
      <c r="F5140" s="29">
        <v>8.5579999999999998</v>
      </c>
      <c r="G5140" s="29">
        <v>15.145</v>
      </c>
      <c r="H5140" s="108" t="s">
        <v>572</v>
      </c>
    </row>
    <row r="5141" spans="1:8" ht="16.5" thickBot="1">
      <c r="A5141" s="22" t="s">
        <v>14</v>
      </c>
      <c r="B5141" s="35">
        <v>2.0590000000000002</v>
      </c>
      <c r="C5141" s="36">
        <v>1.508</v>
      </c>
      <c r="D5141" s="29">
        <v>0.69199999999999995</v>
      </c>
      <c r="E5141" s="29">
        <v>1.306</v>
      </c>
      <c r="F5141" s="29">
        <v>0.99</v>
      </c>
      <c r="G5141" s="29">
        <v>1.5660000000000001</v>
      </c>
      <c r="H5141" s="108" t="s">
        <v>585</v>
      </c>
    </row>
    <row r="5142" spans="1:8" ht="16.5" thickBot="1">
      <c r="A5142" s="22" t="s">
        <v>15</v>
      </c>
      <c r="B5142" s="35">
        <v>0.84</v>
      </c>
      <c r="C5142" s="36">
        <v>1.405</v>
      </c>
      <c r="D5142" s="29">
        <v>1.6830000000000001</v>
      </c>
      <c r="E5142" s="29">
        <v>2.3570000000000002</v>
      </c>
      <c r="F5142" s="29">
        <v>2.5289999999999999</v>
      </c>
      <c r="G5142" s="29">
        <v>3.6629999999999998</v>
      </c>
      <c r="H5142" s="108" t="s">
        <v>591</v>
      </c>
    </row>
    <row r="5143" spans="1:8" ht="16.5" thickBot="1">
      <c r="A5143" s="22" t="s">
        <v>16</v>
      </c>
      <c r="B5143" s="35">
        <v>654.36800000000005</v>
      </c>
      <c r="C5143" s="36">
        <v>0.46500000000000002</v>
      </c>
      <c r="D5143" s="29">
        <v>0.67300000000000004</v>
      </c>
      <c r="E5143" s="29">
        <v>0.47699999999999998</v>
      </c>
      <c r="F5143" s="29">
        <v>0.72599999999999998</v>
      </c>
      <c r="G5143" s="29">
        <v>0.56799999999999995</v>
      </c>
      <c r="H5143" s="108" t="s">
        <v>573</v>
      </c>
    </row>
    <row r="5144" spans="1:8" ht="16.5" thickBot="1">
      <c r="A5144" s="22" t="s">
        <v>17</v>
      </c>
      <c r="B5144" s="35">
        <v>51.819000000000003</v>
      </c>
      <c r="C5144" s="36">
        <v>21.706</v>
      </c>
      <c r="D5144" s="29">
        <v>23.815999999999999</v>
      </c>
      <c r="E5144" s="29">
        <v>10.801</v>
      </c>
      <c r="F5144" s="29">
        <v>13.263999999999999</v>
      </c>
      <c r="G5144" s="29">
        <v>6.3550000000000004</v>
      </c>
      <c r="H5144" s="108" t="s">
        <v>18</v>
      </c>
    </row>
    <row r="5145" spans="1:8" ht="16.5" thickBot="1">
      <c r="A5145" s="22" t="s">
        <v>19</v>
      </c>
      <c r="B5145" s="35">
        <v>60.796999999999997</v>
      </c>
      <c r="C5145" s="36">
        <v>83.863</v>
      </c>
      <c r="D5145" s="29">
        <v>82.436999999999998</v>
      </c>
      <c r="E5145" s="29">
        <v>99.13</v>
      </c>
      <c r="F5145" s="29">
        <v>100.789</v>
      </c>
      <c r="G5145" s="29">
        <v>112.12</v>
      </c>
      <c r="H5145" s="108" t="s">
        <v>574</v>
      </c>
    </row>
    <row r="5146" spans="1:8" ht="16.5" thickBot="1">
      <c r="A5146" s="22" t="s">
        <v>20</v>
      </c>
      <c r="B5146" s="35">
        <v>0.51730027453671923</v>
      </c>
      <c r="C5146" s="36">
        <v>1.0489999999999999</v>
      </c>
      <c r="D5146" s="29">
        <v>3.1019999999999999</v>
      </c>
      <c r="E5146" s="29">
        <v>2.41</v>
      </c>
      <c r="F5146" s="29">
        <v>2.3919999999999999</v>
      </c>
      <c r="G5146" s="29">
        <v>1.698</v>
      </c>
      <c r="H5146" s="108" t="s">
        <v>577</v>
      </c>
    </row>
    <row r="5147" spans="1:8" ht="16.5" thickBot="1">
      <c r="A5147" s="22" t="s">
        <v>21</v>
      </c>
      <c r="B5147" s="35">
        <v>21.045999999999999</v>
      </c>
      <c r="C5147" s="36">
        <v>12.21</v>
      </c>
      <c r="D5147" s="29">
        <v>34.618000000000002</v>
      </c>
      <c r="E5147" s="29">
        <v>17.945</v>
      </c>
      <c r="F5147" s="29">
        <v>19.367000000000001</v>
      </c>
      <c r="G5147" s="29">
        <v>14.087</v>
      </c>
      <c r="H5147" s="108" t="s">
        <v>587</v>
      </c>
    </row>
    <row r="5148" spans="1:8" ht="16.5" thickBot="1">
      <c r="A5148" s="22" t="s">
        <v>22</v>
      </c>
      <c r="B5148" s="35">
        <v>179.54400000000001</v>
      </c>
      <c r="C5148" s="36">
        <v>80.902000000000001</v>
      </c>
      <c r="D5148" s="29">
        <v>172.01300000000001</v>
      </c>
      <c r="E5148" s="29">
        <v>76.658000000000001</v>
      </c>
      <c r="F5148" s="29">
        <v>193.27500000000001</v>
      </c>
      <c r="G5148" s="29">
        <v>86.346999999999994</v>
      </c>
      <c r="H5148" s="108" t="s">
        <v>571</v>
      </c>
    </row>
    <row r="5149" spans="1:8" ht="16.5" thickBot="1">
      <c r="A5149" s="22" t="s">
        <v>23</v>
      </c>
      <c r="B5149" s="35">
        <v>150.316</v>
      </c>
      <c r="C5149" s="36">
        <v>117.627</v>
      </c>
      <c r="D5149" s="29">
        <v>121.90900000000001</v>
      </c>
      <c r="E5149" s="29">
        <v>142.14599999999999</v>
      </c>
      <c r="F5149" s="29">
        <v>173.988</v>
      </c>
      <c r="G5149" s="29">
        <v>152.87200000000001</v>
      </c>
      <c r="H5149" s="108" t="s">
        <v>24</v>
      </c>
    </row>
    <row r="5150" spans="1:8" ht="16.5" thickBot="1">
      <c r="A5150" s="22" t="s">
        <v>25</v>
      </c>
      <c r="B5150" s="29">
        <v>18.178999999999998</v>
      </c>
      <c r="C5150" s="27">
        <v>23.917999999999999</v>
      </c>
      <c r="D5150" s="29">
        <v>24.349</v>
      </c>
      <c r="E5150" s="29">
        <v>28.33</v>
      </c>
      <c r="F5150" s="29">
        <v>26.568000000000001</v>
      </c>
      <c r="G5150" s="29">
        <v>31.401</v>
      </c>
      <c r="H5150" s="108" t="s">
        <v>578</v>
      </c>
    </row>
    <row r="5151" spans="1:8" ht="16.5" thickBot="1">
      <c r="A5151" s="22" t="s">
        <v>26</v>
      </c>
      <c r="B5151" s="35">
        <v>6.1503360716952944</v>
      </c>
      <c r="C5151" s="36">
        <v>7.0750000000000002</v>
      </c>
      <c r="D5151" s="29">
        <v>9.1094518297236728</v>
      </c>
      <c r="E5151" s="29">
        <v>10.478999999999999</v>
      </c>
      <c r="F5151" s="29">
        <v>10.101000000000001</v>
      </c>
      <c r="G5151" s="29">
        <v>15.791</v>
      </c>
      <c r="H5151" s="108" t="s">
        <v>588</v>
      </c>
    </row>
    <row r="5152" spans="1:8" ht="16.5" thickBot="1">
      <c r="A5152" s="22" t="s">
        <v>27</v>
      </c>
      <c r="B5152" s="35">
        <v>13.111000000000001</v>
      </c>
      <c r="C5152" s="36">
        <v>22.619</v>
      </c>
      <c r="D5152" s="29">
        <v>14.62</v>
      </c>
      <c r="E5152" s="29">
        <v>24.138999999999999</v>
      </c>
      <c r="F5152" s="29">
        <v>15.843</v>
      </c>
      <c r="G5152" s="29">
        <v>27.114000000000001</v>
      </c>
      <c r="H5152" s="108" t="s">
        <v>579</v>
      </c>
    </row>
    <row r="5153" spans="1:8" ht="16.5" thickBot="1">
      <c r="A5153" s="22" t="s">
        <v>28</v>
      </c>
      <c r="B5153" s="35">
        <v>10.959</v>
      </c>
      <c r="C5153" s="36">
        <v>27.965</v>
      </c>
      <c r="D5153" s="29">
        <v>11.138999999999999</v>
      </c>
      <c r="E5153" s="29">
        <v>29.683</v>
      </c>
      <c r="F5153" s="29">
        <v>14.5</v>
      </c>
      <c r="G5153" s="29">
        <v>37.929000000000002</v>
      </c>
      <c r="H5153" s="108" t="s">
        <v>580</v>
      </c>
    </row>
    <row r="5154" spans="1:8" ht="16.5" thickBot="1">
      <c r="A5154" s="22" t="s">
        <v>29</v>
      </c>
      <c r="B5154" s="35">
        <v>30.22</v>
      </c>
      <c r="C5154" s="36">
        <v>33.432000000000002</v>
      </c>
      <c r="D5154" s="29">
        <v>27.273</v>
      </c>
      <c r="E5154" s="29">
        <v>31.754000000000001</v>
      </c>
      <c r="F5154" s="29">
        <v>41.265999999999998</v>
      </c>
      <c r="G5154" s="29">
        <v>34.600999999999999</v>
      </c>
      <c r="H5154" s="108" t="s">
        <v>581</v>
      </c>
    </row>
    <row r="5155" spans="1:8" ht="16.5" thickBot="1">
      <c r="A5155" s="22" t="s">
        <v>30</v>
      </c>
      <c r="B5155" s="35">
        <v>43.292999999999999</v>
      </c>
      <c r="C5155" s="36">
        <v>28.428000000000001</v>
      </c>
      <c r="D5155" s="29">
        <v>51.581000000000003</v>
      </c>
      <c r="E5155" s="29">
        <v>33.087000000000003</v>
      </c>
      <c r="F5155" s="29">
        <v>52.057000000000002</v>
      </c>
      <c r="G5155" s="29">
        <v>34.381999999999998</v>
      </c>
      <c r="H5155" s="108" t="s">
        <v>589</v>
      </c>
    </row>
    <row r="5156" spans="1:8" ht="16.5" thickBot="1">
      <c r="A5156" s="22" t="s">
        <v>31</v>
      </c>
      <c r="B5156" s="35">
        <v>2.3159999999999998</v>
      </c>
      <c r="C5156" s="36">
        <v>2.9449999999999998</v>
      </c>
      <c r="D5156" s="29">
        <v>2.319</v>
      </c>
      <c r="E5156" s="29">
        <v>3.1269999999999998</v>
      </c>
      <c r="F5156" s="29">
        <v>1.6379999999999999</v>
      </c>
      <c r="G5156" s="29">
        <v>2.8420000000000001</v>
      </c>
      <c r="H5156" s="108" t="s">
        <v>582</v>
      </c>
    </row>
    <row r="5157" spans="1:8" ht="16.5" thickBot="1">
      <c r="A5157" s="22" t="s">
        <v>32</v>
      </c>
      <c r="B5157" s="35">
        <v>11.734</v>
      </c>
      <c r="C5157" s="36">
        <v>13.010999999999999</v>
      </c>
      <c r="D5157" s="29">
        <v>12.939</v>
      </c>
      <c r="E5157" s="29">
        <v>13.593999999999999</v>
      </c>
      <c r="F5157" s="29">
        <v>13.335000000000001</v>
      </c>
      <c r="G5157" s="29">
        <v>14.930999999999999</v>
      </c>
      <c r="H5157" s="108" t="s">
        <v>584</v>
      </c>
    </row>
    <row r="5158" spans="1:8" ht="16.5" thickBot="1">
      <c r="A5158" s="22" t="s">
        <v>33</v>
      </c>
      <c r="B5158" s="37">
        <v>6.1</v>
      </c>
      <c r="C5158" s="38">
        <v>3.2</v>
      </c>
      <c r="D5158" s="29">
        <v>4.4530000000000003</v>
      </c>
      <c r="E5158" s="29">
        <v>2.3460000000000001</v>
      </c>
      <c r="F5158" s="29">
        <v>5.32</v>
      </c>
      <c r="G5158" s="29">
        <v>3.8879999999999999</v>
      </c>
      <c r="H5158" s="108" t="s">
        <v>583</v>
      </c>
    </row>
    <row r="5159" spans="1:8" ht="16.5" thickBot="1">
      <c r="A5159" s="22" t="s">
        <v>34</v>
      </c>
      <c r="B5159" s="37">
        <v>32.039000000000001</v>
      </c>
      <c r="C5159" s="38">
        <v>26.585999999999999</v>
      </c>
      <c r="D5159" s="29">
        <v>40.939</v>
      </c>
      <c r="E5159" s="29">
        <v>35.631</v>
      </c>
      <c r="F5159" s="29">
        <v>46.459000000000003</v>
      </c>
      <c r="G5159" s="29">
        <v>43.555999999999997</v>
      </c>
      <c r="H5159" s="107" t="s">
        <v>35</v>
      </c>
    </row>
    <row r="5160" spans="1:8" ht="16.5" thickBot="1">
      <c r="A5160" s="90" t="s">
        <v>338</v>
      </c>
      <c r="B5160" s="92">
        <v>1370.9186363462322</v>
      </c>
      <c r="C5160" s="92">
        <v>641.02700000000016</v>
      </c>
      <c r="D5160" s="92">
        <v>718.65045182972358</v>
      </c>
      <c r="E5160" s="92">
        <f>SUM(E5138:E5159)</f>
        <v>705.79700000000003</v>
      </c>
      <c r="F5160" s="92">
        <f t="shared" ref="F5160:G5160" si="552">SUM(F5138:F5159)</f>
        <v>837.654</v>
      </c>
      <c r="G5160" s="92">
        <f t="shared" si="552"/>
        <v>804.36900000000003</v>
      </c>
      <c r="H5160" s="106" t="s">
        <v>586</v>
      </c>
    </row>
    <row r="5161" spans="1:8" ht="16.5" thickBot="1">
      <c r="A5161" s="90" t="s">
        <v>337</v>
      </c>
      <c r="B5161" s="92">
        <v>7067.5142432630973</v>
      </c>
      <c r="C5161" s="92">
        <v>9634.5720000000001</v>
      </c>
      <c r="D5161" s="92">
        <v>7243.8343668818161</v>
      </c>
      <c r="E5161" s="92">
        <v>9941.9089999999997</v>
      </c>
      <c r="F5161" s="92">
        <f>+D5161/E5161*G5161</f>
        <v>8363.5576536440476</v>
      </c>
      <c r="G5161" s="92">
        <v>11478.69</v>
      </c>
      <c r="H5161" s="113" t="s">
        <v>339</v>
      </c>
    </row>
    <row r="5162" spans="1:8">
      <c r="A5162" s="15"/>
      <c r="B5162" s="60"/>
      <c r="C5162" s="60"/>
      <c r="D5162" s="60"/>
      <c r="E5162" s="60"/>
      <c r="F5162" s="60"/>
      <c r="G5162" s="60"/>
    </row>
    <row r="5163" spans="1:8">
      <c r="A5163" s="15"/>
      <c r="B5163" s="60"/>
      <c r="C5163" s="60"/>
      <c r="D5163" s="60"/>
      <c r="E5163" s="60"/>
      <c r="F5163" s="60"/>
      <c r="G5163" s="60"/>
    </row>
    <row r="5164" spans="1:8">
      <c r="A5164" s="73" t="s">
        <v>299</v>
      </c>
      <c r="H5164" s="75" t="s">
        <v>300</v>
      </c>
    </row>
    <row r="5165" spans="1:8" ht="15.75" customHeight="1">
      <c r="A5165" s="73" t="s">
        <v>802</v>
      </c>
      <c r="D5165" s="87"/>
      <c r="E5165" s="87"/>
      <c r="F5165" s="87"/>
      <c r="G5165" s="87"/>
      <c r="H5165" s="87" t="s">
        <v>555</v>
      </c>
    </row>
    <row r="5166" spans="1:8" ht="16.5" customHeight="1" thickBot="1">
      <c r="A5166" s="72" t="s">
        <v>813</v>
      </c>
      <c r="E5166" s="2"/>
      <c r="G5166" s="2" t="s">
        <v>37</v>
      </c>
      <c r="H5166" s="2" t="s">
        <v>1</v>
      </c>
    </row>
    <row r="5167" spans="1:8" ht="16.5" thickBot="1">
      <c r="A5167" s="63" t="s">
        <v>6</v>
      </c>
      <c r="B5167" s="179">
        <v>2018</v>
      </c>
      <c r="C5167" s="180"/>
      <c r="D5167" s="179">
        <v>2019</v>
      </c>
      <c r="E5167" s="180"/>
      <c r="F5167" s="179">
        <v>2020</v>
      </c>
      <c r="G5167" s="180"/>
      <c r="H5167" s="64" t="s">
        <v>2</v>
      </c>
    </row>
    <row r="5168" spans="1:8">
      <c r="A5168" s="65"/>
      <c r="B5168" s="19" t="s">
        <v>40</v>
      </c>
      <c r="C5168" s="105" t="s">
        <v>41</v>
      </c>
      <c r="D5168" s="105" t="s">
        <v>40</v>
      </c>
      <c r="E5168" s="15" t="s">
        <v>41</v>
      </c>
      <c r="F5168" s="19" t="s">
        <v>40</v>
      </c>
      <c r="G5168" s="9" t="s">
        <v>41</v>
      </c>
      <c r="H5168" s="66"/>
    </row>
    <row r="5169" spans="1:18" ht="16.5" thickBot="1">
      <c r="A5169" s="67"/>
      <c r="B5169" s="32" t="s">
        <v>42</v>
      </c>
      <c r="C5169" s="11" t="s">
        <v>43</v>
      </c>
      <c r="D5169" s="108" t="s">
        <v>42</v>
      </c>
      <c r="E5169" s="34" t="s">
        <v>43</v>
      </c>
      <c r="F5169" s="32" t="s">
        <v>42</v>
      </c>
      <c r="G5169" s="32" t="s">
        <v>43</v>
      </c>
      <c r="H5169" s="68"/>
    </row>
    <row r="5170" spans="1:18" ht="17.25" thickTop="1" thickBot="1">
      <c r="A5170" s="22" t="s">
        <v>11</v>
      </c>
      <c r="B5170" s="33">
        <v>13.707000000000001</v>
      </c>
      <c r="C5170" s="36">
        <v>16.571999999999999</v>
      </c>
      <c r="D5170" s="29">
        <v>14.099</v>
      </c>
      <c r="E5170" s="29">
        <v>20.858000000000001</v>
      </c>
      <c r="F5170" s="29">
        <v>14.099</v>
      </c>
      <c r="G5170" s="29">
        <v>23.681000000000001</v>
      </c>
      <c r="H5170" s="108" t="s">
        <v>575</v>
      </c>
      <c r="K5170" s="57"/>
      <c r="L5170" s="57"/>
      <c r="M5170" s="57"/>
      <c r="N5170" s="57"/>
      <c r="O5170" s="57"/>
      <c r="P5170" s="57"/>
      <c r="Q5170" s="57"/>
      <c r="R5170" s="57"/>
    </row>
    <row r="5171" spans="1:18" ht="16.5" thickBot="1">
      <c r="A5171" s="22" t="s">
        <v>12</v>
      </c>
      <c r="B5171" s="35">
        <v>27.768999999999998</v>
      </c>
      <c r="C5171" s="36">
        <v>87.14</v>
      </c>
      <c r="D5171" s="29">
        <v>26.925000000000001</v>
      </c>
      <c r="E5171" s="29">
        <v>88.305000000000007</v>
      </c>
      <c r="F5171" s="29">
        <v>26.925000000000001</v>
      </c>
      <c r="G5171" s="29">
        <v>93.878</v>
      </c>
      <c r="H5171" s="108" t="s">
        <v>576</v>
      </c>
      <c r="K5171" s="57"/>
      <c r="L5171" s="57"/>
      <c r="M5171" s="57"/>
      <c r="N5171" s="57"/>
      <c r="O5171" s="57"/>
      <c r="P5171" s="57"/>
      <c r="Q5171" s="57"/>
      <c r="R5171" s="57"/>
    </row>
    <row r="5172" spans="1:18" ht="16.5" thickBot="1">
      <c r="A5172" s="22" t="s">
        <v>13</v>
      </c>
      <c r="B5172" s="35">
        <v>2.2730000000000001</v>
      </c>
      <c r="C5172" s="36">
        <v>10.842000000000001</v>
      </c>
      <c r="D5172" s="29">
        <v>2.1920000000000002</v>
      </c>
      <c r="E5172" s="29">
        <v>10.090999999999999</v>
      </c>
      <c r="F5172" s="29">
        <v>2.1920000000000002</v>
      </c>
      <c r="G5172" s="29">
        <v>12.215</v>
      </c>
      <c r="H5172" s="108" t="s">
        <v>572</v>
      </c>
      <c r="K5172" s="57"/>
      <c r="L5172" s="57"/>
      <c r="M5172" s="57"/>
      <c r="N5172" s="57"/>
      <c r="O5172" s="57"/>
      <c r="P5172" s="57"/>
      <c r="Q5172" s="57"/>
      <c r="R5172" s="57"/>
    </row>
    <row r="5173" spans="1:18" ht="16.5" thickBot="1">
      <c r="A5173" s="22" t="s">
        <v>14</v>
      </c>
      <c r="B5173" s="35">
        <v>2.3679999999999999</v>
      </c>
      <c r="C5173" s="36">
        <v>2.234</v>
      </c>
      <c r="D5173" s="29">
        <v>1.028</v>
      </c>
      <c r="E5173" s="29">
        <v>1.897</v>
      </c>
      <c r="F5173" s="29">
        <v>1.028</v>
      </c>
      <c r="G5173" s="29">
        <v>2.5870000000000002</v>
      </c>
      <c r="H5173" s="108" t="s">
        <v>585</v>
      </c>
      <c r="K5173" s="57"/>
      <c r="L5173" s="57"/>
      <c r="M5173" s="57"/>
      <c r="N5173" s="57"/>
      <c r="O5173" s="57"/>
      <c r="P5173" s="57"/>
      <c r="Q5173" s="57"/>
      <c r="R5173" s="57"/>
    </row>
    <row r="5174" spans="1:18" ht="16.5" thickBot="1">
      <c r="A5174" s="22" t="s">
        <v>15</v>
      </c>
      <c r="B5174" s="35">
        <v>2.6840000000000002</v>
      </c>
      <c r="C5174" s="36">
        <v>2.73</v>
      </c>
      <c r="D5174" s="29">
        <v>2.9430000000000001</v>
      </c>
      <c r="E5174" s="29">
        <v>2.6859999999999999</v>
      </c>
      <c r="F5174" s="29">
        <v>2.9430000000000001</v>
      </c>
      <c r="G5174" s="29">
        <v>3.4140000000000001</v>
      </c>
      <c r="H5174" s="108" t="s">
        <v>591</v>
      </c>
      <c r="K5174" s="57"/>
      <c r="L5174" s="57"/>
      <c r="M5174" s="57"/>
      <c r="N5174" s="57"/>
      <c r="O5174" s="57"/>
      <c r="P5174" s="57"/>
      <c r="Q5174" s="57"/>
      <c r="R5174" s="57"/>
    </row>
    <row r="5175" spans="1:18" ht="16.5" thickBot="1">
      <c r="A5175" s="22" t="s">
        <v>16</v>
      </c>
      <c r="B5175" s="35">
        <v>11.096</v>
      </c>
      <c r="C5175" s="36">
        <v>1.0999999999999999E-2</v>
      </c>
      <c r="D5175" s="29">
        <v>1.4999999999999999E-2</v>
      </c>
      <c r="E5175" s="29">
        <v>1.7999999999999999E-2</v>
      </c>
      <c r="F5175" s="29">
        <v>1.4999999999999999E-2</v>
      </c>
      <c r="G5175" s="29">
        <v>6.2E-2</v>
      </c>
      <c r="H5175" s="108" t="s">
        <v>573</v>
      </c>
      <c r="K5175" s="57"/>
      <c r="L5175" s="57"/>
      <c r="M5175" s="57"/>
      <c r="N5175" s="57"/>
      <c r="O5175" s="57"/>
      <c r="P5175" s="57"/>
      <c r="Q5175" s="57"/>
      <c r="R5175" s="57"/>
    </row>
    <row r="5176" spans="1:18" ht="16.5" thickBot="1">
      <c r="A5176" s="22" t="s">
        <v>17</v>
      </c>
      <c r="B5176" s="35">
        <v>1.506</v>
      </c>
      <c r="C5176" s="36">
        <v>0.94299999999999995</v>
      </c>
      <c r="D5176" s="29">
        <v>1.1819999999999999</v>
      </c>
      <c r="E5176" s="29">
        <v>0.89900000000000002</v>
      </c>
      <c r="F5176" s="29">
        <v>1.1850000000000001</v>
      </c>
      <c r="G5176" s="29">
        <v>0.86599999999999999</v>
      </c>
      <c r="H5176" s="108" t="s">
        <v>18</v>
      </c>
      <c r="K5176" s="57"/>
      <c r="L5176" s="57"/>
      <c r="M5176" s="57"/>
      <c r="N5176" s="57"/>
      <c r="O5176" s="57"/>
      <c r="P5176" s="57"/>
      <c r="Q5176" s="57"/>
      <c r="R5176" s="57"/>
    </row>
    <row r="5177" spans="1:18" ht="16.5" thickBot="1">
      <c r="A5177" s="22" t="s">
        <v>19</v>
      </c>
      <c r="B5177" s="35">
        <v>30.263000000000002</v>
      </c>
      <c r="C5177" s="36">
        <v>91.787000000000006</v>
      </c>
      <c r="D5177" s="29">
        <v>29.716000000000001</v>
      </c>
      <c r="E5177" s="29">
        <v>93.593000000000004</v>
      </c>
      <c r="F5177" s="29">
        <v>29.716000000000001</v>
      </c>
      <c r="G5177" s="29">
        <v>112.773</v>
      </c>
      <c r="H5177" s="108" t="s">
        <v>574</v>
      </c>
      <c r="K5177" s="57"/>
      <c r="L5177" s="57"/>
      <c r="M5177" s="57"/>
      <c r="N5177" s="57"/>
      <c r="O5177" s="57"/>
      <c r="P5177" s="57"/>
      <c r="Q5177" s="57"/>
      <c r="R5177" s="57"/>
    </row>
    <row r="5178" spans="1:18" ht="16.5" thickBot="1">
      <c r="A5178" s="22" t="s">
        <v>20</v>
      </c>
      <c r="B5178" s="35">
        <v>0.368609022556391</v>
      </c>
      <c r="C5178" s="36">
        <v>1.06</v>
      </c>
      <c r="D5178" s="29">
        <v>0.65700000000000003</v>
      </c>
      <c r="E5178" s="29">
        <v>1.169</v>
      </c>
      <c r="F5178" s="29">
        <v>0.65700000000000003</v>
      </c>
      <c r="G5178" s="29">
        <v>1.044</v>
      </c>
      <c r="H5178" s="108" t="s">
        <v>577</v>
      </c>
      <c r="K5178" s="57"/>
      <c r="L5178" s="57"/>
      <c r="M5178" s="57"/>
      <c r="N5178" s="57"/>
      <c r="O5178" s="57"/>
      <c r="P5178" s="57"/>
      <c r="Q5178" s="57"/>
      <c r="R5178" s="57"/>
    </row>
    <row r="5179" spans="1:18" ht="16.5" thickBot="1">
      <c r="A5179" s="22" t="s">
        <v>21</v>
      </c>
      <c r="B5179" s="35">
        <v>70.706000000000003</v>
      </c>
      <c r="C5179" s="36">
        <v>26.297999999999998</v>
      </c>
      <c r="D5179" s="29">
        <v>81.578000000000003</v>
      </c>
      <c r="E5179" s="29">
        <v>33.790999999999997</v>
      </c>
      <c r="F5179" s="29">
        <v>81.578000000000003</v>
      </c>
      <c r="G5179" s="29">
        <v>28.061</v>
      </c>
      <c r="H5179" s="108" t="s">
        <v>587</v>
      </c>
      <c r="K5179" s="57"/>
      <c r="L5179" s="57"/>
      <c r="M5179" s="57"/>
      <c r="N5179" s="57"/>
      <c r="O5179" s="57"/>
      <c r="P5179" s="57"/>
      <c r="Q5179" s="57"/>
      <c r="R5179" s="57"/>
    </row>
    <row r="5180" spans="1:18" ht="16.5" thickBot="1">
      <c r="A5180" s="22" t="s">
        <v>22</v>
      </c>
      <c r="B5180" s="35">
        <v>10.715999999999999</v>
      </c>
      <c r="C5180" s="36">
        <v>12.478999999999999</v>
      </c>
      <c r="D5180" s="29">
        <v>5.077</v>
      </c>
      <c r="E5180" s="29">
        <v>4.835</v>
      </c>
      <c r="F5180" s="29">
        <v>5.077</v>
      </c>
      <c r="G5180" s="29">
        <v>2.1890000000000001</v>
      </c>
      <c r="H5180" s="108" t="s">
        <v>571</v>
      </c>
      <c r="K5180" s="57"/>
      <c r="L5180" s="57"/>
      <c r="M5180" s="57"/>
      <c r="N5180" s="57"/>
      <c r="O5180" s="57"/>
      <c r="P5180" s="57"/>
      <c r="Q5180" s="57"/>
      <c r="R5180" s="57"/>
    </row>
    <row r="5181" spans="1:18" ht="16.5" thickBot="1">
      <c r="A5181" s="22" t="s">
        <v>23</v>
      </c>
      <c r="B5181" s="35">
        <v>98.41</v>
      </c>
      <c r="C5181" s="36">
        <v>67.162000000000006</v>
      </c>
      <c r="D5181" s="29">
        <v>82.503</v>
      </c>
      <c r="E5181" s="29">
        <v>49.386000000000003</v>
      </c>
      <c r="F5181" s="29">
        <v>85.5</v>
      </c>
      <c r="G5181" s="29">
        <v>55.625999999999998</v>
      </c>
      <c r="H5181" s="108" t="s">
        <v>24</v>
      </c>
      <c r="K5181" s="57"/>
      <c r="L5181" s="57"/>
      <c r="M5181" s="57"/>
      <c r="N5181" s="57"/>
      <c r="O5181" s="57"/>
      <c r="P5181" s="57"/>
      <c r="Q5181" s="57"/>
      <c r="R5181" s="57"/>
    </row>
    <row r="5182" spans="1:18" ht="16.5" thickBot="1">
      <c r="A5182" s="22" t="s">
        <v>25</v>
      </c>
      <c r="B5182" s="29">
        <v>4.0940000000000003</v>
      </c>
      <c r="C5182" s="27">
        <v>13.808</v>
      </c>
      <c r="D5182" s="29">
        <v>4.7859999999999996</v>
      </c>
      <c r="E5182" s="29">
        <v>14.763999999999999</v>
      </c>
      <c r="F5182" s="29">
        <v>4.9139999999999997</v>
      </c>
      <c r="G5182" s="29">
        <v>15.081</v>
      </c>
      <c r="H5182" s="108" t="s">
        <v>578</v>
      </c>
      <c r="K5182" s="57"/>
      <c r="L5182" s="57"/>
      <c r="M5182" s="57"/>
      <c r="N5182" s="57"/>
      <c r="O5182" s="57"/>
      <c r="P5182" s="57"/>
      <c r="Q5182" s="57"/>
      <c r="R5182" s="57"/>
    </row>
    <row r="5183" spans="1:18" ht="16.5" thickBot="1">
      <c r="A5183" s="22" t="s">
        <v>26</v>
      </c>
      <c r="B5183" s="35">
        <v>5.9653022246337484</v>
      </c>
      <c r="C5183" s="36">
        <v>9.4939999999999998</v>
      </c>
      <c r="D5183" s="29">
        <v>5.9621606077048286</v>
      </c>
      <c r="E5183" s="29">
        <v>9.4890000000000008</v>
      </c>
      <c r="F5183" s="29">
        <f>+D5183/E5183*G5183</f>
        <v>6.6753076505697226</v>
      </c>
      <c r="G5183" s="29">
        <v>10.624000000000001</v>
      </c>
      <c r="H5183" s="108" t="s">
        <v>588</v>
      </c>
      <c r="K5183" s="57"/>
      <c r="L5183" s="57"/>
      <c r="M5183" s="57"/>
      <c r="N5183" s="57"/>
      <c r="O5183" s="57"/>
      <c r="P5183" s="57"/>
      <c r="Q5183" s="57"/>
      <c r="R5183" s="57"/>
    </row>
    <row r="5184" spans="1:18" ht="16.5" thickBot="1">
      <c r="A5184" s="22" t="s">
        <v>27</v>
      </c>
      <c r="B5184" s="35">
        <v>3.93</v>
      </c>
      <c r="C5184" s="36">
        <v>17.507999999999999</v>
      </c>
      <c r="D5184" s="29">
        <v>3.9689999999999999</v>
      </c>
      <c r="E5184" s="29">
        <v>17.259</v>
      </c>
      <c r="F5184" s="29">
        <v>3.9689999999999999</v>
      </c>
      <c r="G5184" s="29">
        <v>17.038</v>
      </c>
      <c r="H5184" s="108" t="s">
        <v>579</v>
      </c>
      <c r="K5184" s="57"/>
      <c r="L5184" s="57"/>
      <c r="M5184" s="57"/>
      <c r="N5184" s="57"/>
      <c r="O5184" s="57"/>
      <c r="P5184" s="57"/>
      <c r="Q5184" s="57"/>
      <c r="R5184" s="57"/>
    </row>
    <row r="5185" spans="1:18" ht="16.5" thickBot="1">
      <c r="A5185" s="22" t="s">
        <v>28</v>
      </c>
      <c r="B5185" s="35">
        <v>6.0129999999999999</v>
      </c>
      <c r="C5185" s="36">
        <v>31.672000000000001</v>
      </c>
      <c r="D5185" s="29">
        <v>6.0350000000000001</v>
      </c>
      <c r="E5185" s="29">
        <v>32.119</v>
      </c>
      <c r="F5185" s="29">
        <v>6.0350000000000001</v>
      </c>
      <c r="G5185" s="29">
        <v>35.738</v>
      </c>
      <c r="H5185" s="108" t="s">
        <v>580</v>
      </c>
      <c r="K5185" s="57"/>
      <c r="L5185" s="57"/>
      <c r="M5185" s="57"/>
      <c r="N5185" s="57"/>
      <c r="O5185" s="57"/>
      <c r="P5185" s="57"/>
      <c r="Q5185" s="57"/>
      <c r="R5185" s="57"/>
    </row>
    <row r="5186" spans="1:18" ht="16.5" thickBot="1">
      <c r="A5186" s="22" t="s">
        <v>29</v>
      </c>
      <c r="B5186" s="35">
        <v>12.885</v>
      </c>
      <c r="C5186" s="36">
        <v>15.651999999999999</v>
      </c>
      <c r="D5186" s="29">
        <v>10.760999999999999</v>
      </c>
      <c r="E5186" s="29">
        <v>16.010999999999999</v>
      </c>
      <c r="F5186" s="29">
        <v>10.760999999999999</v>
      </c>
      <c r="G5186" s="29">
        <v>11.098000000000001</v>
      </c>
      <c r="H5186" s="108" t="s">
        <v>581</v>
      </c>
      <c r="K5186" s="57"/>
      <c r="L5186" s="57"/>
      <c r="M5186" s="57"/>
      <c r="N5186" s="57"/>
      <c r="O5186" s="57"/>
      <c r="P5186" s="57"/>
      <c r="Q5186" s="57"/>
      <c r="R5186" s="57"/>
    </row>
    <row r="5187" spans="1:18" ht="16.5" thickBot="1">
      <c r="A5187" s="22" t="s">
        <v>30</v>
      </c>
      <c r="B5187" s="35">
        <v>2.6360000000000001</v>
      </c>
      <c r="C5187" s="36">
        <v>6.8849999999999998</v>
      </c>
      <c r="D5187" s="29">
        <v>4.63</v>
      </c>
      <c r="E5187" s="29">
        <v>8.4369999999999994</v>
      </c>
      <c r="F5187" s="29">
        <v>3.5550000000000002</v>
      </c>
      <c r="G5187" s="29">
        <v>8.5730000000000004</v>
      </c>
      <c r="H5187" s="108" t="s">
        <v>589</v>
      </c>
      <c r="K5187" s="57"/>
      <c r="L5187" s="57"/>
      <c r="M5187" s="57"/>
      <c r="N5187" s="57"/>
      <c r="O5187" s="57"/>
      <c r="P5187" s="57"/>
      <c r="Q5187" s="57"/>
      <c r="R5187" s="57"/>
    </row>
    <row r="5188" spans="1:18" ht="16.5" thickBot="1">
      <c r="A5188" s="22" t="s">
        <v>31</v>
      </c>
      <c r="B5188" s="35">
        <v>2.2829999999999999</v>
      </c>
      <c r="C5188" s="36">
        <v>5.4610000000000003</v>
      </c>
      <c r="D5188" s="29">
        <v>2.5920000000000001</v>
      </c>
      <c r="E5188" s="29">
        <v>6.7850000000000001</v>
      </c>
      <c r="F5188" s="29">
        <v>2.5920000000000001</v>
      </c>
      <c r="G5188" s="29">
        <v>10.831</v>
      </c>
      <c r="H5188" s="108" t="s">
        <v>582</v>
      </c>
      <c r="K5188" s="57"/>
      <c r="L5188" s="57"/>
      <c r="M5188" s="57"/>
      <c r="N5188" s="57"/>
      <c r="O5188" s="57"/>
      <c r="P5188" s="57"/>
      <c r="Q5188" s="57"/>
      <c r="R5188" s="57"/>
    </row>
    <row r="5189" spans="1:18" ht="16.5" thickBot="1">
      <c r="A5189" s="22" t="s">
        <v>32</v>
      </c>
      <c r="B5189" s="35">
        <v>7.1890000000000001</v>
      </c>
      <c r="C5189" s="36">
        <v>16.507999999999999</v>
      </c>
      <c r="D5189" s="29">
        <v>7.774</v>
      </c>
      <c r="E5189" s="29">
        <v>16.984999999999999</v>
      </c>
      <c r="F5189" s="29">
        <v>7.774</v>
      </c>
      <c r="G5189" s="29">
        <v>18.888999999999999</v>
      </c>
      <c r="H5189" s="108" t="s">
        <v>584</v>
      </c>
      <c r="K5189" s="57"/>
      <c r="L5189" s="57"/>
      <c r="M5189" s="57"/>
      <c r="N5189" s="57"/>
      <c r="O5189" s="57"/>
      <c r="P5189" s="57"/>
      <c r="Q5189" s="57"/>
      <c r="R5189" s="57"/>
    </row>
    <row r="5190" spans="1:18" ht="16.5" thickBot="1">
      <c r="A5190" s="22" t="s">
        <v>33</v>
      </c>
      <c r="B5190" s="37">
        <v>1.4830000000000001</v>
      </c>
      <c r="C5190" s="38">
        <v>0.88500000000000001</v>
      </c>
      <c r="D5190" s="29">
        <v>0.63400000000000001</v>
      </c>
      <c r="E5190" s="29">
        <v>0.28899999999999998</v>
      </c>
      <c r="F5190" s="29">
        <v>0.63400000000000001</v>
      </c>
      <c r="G5190" s="29">
        <v>0.36099999999999999</v>
      </c>
      <c r="H5190" s="108" t="s">
        <v>583</v>
      </c>
      <c r="K5190" s="57"/>
      <c r="L5190" s="57"/>
      <c r="M5190" s="57"/>
      <c r="N5190" s="57"/>
      <c r="O5190" s="57"/>
      <c r="P5190" s="57"/>
      <c r="Q5190" s="57"/>
      <c r="R5190" s="57"/>
    </row>
    <row r="5191" spans="1:18" ht="16.5" thickBot="1">
      <c r="A5191" s="22" t="s">
        <v>34</v>
      </c>
      <c r="B5191" s="37">
        <v>19.183</v>
      </c>
      <c r="C5191" s="38">
        <v>12.535</v>
      </c>
      <c r="D5191" s="29">
        <v>23.341000000000001</v>
      </c>
      <c r="E5191" s="29">
        <v>18.084</v>
      </c>
      <c r="F5191" s="29">
        <v>23.341000000000001</v>
      </c>
      <c r="G5191" s="29">
        <v>1.9790000000000001</v>
      </c>
      <c r="H5191" s="107" t="s">
        <v>35</v>
      </c>
      <c r="K5191" s="57"/>
      <c r="L5191" s="57"/>
      <c r="M5191" s="57"/>
      <c r="N5191" s="57"/>
      <c r="O5191" s="57"/>
      <c r="P5191" s="57"/>
      <c r="Q5191" s="57"/>
      <c r="R5191" s="57"/>
    </row>
    <row r="5192" spans="1:18" ht="16.5" thickBot="1">
      <c r="A5192" s="90" t="s">
        <v>338</v>
      </c>
      <c r="B5192" s="92">
        <v>337.52791124719022</v>
      </c>
      <c r="C5192" s="92">
        <v>449.66600000000005</v>
      </c>
      <c r="D5192" s="92">
        <v>318.39916060770486</v>
      </c>
      <c r="E5192" s="92">
        <f>SUM(E5170:E5191)</f>
        <v>447.75000000000017</v>
      </c>
      <c r="F5192" s="92">
        <f t="shared" ref="F5192:G5192" si="553">SUM(F5170:F5191)</f>
        <v>321.16530765056979</v>
      </c>
      <c r="G5192" s="92">
        <f t="shared" si="553"/>
        <v>466.60800000000006</v>
      </c>
      <c r="H5192" s="106" t="s">
        <v>586</v>
      </c>
      <c r="K5192" s="57"/>
      <c r="L5192" s="57"/>
      <c r="M5192" s="57"/>
      <c r="N5192" s="57"/>
      <c r="O5192" s="57"/>
      <c r="P5192" s="57"/>
      <c r="Q5192" s="57"/>
      <c r="R5192" s="57"/>
    </row>
    <row r="5193" spans="1:18" ht="16.5" thickBot="1">
      <c r="A5193" s="90" t="s">
        <v>337</v>
      </c>
      <c r="B5193" s="92">
        <v>2852.7873469189958</v>
      </c>
      <c r="C5193" s="92">
        <v>6664.201</v>
      </c>
      <c r="D5193" s="92">
        <v>2853.5831409951234</v>
      </c>
      <c r="E5193" s="92">
        <v>6748.7030000000004</v>
      </c>
      <c r="F5193" s="92">
        <f>+D5193/E5193*G5193</f>
        <v>3025.7967879724843</v>
      </c>
      <c r="G5193" s="92">
        <v>7155.9870000000001</v>
      </c>
      <c r="H5193" s="113" t="s">
        <v>339</v>
      </c>
    </row>
    <row r="5194" spans="1:18">
      <c r="A5194" s="15"/>
      <c r="B5194" s="60"/>
      <c r="C5194" s="60"/>
      <c r="D5194" s="60"/>
      <c r="E5194" s="60"/>
      <c r="F5194" s="60"/>
      <c r="G5194" s="60"/>
    </row>
    <row r="5195" spans="1:18">
      <c r="A5195" s="15"/>
      <c r="B5195" s="60"/>
      <c r="C5195" s="60"/>
      <c r="D5195" s="60"/>
      <c r="E5195" s="60"/>
      <c r="F5195" s="60"/>
      <c r="G5195" s="60"/>
    </row>
    <row r="5196" spans="1:18">
      <c r="A5196" s="73" t="s">
        <v>301</v>
      </c>
      <c r="H5196" s="75" t="s">
        <v>302</v>
      </c>
    </row>
    <row r="5197" spans="1:18" ht="18.75" customHeight="1">
      <c r="A5197" s="71" t="s">
        <v>803</v>
      </c>
      <c r="D5197" s="88"/>
      <c r="E5197" s="88"/>
      <c r="G5197" s="88"/>
      <c r="H5197" s="88" t="s">
        <v>556</v>
      </c>
    </row>
    <row r="5198" spans="1:18" ht="16.5" customHeight="1" thickBot="1">
      <c r="A5198" s="72" t="s">
        <v>813</v>
      </c>
      <c r="E5198" s="2"/>
      <c r="G5198" s="2" t="s">
        <v>37</v>
      </c>
      <c r="H5198" s="2" t="s">
        <v>1</v>
      </c>
    </row>
    <row r="5199" spans="1:18" ht="16.5" thickBot="1">
      <c r="A5199" s="63" t="s">
        <v>6</v>
      </c>
      <c r="B5199" s="179">
        <v>2018</v>
      </c>
      <c r="C5199" s="180"/>
      <c r="D5199" s="179">
        <v>2019</v>
      </c>
      <c r="E5199" s="180"/>
      <c r="F5199" s="179">
        <v>2020</v>
      </c>
      <c r="G5199" s="180"/>
      <c r="H5199" s="64" t="s">
        <v>2</v>
      </c>
    </row>
    <row r="5200" spans="1:18">
      <c r="A5200" s="65"/>
      <c r="B5200" s="19" t="s">
        <v>40</v>
      </c>
      <c r="C5200" s="105" t="s">
        <v>41</v>
      </c>
      <c r="D5200" s="105" t="s">
        <v>40</v>
      </c>
      <c r="E5200" s="15" t="s">
        <v>41</v>
      </c>
      <c r="F5200" s="19" t="s">
        <v>40</v>
      </c>
      <c r="G5200" s="9" t="s">
        <v>41</v>
      </c>
      <c r="H5200" s="66"/>
    </row>
    <row r="5201" spans="1:8" ht="16.5" thickBot="1">
      <c r="A5201" s="67"/>
      <c r="B5201" s="32" t="s">
        <v>42</v>
      </c>
      <c r="C5201" s="11" t="s">
        <v>43</v>
      </c>
      <c r="D5201" s="108" t="s">
        <v>42</v>
      </c>
      <c r="E5201" s="34" t="s">
        <v>43</v>
      </c>
      <c r="F5201" s="32" t="s">
        <v>42</v>
      </c>
      <c r="G5201" s="32" t="s">
        <v>43</v>
      </c>
      <c r="H5201" s="68"/>
    </row>
    <row r="5202" spans="1:8" ht="17.25" thickTop="1" thickBot="1">
      <c r="A5202" s="22" t="s">
        <v>11</v>
      </c>
      <c r="B5202" s="33">
        <v>33.780999999999999</v>
      </c>
      <c r="C5202" s="36">
        <v>85.117000000000004</v>
      </c>
      <c r="D5202" s="29">
        <v>35.179000000000002</v>
      </c>
      <c r="E5202" s="29">
        <v>86.194999999999993</v>
      </c>
      <c r="F5202" s="29">
        <v>43.277000000000001</v>
      </c>
      <c r="G5202" s="29">
        <v>104.408</v>
      </c>
      <c r="H5202" s="108" t="s">
        <v>575</v>
      </c>
    </row>
    <row r="5203" spans="1:8" ht="16.5" thickBot="1">
      <c r="A5203" s="22" t="s">
        <v>12</v>
      </c>
      <c r="B5203" s="35">
        <v>136.44499999999999</v>
      </c>
      <c r="C5203" s="36">
        <v>450.32600000000002</v>
      </c>
      <c r="D5203" s="29">
        <v>150.41399999999999</v>
      </c>
      <c r="E5203" s="29">
        <v>496.13299999999998</v>
      </c>
      <c r="F5203" s="29">
        <v>157.70500000000001</v>
      </c>
      <c r="G5203" s="29">
        <v>504.36700000000002</v>
      </c>
      <c r="H5203" s="108" t="s">
        <v>576</v>
      </c>
    </row>
    <row r="5204" spans="1:8" ht="16.5" thickBot="1">
      <c r="A5204" s="22" t="s">
        <v>13</v>
      </c>
      <c r="B5204" s="35">
        <v>24.587</v>
      </c>
      <c r="C5204" s="36">
        <v>83.287999999999997</v>
      </c>
      <c r="D5204" s="29">
        <v>21.754999999999999</v>
      </c>
      <c r="E5204" s="29">
        <v>82.866</v>
      </c>
      <c r="F5204" s="29">
        <v>21.928000000000001</v>
      </c>
      <c r="G5204" s="29">
        <v>85.081000000000003</v>
      </c>
      <c r="H5204" s="108" t="s">
        <v>572</v>
      </c>
    </row>
    <row r="5205" spans="1:8" ht="16.5" thickBot="1">
      <c r="A5205" s="22" t="s">
        <v>14</v>
      </c>
      <c r="B5205" s="35">
        <v>2.1269999999999998</v>
      </c>
      <c r="C5205" s="36">
        <v>5.048</v>
      </c>
      <c r="D5205" s="29">
        <v>1.825</v>
      </c>
      <c r="E5205" s="29">
        <v>4.3179999999999996</v>
      </c>
      <c r="F5205" s="29">
        <v>2.165</v>
      </c>
      <c r="G5205" s="29">
        <v>5.13</v>
      </c>
      <c r="H5205" s="108" t="s">
        <v>585</v>
      </c>
    </row>
    <row r="5206" spans="1:8" ht="16.5" thickBot="1">
      <c r="A5206" s="22" t="s">
        <v>15</v>
      </c>
      <c r="B5206" s="35">
        <v>6.5069999999999997</v>
      </c>
      <c r="C5206" s="36">
        <v>16.942</v>
      </c>
      <c r="D5206" s="29">
        <v>6.2789999999999999</v>
      </c>
      <c r="E5206" s="29">
        <v>17.178999999999998</v>
      </c>
      <c r="F5206" s="29">
        <v>4.91</v>
      </c>
      <c r="G5206" s="29">
        <v>15.503</v>
      </c>
      <c r="H5206" s="108" t="s">
        <v>591</v>
      </c>
    </row>
    <row r="5207" spans="1:8" ht="16.5" thickBot="1">
      <c r="A5207" s="22" t="s">
        <v>16</v>
      </c>
      <c r="B5207" s="35">
        <v>1.008723</v>
      </c>
      <c r="C5207" s="36">
        <v>0.91100000000000003</v>
      </c>
      <c r="D5207" s="29">
        <v>1.0580000000000001</v>
      </c>
      <c r="E5207" s="29">
        <v>1.0389999999999999</v>
      </c>
      <c r="F5207" s="29">
        <v>0.84799999999999998</v>
      </c>
      <c r="G5207" s="29">
        <v>0.95599999999999996</v>
      </c>
      <c r="H5207" s="108" t="s">
        <v>573</v>
      </c>
    </row>
    <row r="5208" spans="1:8" ht="16.5" thickBot="1">
      <c r="A5208" s="22" t="s">
        <v>17</v>
      </c>
      <c r="B5208" s="35">
        <v>7.4909999999999997</v>
      </c>
      <c r="C5208" s="36">
        <v>14.010999999999999</v>
      </c>
      <c r="D5208" s="29">
        <v>5.1059999999999999</v>
      </c>
      <c r="E5208" s="29">
        <v>9.7460000000000004</v>
      </c>
      <c r="F5208" s="29">
        <v>6.5670000000000002</v>
      </c>
      <c r="G5208" s="29">
        <v>12.119</v>
      </c>
      <c r="H5208" s="108" t="s">
        <v>18</v>
      </c>
    </row>
    <row r="5209" spans="1:8" ht="16.5" thickBot="1">
      <c r="A5209" s="22" t="s">
        <v>19</v>
      </c>
      <c r="B5209" s="35">
        <v>163.01400000000001</v>
      </c>
      <c r="C5209" s="36">
        <v>632.976</v>
      </c>
      <c r="D5209" s="29">
        <v>175.86799999999999</v>
      </c>
      <c r="E5209" s="29">
        <v>670.89300000000003</v>
      </c>
      <c r="F5209" s="29">
        <v>177.423</v>
      </c>
      <c r="G5209" s="29">
        <v>668.69899999999996</v>
      </c>
      <c r="H5209" s="108" t="s">
        <v>574</v>
      </c>
    </row>
    <row r="5210" spans="1:8" ht="16.5" thickBot="1">
      <c r="A5210" s="22" t="s">
        <v>20</v>
      </c>
      <c r="B5210" s="35">
        <v>1.7949999999999999</v>
      </c>
      <c r="C5210" s="36">
        <v>1.7350000000000001</v>
      </c>
      <c r="D5210" s="29">
        <v>8.6649999999999991</v>
      </c>
      <c r="E5210" s="29">
        <v>11.553000000000001</v>
      </c>
      <c r="F5210" s="29">
        <v>7.9039999999999999</v>
      </c>
      <c r="G5210" s="29">
        <v>14.74</v>
      </c>
      <c r="H5210" s="108" t="s">
        <v>577</v>
      </c>
    </row>
    <row r="5211" spans="1:8" ht="16.5" thickBot="1">
      <c r="A5211" s="22" t="s">
        <v>21</v>
      </c>
      <c r="B5211" s="35">
        <v>26.972000000000001</v>
      </c>
      <c r="C5211" s="36">
        <v>45.676000000000002</v>
      </c>
      <c r="D5211" s="29">
        <v>17.143999999999998</v>
      </c>
      <c r="E5211" s="29">
        <v>25.806999999999999</v>
      </c>
      <c r="F5211" s="29">
        <v>11.215</v>
      </c>
      <c r="G5211" s="29">
        <v>15.169</v>
      </c>
      <c r="H5211" s="108" t="s">
        <v>587</v>
      </c>
    </row>
    <row r="5212" spans="1:8" ht="16.5" thickBot="1">
      <c r="A5212" s="22" t="s">
        <v>22</v>
      </c>
      <c r="B5212" s="35">
        <v>9.3279999999999994</v>
      </c>
      <c r="C5212" s="36">
        <v>14.430999999999999</v>
      </c>
      <c r="D5212" s="29">
        <v>10.997999999999999</v>
      </c>
      <c r="E5212" s="29">
        <v>14.028</v>
      </c>
      <c r="F5212" s="29">
        <v>13.055999999999999</v>
      </c>
      <c r="G5212" s="29">
        <v>16.207999999999998</v>
      </c>
      <c r="H5212" s="108" t="s">
        <v>571</v>
      </c>
    </row>
    <row r="5213" spans="1:8" ht="16.5" thickBot="1">
      <c r="A5213" s="22" t="s">
        <v>23</v>
      </c>
      <c r="B5213" s="35">
        <v>306.16500000000002</v>
      </c>
      <c r="C5213" s="36">
        <v>606.32399999999996</v>
      </c>
      <c r="D5213" s="29">
        <v>322.81700000000001</v>
      </c>
      <c r="E5213" s="29">
        <v>551.88199999999995</v>
      </c>
      <c r="F5213" s="29">
        <v>356.64600000000002</v>
      </c>
      <c r="G5213" s="29">
        <v>561.82000000000005</v>
      </c>
      <c r="H5213" s="108" t="s">
        <v>24</v>
      </c>
    </row>
    <row r="5214" spans="1:8" ht="16.5" thickBot="1">
      <c r="A5214" s="22" t="s">
        <v>25</v>
      </c>
      <c r="B5214" s="29">
        <v>40.957000000000001</v>
      </c>
      <c r="C5214" s="27">
        <v>109.408</v>
      </c>
      <c r="D5214" s="29">
        <v>40.518999999999998</v>
      </c>
      <c r="E5214" s="29">
        <v>123.369</v>
      </c>
      <c r="F5214" s="29">
        <v>54.707999999999998</v>
      </c>
      <c r="G5214" s="29">
        <v>160.547</v>
      </c>
      <c r="H5214" s="108" t="s">
        <v>578</v>
      </c>
    </row>
    <row r="5215" spans="1:8" ht="16.5" thickBot="1">
      <c r="A5215" s="22" t="s">
        <v>26</v>
      </c>
      <c r="B5215" s="35">
        <v>34.33654861343134</v>
      </c>
      <c r="C5215" s="36">
        <v>85.215000000000003</v>
      </c>
      <c r="D5215" s="29">
        <v>33.944890745071831</v>
      </c>
      <c r="E5215" s="29">
        <v>84.242999999999995</v>
      </c>
      <c r="F5215" s="29">
        <v>20.390999999999998</v>
      </c>
      <c r="G5215" s="29">
        <v>72.006</v>
      </c>
      <c r="H5215" s="108" t="s">
        <v>588</v>
      </c>
    </row>
    <row r="5216" spans="1:8" ht="16.5" thickBot="1">
      <c r="A5216" s="22" t="s">
        <v>27</v>
      </c>
      <c r="B5216" s="35">
        <v>24.768999999999998</v>
      </c>
      <c r="C5216" s="36">
        <v>98.125</v>
      </c>
      <c r="D5216" s="29">
        <v>26.292999999999999</v>
      </c>
      <c r="E5216" s="29">
        <v>108.026</v>
      </c>
      <c r="F5216" s="29">
        <v>26.97</v>
      </c>
      <c r="G5216" s="29">
        <v>109.249</v>
      </c>
      <c r="H5216" s="108" t="s">
        <v>579</v>
      </c>
    </row>
    <row r="5217" spans="1:8" ht="16.5" thickBot="1">
      <c r="A5217" s="22" t="s">
        <v>28</v>
      </c>
      <c r="B5217" s="35">
        <v>37.887</v>
      </c>
      <c r="C5217" s="36">
        <v>180.62899999999999</v>
      </c>
      <c r="D5217" s="29">
        <v>39.447000000000003</v>
      </c>
      <c r="E5217" s="29">
        <v>200.18299999999999</v>
      </c>
      <c r="F5217" s="29">
        <v>42.249000000000002</v>
      </c>
      <c r="G5217" s="29">
        <v>214.667</v>
      </c>
      <c r="H5217" s="108" t="s">
        <v>580</v>
      </c>
    </row>
    <row r="5218" spans="1:8" ht="16.5" thickBot="1">
      <c r="A5218" s="22" t="s">
        <v>29</v>
      </c>
      <c r="B5218" s="35">
        <v>41.923000000000002</v>
      </c>
      <c r="C5218" s="36">
        <v>120.57899999999999</v>
      </c>
      <c r="D5218" s="29">
        <v>34.576999999999998</v>
      </c>
      <c r="E5218" s="29">
        <v>101.158</v>
      </c>
      <c r="F5218" s="29">
        <v>15.757</v>
      </c>
      <c r="G5218" s="29">
        <v>34.823999999999998</v>
      </c>
      <c r="H5218" s="108" t="s">
        <v>581</v>
      </c>
    </row>
    <row r="5219" spans="1:8" ht="16.5" thickBot="1">
      <c r="A5219" s="22" t="s">
        <v>30</v>
      </c>
      <c r="B5219" s="35">
        <v>29.295999999999999</v>
      </c>
      <c r="C5219" s="36">
        <v>77.628</v>
      </c>
      <c r="D5219" s="29">
        <v>54.274000000000001</v>
      </c>
      <c r="E5219" s="29">
        <v>133.977</v>
      </c>
      <c r="F5219" s="29">
        <v>40.103000000000002</v>
      </c>
      <c r="G5219" s="29">
        <v>102.249</v>
      </c>
      <c r="H5219" s="108" t="s">
        <v>589</v>
      </c>
    </row>
    <row r="5220" spans="1:8" ht="16.5" thickBot="1">
      <c r="A5220" s="22" t="s">
        <v>31</v>
      </c>
      <c r="B5220" s="35">
        <v>5.2119999999999997</v>
      </c>
      <c r="C5220" s="36">
        <v>15.805999999999999</v>
      </c>
      <c r="D5220" s="29">
        <v>7.4619999999999997</v>
      </c>
      <c r="E5220" s="29">
        <v>23.327999999999999</v>
      </c>
      <c r="F5220" s="29">
        <v>6.61</v>
      </c>
      <c r="G5220" s="29">
        <v>23.018000000000001</v>
      </c>
      <c r="H5220" s="108" t="s">
        <v>582</v>
      </c>
    </row>
    <row r="5221" spans="1:8" ht="16.5" thickBot="1">
      <c r="A5221" s="22" t="s">
        <v>32</v>
      </c>
      <c r="B5221" s="35">
        <v>27.718</v>
      </c>
      <c r="C5221" s="36">
        <v>73.614000000000004</v>
      </c>
      <c r="D5221" s="29">
        <v>31.181999999999999</v>
      </c>
      <c r="E5221" s="29">
        <v>79.010000000000005</v>
      </c>
      <c r="F5221" s="29">
        <v>39.043999999999997</v>
      </c>
      <c r="G5221" s="29">
        <v>105.741</v>
      </c>
      <c r="H5221" s="108" t="s">
        <v>584</v>
      </c>
    </row>
    <row r="5222" spans="1:8" ht="16.5" thickBot="1">
      <c r="A5222" s="22" t="s">
        <v>33</v>
      </c>
      <c r="B5222" s="37">
        <v>9.2680000000000007</v>
      </c>
      <c r="C5222" s="38">
        <v>3.4060000000000001</v>
      </c>
      <c r="D5222" s="29">
        <v>5.0199999999999996</v>
      </c>
      <c r="E5222" s="29">
        <v>1.6559999999999999</v>
      </c>
      <c r="F5222" s="29">
        <v>12.266</v>
      </c>
      <c r="G5222" s="29">
        <v>3.5270000000000001</v>
      </c>
      <c r="H5222" s="108" t="s">
        <v>583</v>
      </c>
    </row>
    <row r="5223" spans="1:8" ht="16.5" thickBot="1">
      <c r="A5223" s="22" t="s">
        <v>34</v>
      </c>
      <c r="B5223" s="37">
        <v>56.277000000000001</v>
      </c>
      <c r="C5223" s="38">
        <v>91.849000000000004</v>
      </c>
      <c r="D5223" s="29">
        <v>82.406000000000006</v>
      </c>
      <c r="E5223" s="29">
        <v>135.952</v>
      </c>
      <c r="F5223" s="29">
        <v>89.491</v>
      </c>
      <c r="G5223" s="29">
        <v>157.07300000000001</v>
      </c>
      <c r="H5223" s="107" t="s">
        <v>35</v>
      </c>
    </row>
    <row r="5224" spans="1:8" ht="16.5" thickBot="1">
      <c r="A5224" s="90" t="s">
        <v>338</v>
      </c>
      <c r="B5224" s="139">
        <v>1026.8642716134314</v>
      </c>
      <c r="C5224" s="139">
        <v>2813.0440000000003</v>
      </c>
      <c r="D5224" s="139">
        <v>1112.2328907450717</v>
      </c>
      <c r="E5224" s="139">
        <v>2962.5410000000002</v>
      </c>
      <c r="F5224" s="139">
        <v>1151.2329999999999</v>
      </c>
      <c r="G5224" s="139">
        <v>2987.1009999999997</v>
      </c>
      <c r="H5224" s="106" t="s">
        <v>586</v>
      </c>
    </row>
    <row r="5225" spans="1:8" ht="16.5" thickBot="1">
      <c r="A5225" s="90" t="s">
        <v>337</v>
      </c>
      <c r="B5225" s="92">
        <v>13911.265132377113</v>
      </c>
      <c r="C5225" s="92">
        <v>36918.000999999997</v>
      </c>
      <c r="D5225" s="139">
        <v>14346.984122088132</v>
      </c>
      <c r="E5225" s="139">
        <v>38074.321000000004</v>
      </c>
      <c r="F5225" s="139">
        <v>14600.961356984286</v>
      </c>
      <c r="G5225" s="139">
        <v>38748.330999999998</v>
      </c>
      <c r="H5225" s="113" t="s">
        <v>339</v>
      </c>
    </row>
    <row r="5226" spans="1:8">
      <c r="A5226" s="93"/>
      <c r="B5226" s="94"/>
      <c r="C5226" s="94"/>
      <c r="D5226" s="94"/>
      <c r="E5226" s="94"/>
      <c r="H5226" s="115"/>
    </row>
    <row r="5227" spans="1:8">
      <c r="A5227" s="73" t="s">
        <v>303</v>
      </c>
      <c r="H5227" s="41" t="s">
        <v>304</v>
      </c>
    </row>
    <row r="5228" spans="1:8" ht="22.5" customHeight="1">
      <c r="A5228" s="71" t="s">
        <v>822</v>
      </c>
      <c r="C5228" s="87"/>
      <c r="D5228" s="87"/>
      <c r="E5228" s="87"/>
      <c r="F5228" s="87"/>
      <c r="G5228" s="87"/>
      <c r="H5228" s="87" t="s">
        <v>557</v>
      </c>
    </row>
    <row r="5229" spans="1:8" ht="16.5" customHeight="1" thickBot="1">
      <c r="A5229" s="72" t="s">
        <v>813</v>
      </c>
      <c r="E5229" s="2"/>
      <c r="G5229" s="2" t="s">
        <v>37</v>
      </c>
      <c r="H5229" s="2" t="s">
        <v>1</v>
      </c>
    </row>
    <row r="5230" spans="1:8" ht="16.5" thickBot="1">
      <c r="A5230" s="63" t="s">
        <v>6</v>
      </c>
      <c r="B5230" s="179">
        <v>2018</v>
      </c>
      <c r="C5230" s="180"/>
      <c r="D5230" s="179">
        <v>2019</v>
      </c>
      <c r="E5230" s="180"/>
      <c r="F5230" s="179">
        <v>2020</v>
      </c>
      <c r="G5230" s="180"/>
      <c r="H5230" s="64" t="s">
        <v>2</v>
      </c>
    </row>
    <row r="5231" spans="1:8">
      <c r="A5231" s="65"/>
      <c r="B5231" s="19" t="s">
        <v>40</v>
      </c>
      <c r="C5231" s="105" t="s">
        <v>41</v>
      </c>
      <c r="D5231" s="105" t="s">
        <v>40</v>
      </c>
      <c r="E5231" s="15" t="s">
        <v>41</v>
      </c>
      <c r="F5231" s="19" t="s">
        <v>40</v>
      </c>
      <c r="G5231" s="9" t="s">
        <v>41</v>
      </c>
      <c r="H5231" s="66"/>
    </row>
    <row r="5232" spans="1:8" ht="16.5" thickBot="1">
      <c r="A5232" s="67"/>
      <c r="B5232" s="32" t="s">
        <v>42</v>
      </c>
      <c r="C5232" s="11" t="s">
        <v>43</v>
      </c>
      <c r="D5232" s="108" t="s">
        <v>42</v>
      </c>
      <c r="E5232" s="34" t="s">
        <v>43</v>
      </c>
      <c r="F5232" s="32" t="s">
        <v>42</v>
      </c>
      <c r="G5232" s="32" t="s">
        <v>43</v>
      </c>
      <c r="H5232" s="68"/>
    </row>
    <row r="5233" spans="1:8" ht="17.25" thickTop="1" thickBot="1">
      <c r="A5233" s="22" t="s">
        <v>11</v>
      </c>
      <c r="B5233" s="29">
        <v>1.6990000000000001</v>
      </c>
      <c r="C5233" s="29">
        <v>1.5589999999999999</v>
      </c>
      <c r="D5233" s="29">
        <v>1.881</v>
      </c>
      <c r="E5233" s="29">
        <v>1.923</v>
      </c>
      <c r="F5233" s="29">
        <v>2.677</v>
      </c>
      <c r="G5233" s="29">
        <v>2.7490000000000001</v>
      </c>
      <c r="H5233" s="108" t="s">
        <v>575</v>
      </c>
    </row>
    <row r="5234" spans="1:8" ht="16.5" thickBot="1">
      <c r="A5234" s="22" t="s">
        <v>12</v>
      </c>
      <c r="B5234" s="29">
        <v>29.193999999999999</v>
      </c>
      <c r="C5234" s="29">
        <v>26.916</v>
      </c>
      <c r="D5234" s="29">
        <v>32.076000000000001</v>
      </c>
      <c r="E5234" s="29">
        <v>30.087</v>
      </c>
      <c r="F5234" s="29">
        <v>32.386000000000003</v>
      </c>
      <c r="G5234" s="29">
        <v>30.035</v>
      </c>
      <c r="H5234" s="108" t="s">
        <v>576</v>
      </c>
    </row>
    <row r="5235" spans="1:8" ht="16.5" thickBot="1">
      <c r="A5235" s="22" t="s">
        <v>13</v>
      </c>
      <c r="B5235" s="29">
        <v>2.0840000000000001</v>
      </c>
      <c r="C5235" s="29">
        <v>2.9359999999999999</v>
      </c>
      <c r="D5235" s="29">
        <v>1.8029999999999999</v>
      </c>
      <c r="E5235" s="29">
        <v>2.2549999999999999</v>
      </c>
      <c r="F5235" s="29">
        <v>2.2010000000000001</v>
      </c>
      <c r="G5235" s="29">
        <v>2.8420000000000001</v>
      </c>
      <c r="H5235" s="108" t="s">
        <v>572</v>
      </c>
    </row>
    <row r="5236" spans="1:8" ht="16.5" thickBot="1">
      <c r="A5236" s="22" t="s">
        <v>14</v>
      </c>
      <c r="B5236" s="29">
        <v>0.13100000000000001</v>
      </c>
      <c r="C5236" s="29">
        <v>0.10299999999999999</v>
      </c>
      <c r="D5236" s="29">
        <v>0.12</v>
      </c>
      <c r="E5236" s="29">
        <v>9.8000000000000004E-2</v>
      </c>
      <c r="F5236" s="29">
        <v>7.6999999999999999E-2</v>
      </c>
      <c r="G5236" s="29">
        <v>7.6999999999999999E-2</v>
      </c>
      <c r="H5236" s="108" t="s">
        <v>585</v>
      </c>
    </row>
    <row r="5237" spans="1:8" ht="16.5" thickBot="1">
      <c r="A5237" s="22" t="s">
        <v>15</v>
      </c>
      <c r="B5237" s="29">
        <v>0.18</v>
      </c>
      <c r="C5237" s="29">
        <v>0.24</v>
      </c>
      <c r="D5237" s="29">
        <v>0.51</v>
      </c>
      <c r="E5237" s="29">
        <v>0.59699999999999998</v>
      </c>
      <c r="F5237" s="29">
        <v>0.251</v>
      </c>
      <c r="G5237" s="29">
        <v>0.38500000000000001</v>
      </c>
      <c r="H5237" s="108" t="s">
        <v>591</v>
      </c>
    </row>
    <row r="5238" spans="1:8" ht="16.5" thickBot="1">
      <c r="A5238" s="22" t="s">
        <v>16</v>
      </c>
      <c r="B5238" s="29">
        <v>4.0000000000000001E-3</v>
      </c>
      <c r="C5238" s="29">
        <v>3.0000000000000001E-3</v>
      </c>
      <c r="D5238" s="29">
        <v>7.0000000000000001E-3</v>
      </c>
      <c r="E5238" s="29">
        <v>5.0000000000000001E-3</v>
      </c>
      <c r="F5238" s="29">
        <v>1E-3</v>
      </c>
      <c r="G5238" s="29">
        <v>1E-3</v>
      </c>
      <c r="H5238" s="108" t="s">
        <v>573</v>
      </c>
    </row>
    <row r="5239" spans="1:8" ht="16.5" thickBot="1">
      <c r="A5239" s="22" t="s">
        <v>17</v>
      </c>
      <c r="B5239" s="29">
        <v>2.1000000000000001E-2</v>
      </c>
      <c r="C5239" s="29">
        <v>8.7999999999999995E-2</v>
      </c>
      <c r="D5239" s="29">
        <v>3.9E-2</v>
      </c>
      <c r="E5239" s="29">
        <v>0.13200000000000001</v>
      </c>
      <c r="F5239" s="29">
        <v>4.2000000000000003E-2</v>
      </c>
      <c r="G5239" s="29">
        <v>0.06</v>
      </c>
      <c r="H5239" s="108" t="s">
        <v>18</v>
      </c>
    </row>
    <row r="5240" spans="1:8" ht="16.5" thickBot="1">
      <c r="A5240" s="22" t="s">
        <v>19</v>
      </c>
      <c r="B5240" s="29">
        <v>50.698999999999998</v>
      </c>
      <c r="C5240" s="29">
        <v>68.965000000000003</v>
      </c>
      <c r="D5240" s="29">
        <v>42.591999999999999</v>
      </c>
      <c r="E5240" s="29">
        <v>55.097000000000001</v>
      </c>
      <c r="F5240" s="29">
        <v>36.396000000000001</v>
      </c>
      <c r="G5240" s="29">
        <v>42.481999999999999</v>
      </c>
      <c r="H5240" s="108" t="s">
        <v>574</v>
      </c>
    </row>
    <row r="5241" spans="1:8" ht="16.5" thickBot="1">
      <c r="A5241" s="22" t="s">
        <v>20</v>
      </c>
      <c r="B5241" s="29">
        <v>0.115</v>
      </c>
      <c r="C5241" s="29">
        <v>0.156</v>
      </c>
      <c r="D5241" s="29">
        <f>+B5241/C5241*E5241</f>
        <v>0.14375000000000002</v>
      </c>
      <c r="E5241" s="29">
        <v>0.19500000000000001</v>
      </c>
      <c r="F5241" s="29">
        <f>+D5241/E5241*G5241</f>
        <v>0.17987179487179489</v>
      </c>
      <c r="G5241" s="29">
        <v>0.24399999999999999</v>
      </c>
      <c r="H5241" s="108" t="s">
        <v>577</v>
      </c>
    </row>
    <row r="5242" spans="1:8" ht="16.5" thickBot="1">
      <c r="A5242" s="22" t="s">
        <v>21</v>
      </c>
      <c r="B5242" s="29">
        <v>0.129</v>
      </c>
      <c r="C5242" s="29">
        <v>0.121</v>
      </c>
      <c r="D5242" s="29">
        <f>+B5242/C5242*E5242</f>
        <v>0.15458677685950412</v>
      </c>
      <c r="E5242" s="29">
        <v>0.14499999999999999</v>
      </c>
      <c r="F5242" s="29">
        <f t="shared" ref="F5242:F5245" si="554">+D5242/E5242*G5242</f>
        <v>0.22068595041322314</v>
      </c>
      <c r="G5242" s="29">
        <v>0.20699999999999999</v>
      </c>
      <c r="H5242" s="108" t="s">
        <v>587</v>
      </c>
    </row>
    <row r="5243" spans="1:8" ht="16.5" thickBot="1">
      <c r="A5243" s="22" t="s">
        <v>22</v>
      </c>
      <c r="B5243" s="29">
        <v>0.42699999999999999</v>
      </c>
      <c r="C5243" s="29">
        <v>0.34699999999999998</v>
      </c>
      <c r="D5243" s="29">
        <v>0.14000000000000001</v>
      </c>
      <c r="E5243" s="29">
        <v>0.13800000000000001</v>
      </c>
      <c r="F5243" s="29">
        <f t="shared" si="554"/>
        <v>0.17855072463768115</v>
      </c>
      <c r="G5243" s="29">
        <v>0.17599999999999999</v>
      </c>
      <c r="H5243" s="108" t="s">
        <v>571</v>
      </c>
    </row>
    <row r="5244" spans="1:8" ht="16.5" thickBot="1">
      <c r="A5244" s="22" t="s">
        <v>23</v>
      </c>
      <c r="B5244" s="29">
        <v>21.899000000000001</v>
      </c>
      <c r="C5244" s="29">
        <v>26.748999999999999</v>
      </c>
      <c r="D5244" s="29">
        <f>+B5244/C5244*E5244</f>
        <v>18.151060936857455</v>
      </c>
      <c r="E5244" s="29">
        <v>22.170999999999999</v>
      </c>
      <c r="F5244" s="29">
        <f t="shared" si="554"/>
        <v>20.912484803170216</v>
      </c>
      <c r="G5244" s="29">
        <v>25.544</v>
      </c>
      <c r="H5244" s="108" t="s">
        <v>24</v>
      </c>
    </row>
    <row r="5245" spans="1:8" ht="16.5" thickBot="1">
      <c r="A5245" s="22" t="s">
        <v>25</v>
      </c>
      <c r="B5245" s="29">
        <v>5.048</v>
      </c>
      <c r="C5245" s="29">
        <v>4.5209999999999999</v>
      </c>
      <c r="D5245" s="29">
        <f t="shared" ref="D5245" si="555">+B5245/C5245*E5245</f>
        <v>8.0057863304578625</v>
      </c>
      <c r="E5245" s="29">
        <v>7.17</v>
      </c>
      <c r="F5245" s="29">
        <f t="shared" si="554"/>
        <v>5.0558159699181591</v>
      </c>
      <c r="G5245" s="29">
        <v>4.5279999999999996</v>
      </c>
      <c r="H5245" s="108" t="s">
        <v>578</v>
      </c>
    </row>
    <row r="5246" spans="1:8" ht="16.5" thickBot="1">
      <c r="A5246" s="22" t="s">
        <v>26</v>
      </c>
      <c r="B5246" s="29">
        <f>+D5246/E5246*C5246</f>
        <v>4.7295774647887326E-2</v>
      </c>
      <c r="C5246" s="29">
        <v>7.2999999999999995E-2</v>
      </c>
      <c r="D5246" s="29">
        <f>+F5246/G5246*E5246</f>
        <v>5.3774647887323945E-2</v>
      </c>
      <c r="E5246" s="29">
        <v>8.3000000000000004E-2</v>
      </c>
      <c r="F5246" s="29">
        <v>4.5999999999999999E-2</v>
      </c>
      <c r="G5246" s="29">
        <v>7.0999999999999994E-2</v>
      </c>
      <c r="H5246" s="108" t="s">
        <v>588</v>
      </c>
    </row>
    <row r="5247" spans="1:8" ht="16.5" thickBot="1">
      <c r="A5247" s="22" t="s">
        <v>27</v>
      </c>
      <c r="B5247" s="29">
        <v>3.6419999999999999</v>
      </c>
      <c r="C5247" s="29">
        <v>4.7359999999999998</v>
      </c>
      <c r="D5247" s="29">
        <v>3.3370000000000002</v>
      </c>
      <c r="E5247" s="29">
        <v>4.2050000000000001</v>
      </c>
      <c r="F5247" s="29">
        <v>3.5070000000000001</v>
      </c>
      <c r="G5247" s="29">
        <v>4.2640000000000002</v>
      </c>
      <c r="H5247" s="108" t="s">
        <v>579</v>
      </c>
    </row>
    <row r="5248" spans="1:8" ht="16.5" thickBot="1">
      <c r="A5248" s="22" t="s">
        <v>28</v>
      </c>
      <c r="B5248" s="29">
        <v>12.961</v>
      </c>
      <c r="C5248" s="29">
        <v>15.756</v>
      </c>
      <c r="D5248" s="29">
        <v>13.696999999999999</v>
      </c>
      <c r="E5248" s="29">
        <v>16.486999999999998</v>
      </c>
      <c r="F5248" s="29">
        <v>9.2859999999999996</v>
      </c>
      <c r="G5248" s="29">
        <v>11.689</v>
      </c>
      <c r="H5248" s="108" t="s">
        <v>580</v>
      </c>
    </row>
    <row r="5249" spans="1:8" ht="16.5" thickBot="1">
      <c r="A5249" s="22" t="s">
        <v>29</v>
      </c>
      <c r="B5249" s="29">
        <v>0.49299999999999999</v>
      </c>
      <c r="C5249" s="29">
        <v>0.80800000000000005</v>
      </c>
      <c r="D5249" s="29">
        <v>1.508</v>
      </c>
      <c r="E5249" s="29">
        <v>1.2230000000000001</v>
      </c>
      <c r="F5249" s="29">
        <v>0.13400000000000001</v>
      </c>
      <c r="G5249" s="29">
        <v>0.20200000000000001</v>
      </c>
      <c r="H5249" s="108" t="s">
        <v>581</v>
      </c>
    </row>
    <row r="5250" spans="1:8" ht="16.5" thickBot="1">
      <c r="A5250" s="22" t="s">
        <v>30</v>
      </c>
      <c r="B5250" s="29">
        <v>1.913</v>
      </c>
      <c r="C5250" s="29">
        <v>3.8340000000000001</v>
      </c>
      <c r="D5250" s="29">
        <v>4.5880000000000001</v>
      </c>
      <c r="E5250" s="29">
        <v>5.141</v>
      </c>
      <c r="F5250" s="29">
        <f>+D5250/E5250*G5250</f>
        <v>3.6768255203267852</v>
      </c>
      <c r="G5250" s="29">
        <v>4.12</v>
      </c>
      <c r="H5250" s="108" t="s">
        <v>589</v>
      </c>
    </row>
    <row r="5251" spans="1:8" ht="16.5" thickBot="1">
      <c r="A5251" s="22" t="s">
        <v>31</v>
      </c>
      <c r="B5251" s="29">
        <v>0.74199999999999999</v>
      </c>
      <c r="C5251" s="29">
        <v>1.0760000000000001</v>
      </c>
      <c r="D5251" s="29">
        <v>0.92400000000000004</v>
      </c>
      <c r="E5251" s="29">
        <v>1.391</v>
      </c>
      <c r="F5251" s="29">
        <v>0.72299999999999998</v>
      </c>
      <c r="G5251" s="29">
        <v>1.0580000000000001</v>
      </c>
      <c r="H5251" s="108" t="s">
        <v>582</v>
      </c>
    </row>
    <row r="5252" spans="1:8" ht="16.5" thickBot="1">
      <c r="A5252" s="22" t="s">
        <v>32</v>
      </c>
      <c r="B5252" s="29">
        <v>1.048</v>
      </c>
      <c r="C5252" s="29">
        <v>1.2010000000000001</v>
      </c>
      <c r="D5252" s="29">
        <v>0.97399999999999998</v>
      </c>
      <c r="E5252" s="29">
        <v>1.1739999999999999</v>
      </c>
      <c r="F5252" s="29">
        <v>0.46200000000000002</v>
      </c>
      <c r="G5252" s="29">
        <v>0.64</v>
      </c>
      <c r="H5252" s="108" t="s">
        <v>584</v>
      </c>
    </row>
    <row r="5253" spans="1:8" ht="16.5" thickBot="1">
      <c r="A5253" s="22" t="s">
        <v>33</v>
      </c>
      <c r="B5253" s="29">
        <v>2.1000000000000001E-2</v>
      </c>
      <c r="C5253" s="29">
        <v>0.73299999999999998</v>
      </c>
      <c r="D5253" s="29">
        <v>2.1000000000000001E-2</v>
      </c>
      <c r="E5253" s="29">
        <v>3.0000000000000001E-3</v>
      </c>
      <c r="F5253" s="29">
        <v>7.9000000000000001E-2</v>
      </c>
      <c r="G5253" s="29">
        <v>4.1000000000000002E-2</v>
      </c>
      <c r="H5253" s="108" t="s">
        <v>583</v>
      </c>
    </row>
    <row r="5254" spans="1:8" ht="16.5" thickBot="1">
      <c r="A5254" s="22" t="s">
        <v>34</v>
      </c>
      <c r="B5254" s="29">
        <v>0.222</v>
      </c>
      <c r="C5254" s="29">
        <v>0.28499999999999998</v>
      </c>
      <c r="D5254" s="29">
        <v>0.49299999999999999</v>
      </c>
      <c r="E5254" s="29">
        <v>0.39700000000000002</v>
      </c>
      <c r="F5254" s="29">
        <v>0.23599999999999999</v>
      </c>
      <c r="G5254" s="29">
        <v>0.379</v>
      </c>
      <c r="H5254" s="107" t="s">
        <v>35</v>
      </c>
    </row>
    <row r="5255" spans="1:8" ht="16.5" thickBot="1">
      <c r="A5255" s="90" t="s">
        <v>338</v>
      </c>
      <c r="B5255" s="29">
        <f>SUM(B5233:B5254)</f>
        <v>132.71929577464789</v>
      </c>
      <c r="C5255" s="29">
        <f t="shared" ref="C5255:G5255" si="556">SUM(C5233:C5254)</f>
        <v>161.20599999999996</v>
      </c>
      <c r="D5255" s="29">
        <f t="shared" si="556"/>
        <v>131.2189586920621</v>
      </c>
      <c r="E5255" s="29">
        <f t="shared" si="556"/>
        <v>150.11699999999996</v>
      </c>
      <c r="F5255" s="29">
        <f t="shared" si="556"/>
        <v>118.72823476333789</v>
      </c>
      <c r="G5255" s="29">
        <f t="shared" si="556"/>
        <v>131.79399999999995</v>
      </c>
      <c r="H5255" s="117" t="s">
        <v>586</v>
      </c>
    </row>
    <row r="5256" spans="1:8" ht="16.5" thickBot="1">
      <c r="A5256" s="90" t="s">
        <v>337</v>
      </c>
      <c r="B5256" s="29">
        <v>1789.0419999999999</v>
      </c>
      <c r="C5256" s="29">
        <v>2264.9630000000002</v>
      </c>
      <c r="D5256" s="29">
        <v>1809.6030000000001</v>
      </c>
      <c r="E5256" s="29">
        <v>2259.9059999999999</v>
      </c>
      <c r="F5256" s="29">
        <v>1770.691</v>
      </c>
      <c r="G5256" s="29">
        <v>2307.069</v>
      </c>
      <c r="H5256" s="113" t="s">
        <v>339</v>
      </c>
    </row>
    <row r="5257" spans="1:8">
      <c r="A5257" s="15"/>
      <c r="B5257" s="60"/>
      <c r="C5257" s="60"/>
      <c r="D5257" s="60"/>
      <c r="E5257" s="60"/>
      <c r="F5257" s="60"/>
      <c r="G5257" s="60"/>
    </row>
    <row r="5258" spans="1:8">
      <c r="A5258" s="73" t="s">
        <v>305</v>
      </c>
      <c r="H5258" s="75" t="s">
        <v>306</v>
      </c>
    </row>
    <row r="5259" spans="1:8" ht="15.75" customHeight="1">
      <c r="A5259" s="71" t="s">
        <v>804</v>
      </c>
      <c r="D5259" s="83"/>
      <c r="E5259" s="83"/>
      <c r="F5259" s="83"/>
      <c r="G5259" s="83"/>
      <c r="H5259" s="83" t="s">
        <v>558</v>
      </c>
    </row>
    <row r="5260" spans="1:8" ht="16.5" customHeight="1" thickBot="1">
      <c r="A5260" s="72" t="s">
        <v>813</v>
      </c>
      <c r="E5260" s="2"/>
      <c r="G5260" s="2" t="s">
        <v>37</v>
      </c>
      <c r="H5260" s="2" t="s">
        <v>1</v>
      </c>
    </row>
    <row r="5261" spans="1:8" ht="16.5" thickBot="1">
      <c r="A5261" s="63" t="s">
        <v>6</v>
      </c>
      <c r="B5261" s="179">
        <v>2018</v>
      </c>
      <c r="C5261" s="180"/>
      <c r="D5261" s="179">
        <v>2019</v>
      </c>
      <c r="E5261" s="180"/>
      <c r="F5261" s="179">
        <v>2020</v>
      </c>
      <c r="G5261" s="180"/>
      <c r="H5261" s="64" t="s">
        <v>2</v>
      </c>
    </row>
    <row r="5262" spans="1:8">
      <c r="A5262" s="65"/>
      <c r="B5262" s="19" t="s">
        <v>40</v>
      </c>
      <c r="C5262" s="105" t="s">
        <v>41</v>
      </c>
      <c r="D5262" s="105" t="s">
        <v>40</v>
      </c>
      <c r="E5262" s="15" t="s">
        <v>41</v>
      </c>
      <c r="F5262" s="19" t="s">
        <v>40</v>
      </c>
      <c r="G5262" s="9" t="s">
        <v>41</v>
      </c>
      <c r="H5262" s="66"/>
    </row>
    <row r="5263" spans="1:8" ht="16.5" thickBot="1">
      <c r="A5263" s="67"/>
      <c r="B5263" s="32" t="s">
        <v>42</v>
      </c>
      <c r="C5263" s="11" t="s">
        <v>43</v>
      </c>
      <c r="D5263" s="108" t="s">
        <v>42</v>
      </c>
      <c r="E5263" s="34" t="s">
        <v>43</v>
      </c>
      <c r="F5263" s="32" t="s">
        <v>42</v>
      </c>
      <c r="G5263" s="32" t="s">
        <v>43</v>
      </c>
      <c r="H5263" s="68"/>
    </row>
    <row r="5264" spans="1:8" ht="17.25" thickTop="1" thickBot="1">
      <c r="A5264" s="22" t="s">
        <v>11</v>
      </c>
      <c r="B5264" s="33">
        <v>9.9309999999999992</v>
      </c>
      <c r="C5264" s="36">
        <v>9.0960000000000001</v>
      </c>
      <c r="D5264" s="29">
        <v>16.844999999999999</v>
      </c>
      <c r="E5264" s="29">
        <v>14.138</v>
      </c>
      <c r="F5264" s="29">
        <v>13.932</v>
      </c>
      <c r="G5264" s="29">
        <v>13.874000000000001</v>
      </c>
      <c r="H5264" s="108" t="s">
        <v>575</v>
      </c>
    </row>
    <row r="5265" spans="1:8" ht="16.5" thickBot="1">
      <c r="A5265" s="22" t="s">
        <v>12</v>
      </c>
      <c r="B5265" s="35">
        <v>61.037999999999997</v>
      </c>
      <c r="C5265" s="36">
        <v>50.143000000000001</v>
      </c>
      <c r="D5265" s="29">
        <v>90.57</v>
      </c>
      <c r="E5265" s="29">
        <v>74.671000000000006</v>
      </c>
      <c r="F5265" s="29">
        <v>64.747</v>
      </c>
      <c r="G5265" s="29">
        <v>55.636000000000003</v>
      </c>
      <c r="H5265" s="108" t="s">
        <v>576</v>
      </c>
    </row>
    <row r="5266" spans="1:8" ht="16.5" thickBot="1">
      <c r="A5266" s="22" t="s">
        <v>13</v>
      </c>
      <c r="B5266" s="35">
        <v>6.2880000000000003</v>
      </c>
      <c r="C5266" s="36">
        <v>6.73</v>
      </c>
      <c r="D5266" s="29">
        <v>6.4189999999999996</v>
      </c>
      <c r="E5266" s="29">
        <v>6.984</v>
      </c>
      <c r="F5266" s="29">
        <v>6.3259999999999996</v>
      </c>
      <c r="G5266" s="29">
        <v>7.3</v>
      </c>
      <c r="H5266" s="108" t="s">
        <v>572</v>
      </c>
    </row>
    <row r="5267" spans="1:8" ht="16.5" thickBot="1">
      <c r="A5267" s="22" t="s">
        <v>14</v>
      </c>
      <c r="B5267" s="35">
        <v>0.17799999999999999</v>
      </c>
      <c r="C5267" s="36">
        <v>0.33500000000000002</v>
      </c>
      <c r="D5267" s="29">
        <v>5.0000000000000001E-3</v>
      </c>
      <c r="E5267" s="29">
        <v>7.0000000000000001E-3</v>
      </c>
      <c r="F5267" s="29">
        <v>0</v>
      </c>
      <c r="G5267" s="29">
        <v>0</v>
      </c>
      <c r="H5267" s="108" t="s">
        <v>585</v>
      </c>
    </row>
    <row r="5268" spans="1:8" ht="16.5" thickBot="1">
      <c r="A5268" s="22" t="s">
        <v>15</v>
      </c>
      <c r="B5268" s="35">
        <v>44.941000000000003</v>
      </c>
      <c r="C5268" s="36">
        <v>32.442999999999998</v>
      </c>
      <c r="D5268" s="29">
        <v>0.64</v>
      </c>
      <c r="E5268" s="29">
        <v>0.45800000000000002</v>
      </c>
      <c r="F5268" s="29">
        <v>0.28999999999999998</v>
      </c>
      <c r="G5268" s="29">
        <v>0.219</v>
      </c>
      <c r="H5268" s="108" t="s">
        <v>591</v>
      </c>
    </row>
    <row r="5269" spans="1:8" ht="16.5" thickBot="1">
      <c r="A5269" s="22" t="s">
        <v>16</v>
      </c>
      <c r="B5269" s="35">
        <v>1405.1669999999999</v>
      </c>
      <c r="C5269" s="36">
        <v>1.4550000000000001</v>
      </c>
      <c r="D5269" s="29">
        <v>1.256</v>
      </c>
      <c r="E5269" s="29">
        <v>1.2909999999999999</v>
      </c>
      <c r="F5269" s="29">
        <v>1.978</v>
      </c>
      <c r="G5269" s="29">
        <v>2.427</v>
      </c>
      <c r="H5269" s="108" t="s">
        <v>573</v>
      </c>
    </row>
    <row r="5270" spans="1:8" ht="16.5" thickBot="1">
      <c r="A5270" s="22" t="s">
        <v>17</v>
      </c>
      <c r="B5270" s="35">
        <v>5.3209999999999997</v>
      </c>
      <c r="C5270" s="36">
        <v>5.0199999999999996</v>
      </c>
      <c r="D5270" s="29">
        <v>3.4239999999999999</v>
      </c>
      <c r="E5270" s="29">
        <v>2.9319999999999999</v>
      </c>
      <c r="F5270" s="29">
        <v>2.6829999999999998</v>
      </c>
      <c r="G5270" s="29">
        <v>2.2610000000000001</v>
      </c>
      <c r="H5270" s="108" t="s">
        <v>18</v>
      </c>
    </row>
    <row r="5271" spans="1:8" ht="16.5" thickBot="1">
      <c r="A5271" s="22" t="s">
        <v>19</v>
      </c>
      <c r="B5271" s="35">
        <v>103.89400000000001</v>
      </c>
      <c r="C5271" s="36">
        <v>100.233</v>
      </c>
      <c r="D5271" s="29">
        <v>104.29</v>
      </c>
      <c r="E5271" s="29">
        <v>102.253</v>
      </c>
      <c r="F5271" s="29">
        <v>109.167</v>
      </c>
      <c r="G5271" s="29">
        <v>107.271</v>
      </c>
      <c r="H5271" s="108" t="s">
        <v>574</v>
      </c>
    </row>
    <row r="5272" spans="1:8" ht="16.5" thickBot="1">
      <c r="A5272" s="22" t="s">
        <v>20</v>
      </c>
      <c r="B5272" s="35">
        <v>22.378</v>
      </c>
      <c r="C5272" s="36">
        <v>22.265999999999998</v>
      </c>
      <c r="D5272" s="29">
        <v>37.841000000000001</v>
      </c>
      <c r="E5272" s="29">
        <v>32.972000000000001</v>
      </c>
      <c r="F5272" s="29">
        <v>26.196999999999999</v>
      </c>
      <c r="G5272" s="29">
        <v>23.120999999999999</v>
      </c>
      <c r="H5272" s="108" t="s">
        <v>577</v>
      </c>
    </row>
    <row r="5273" spans="1:8" ht="16.5" thickBot="1">
      <c r="A5273" s="22" t="s">
        <v>21</v>
      </c>
      <c r="B5273" s="35">
        <v>7.9450000000000003</v>
      </c>
      <c r="C5273" s="36">
        <v>7.8369999999999997</v>
      </c>
      <c r="D5273" s="29">
        <v>5.8170000000000002</v>
      </c>
      <c r="E5273" s="29">
        <v>7.09</v>
      </c>
      <c r="F5273" s="29">
        <v>4.415</v>
      </c>
      <c r="G5273" s="29">
        <v>3.3980000000000001</v>
      </c>
      <c r="H5273" s="108" t="s">
        <v>587</v>
      </c>
    </row>
    <row r="5274" spans="1:8" ht="16.5" thickBot="1">
      <c r="A5274" s="22" t="s">
        <v>22</v>
      </c>
      <c r="B5274" s="35">
        <v>11.539</v>
      </c>
      <c r="C5274" s="36">
        <v>9.3550000000000004</v>
      </c>
      <c r="D5274" s="29">
        <v>19.113</v>
      </c>
      <c r="E5274" s="29">
        <v>14.465999999999999</v>
      </c>
      <c r="F5274" s="29">
        <v>16.638000000000002</v>
      </c>
      <c r="G5274" s="29">
        <v>12.387</v>
      </c>
      <c r="H5274" s="108" t="s">
        <v>571</v>
      </c>
    </row>
    <row r="5275" spans="1:8" ht="16.5" thickBot="1">
      <c r="A5275" s="22" t="s">
        <v>23</v>
      </c>
      <c r="B5275" s="35">
        <v>195.441</v>
      </c>
      <c r="C5275" s="36">
        <v>236.59</v>
      </c>
      <c r="D5275" s="29">
        <v>231.47900000000001</v>
      </c>
      <c r="E5275" s="29">
        <v>265.60899999999998</v>
      </c>
      <c r="F5275" s="29">
        <v>239.36</v>
      </c>
      <c r="G5275" s="29">
        <v>234.21799999999999</v>
      </c>
      <c r="H5275" s="108" t="s">
        <v>24</v>
      </c>
    </row>
    <row r="5276" spans="1:8" ht="16.5" thickBot="1">
      <c r="A5276" s="22" t="s">
        <v>25</v>
      </c>
      <c r="B5276" s="29">
        <v>25.338000000000001</v>
      </c>
      <c r="C5276" s="27">
        <v>20.727</v>
      </c>
      <c r="D5276" s="29">
        <v>39.773000000000003</v>
      </c>
      <c r="E5276" s="29">
        <v>34.286999999999999</v>
      </c>
      <c r="F5276" s="29">
        <v>19.347000000000001</v>
      </c>
      <c r="G5276" s="29">
        <v>17.696999999999999</v>
      </c>
      <c r="H5276" s="108" t="s">
        <v>578</v>
      </c>
    </row>
    <row r="5277" spans="1:8" ht="16.5" thickBot="1">
      <c r="A5277" s="22" t="s">
        <v>26</v>
      </c>
      <c r="B5277" s="35">
        <v>6.5991575456053075</v>
      </c>
      <c r="C5277" s="36">
        <v>7.157</v>
      </c>
      <c r="D5277" s="29">
        <v>6.95599336650083</v>
      </c>
      <c r="E5277" s="29">
        <v>7.5439999999999996</v>
      </c>
      <c r="F5277" s="29">
        <v>8.798</v>
      </c>
      <c r="G5277" s="29">
        <v>8.4139999999999997</v>
      </c>
      <c r="H5277" s="108" t="s">
        <v>588</v>
      </c>
    </row>
    <row r="5278" spans="1:8" ht="16.5" thickBot="1">
      <c r="A5278" s="22" t="s">
        <v>27</v>
      </c>
      <c r="B5278" s="35">
        <v>4.835</v>
      </c>
      <c r="C5278" s="36">
        <v>4.8460000000000001</v>
      </c>
      <c r="D5278" s="29">
        <v>6.1120000000000001</v>
      </c>
      <c r="E5278" s="29">
        <v>5.96</v>
      </c>
      <c r="F5278" s="29">
        <v>5.2960000000000003</v>
      </c>
      <c r="G5278" s="29">
        <v>5.2069999999999999</v>
      </c>
      <c r="H5278" s="108" t="s">
        <v>579</v>
      </c>
    </row>
    <row r="5279" spans="1:8" ht="16.5" thickBot="1">
      <c r="A5279" s="22" t="s">
        <v>28</v>
      </c>
      <c r="B5279" s="35">
        <v>20.834</v>
      </c>
      <c r="C5279" s="36">
        <v>19.925999999999998</v>
      </c>
      <c r="D5279" s="29">
        <v>17.286000000000001</v>
      </c>
      <c r="E5279" s="29">
        <v>16.693999999999999</v>
      </c>
      <c r="F5279" s="29">
        <v>20.914999999999999</v>
      </c>
      <c r="G5279" s="29">
        <v>20.643000000000001</v>
      </c>
      <c r="H5279" s="108" t="s">
        <v>580</v>
      </c>
    </row>
    <row r="5280" spans="1:8" ht="16.5" thickBot="1">
      <c r="A5280" s="22" t="s">
        <v>29</v>
      </c>
      <c r="B5280" s="35">
        <v>10.131</v>
      </c>
      <c r="C5280" s="36">
        <v>10.167</v>
      </c>
      <c r="D5280" s="29">
        <v>10.53</v>
      </c>
      <c r="E5280" s="29">
        <v>10.286</v>
      </c>
      <c r="F5280" s="29">
        <v>9.6020000000000003</v>
      </c>
      <c r="G5280" s="29">
        <v>8.9359999999999999</v>
      </c>
      <c r="H5280" s="108" t="s">
        <v>581</v>
      </c>
    </row>
    <row r="5281" spans="1:8" ht="16.5" thickBot="1">
      <c r="A5281" s="22" t="s">
        <v>30</v>
      </c>
      <c r="B5281" s="35">
        <v>57.491</v>
      </c>
      <c r="C5281" s="36">
        <v>70.16</v>
      </c>
      <c r="D5281" s="29">
        <v>75.977999999999994</v>
      </c>
      <c r="E5281" s="29">
        <v>79.358999999999995</v>
      </c>
      <c r="F5281" s="29">
        <v>78.016999999999996</v>
      </c>
      <c r="G5281" s="29">
        <v>86.468000000000004</v>
      </c>
      <c r="H5281" s="108" t="s">
        <v>589</v>
      </c>
    </row>
    <row r="5282" spans="1:8" ht="16.5" thickBot="1">
      <c r="A5282" s="22" t="s">
        <v>31</v>
      </c>
      <c r="B5282" s="35">
        <v>15.003</v>
      </c>
      <c r="C5282" s="36">
        <v>11.776</v>
      </c>
      <c r="D5282" s="29">
        <v>14.173999999999999</v>
      </c>
      <c r="E5282" s="29">
        <v>12.204000000000001</v>
      </c>
      <c r="F5282" s="29">
        <v>7.13</v>
      </c>
      <c r="G5282" s="29">
        <v>6.9329999999999998</v>
      </c>
      <c r="H5282" s="108" t="s">
        <v>582</v>
      </c>
    </row>
    <row r="5283" spans="1:8" ht="16.5" thickBot="1">
      <c r="A5283" s="22" t="s">
        <v>32</v>
      </c>
      <c r="B5283" s="35">
        <v>8.782</v>
      </c>
      <c r="C5283" s="36">
        <v>9.5549999999999997</v>
      </c>
      <c r="D5283" s="29">
        <v>10.528</v>
      </c>
      <c r="E5283" s="29">
        <v>11.616</v>
      </c>
      <c r="F5283" s="29">
        <v>11.815</v>
      </c>
      <c r="G5283" s="29">
        <v>14.372999999999999</v>
      </c>
      <c r="H5283" s="108" t="s">
        <v>584</v>
      </c>
    </row>
    <row r="5284" spans="1:8" ht="16.5" thickBot="1">
      <c r="A5284" s="22" t="s">
        <v>33</v>
      </c>
      <c r="B5284" s="37">
        <v>7.3</v>
      </c>
      <c r="C5284" s="38">
        <v>2.8380000000000001</v>
      </c>
      <c r="D5284" s="29">
        <v>7.23</v>
      </c>
      <c r="E5284" s="29">
        <v>2.7949999999999999</v>
      </c>
      <c r="F5284" s="29">
        <v>7.9130000000000003</v>
      </c>
      <c r="G5284" s="29">
        <v>2.2850000000000001</v>
      </c>
      <c r="H5284" s="108" t="s">
        <v>583</v>
      </c>
    </row>
    <row r="5285" spans="1:8" ht="16.5" thickBot="1">
      <c r="A5285" s="22" t="s">
        <v>34</v>
      </c>
      <c r="B5285" s="37">
        <v>31.536999999999999</v>
      </c>
      <c r="C5285" s="38">
        <v>28.091000000000001</v>
      </c>
      <c r="D5285" s="29">
        <v>28.04</v>
      </c>
      <c r="E5285" s="29">
        <v>25.587</v>
      </c>
      <c r="F5285" s="29">
        <v>27.472000000000001</v>
      </c>
      <c r="G5285" s="29">
        <v>25.568000000000001</v>
      </c>
      <c r="H5285" s="107" t="s">
        <v>35</v>
      </c>
    </row>
    <row r="5286" spans="1:8" ht="16.5" thickBot="1">
      <c r="A5286" s="90" t="s">
        <v>338</v>
      </c>
      <c r="B5286" s="92">
        <v>2061.911157545605</v>
      </c>
      <c r="C5286" s="92">
        <v>666.74599999999975</v>
      </c>
      <c r="D5286" s="92">
        <v>734.30599336650073</v>
      </c>
      <c r="E5286" s="92">
        <v>729.20299999999986</v>
      </c>
      <c r="F5286" s="92">
        <v>682.0379999999999</v>
      </c>
      <c r="G5286" s="92">
        <v>658.63599999999997</v>
      </c>
      <c r="H5286" s="106" t="s">
        <v>586</v>
      </c>
    </row>
    <row r="5287" spans="1:8" ht="16.5" thickBot="1">
      <c r="A5287" s="90" t="s">
        <v>337</v>
      </c>
      <c r="B5287" s="92">
        <v>4499.0164566131098</v>
      </c>
      <c r="C5287" s="92">
        <v>4154.9880000000003</v>
      </c>
      <c r="D5287" s="92">
        <v>4664.2862190783126</v>
      </c>
      <c r="E5287" s="92">
        <v>4307.62</v>
      </c>
      <c r="F5287" s="92">
        <v>5123.2359489494347</v>
      </c>
      <c r="G5287" s="92">
        <v>4731.4750000000004</v>
      </c>
      <c r="H5287" s="113" t="s">
        <v>339</v>
      </c>
    </row>
    <row r="5288" spans="1:8">
      <c r="A5288" s="15"/>
      <c r="B5288" s="60"/>
      <c r="C5288" s="60"/>
      <c r="D5288" s="60"/>
      <c r="E5288" s="60"/>
      <c r="F5288" s="60"/>
      <c r="G5288" s="60"/>
    </row>
    <row r="5289" spans="1:8">
      <c r="A5289" s="73" t="s">
        <v>307</v>
      </c>
      <c r="H5289" s="75" t="s">
        <v>308</v>
      </c>
    </row>
    <row r="5290" spans="1:8" ht="20.25" customHeight="1">
      <c r="A5290" s="71" t="s">
        <v>805</v>
      </c>
      <c r="C5290" s="83"/>
      <c r="D5290" s="83"/>
      <c r="E5290" s="83"/>
      <c r="F5290" s="83"/>
      <c r="G5290" s="83"/>
      <c r="H5290" s="83" t="s">
        <v>559</v>
      </c>
    </row>
    <row r="5291" spans="1:8" ht="16.5" customHeight="1" thickBot="1">
      <c r="A5291" s="72" t="s">
        <v>813</v>
      </c>
      <c r="E5291" s="2"/>
      <c r="G5291" s="2" t="s">
        <v>37</v>
      </c>
      <c r="H5291" s="2" t="s">
        <v>1</v>
      </c>
    </row>
    <row r="5292" spans="1:8" ht="16.5" thickBot="1">
      <c r="A5292" s="63" t="s">
        <v>6</v>
      </c>
      <c r="B5292" s="179">
        <v>2018</v>
      </c>
      <c r="C5292" s="180"/>
      <c r="D5292" s="179">
        <v>2019</v>
      </c>
      <c r="E5292" s="180"/>
      <c r="F5292" s="179">
        <v>2020</v>
      </c>
      <c r="G5292" s="180"/>
      <c r="H5292" s="64" t="s">
        <v>2</v>
      </c>
    </row>
    <row r="5293" spans="1:8">
      <c r="A5293" s="65"/>
      <c r="B5293" s="19" t="s">
        <v>40</v>
      </c>
      <c r="C5293" s="105" t="s">
        <v>41</v>
      </c>
      <c r="D5293" s="105" t="s">
        <v>40</v>
      </c>
      <c r="E5293" s="15" t="s">
        <v>41</v>
      </c>
      <c r="F5293" s="19" t="s">
        <v>40</v>
      </c>
      <c r="G5293" s="9" t="s">
        <v>41</v>
      </c>
      <c r="H5293" s="66"/>
    </row>
    <row r="5294" spans="1:8" ht="16.5" thickBot="1">
      <c r="A5294" s="67"/>
      <c r="B5294" s="32" t="s">
        <v>42</v>
      </c>
      <c r="C5294" s="11" t="s">
        <v>43</v>
      </c>
      <c r="D5294" s="108" t="s">
        <v>42</v>
      </c>
      <c r="E5294" s="34" t="s">
        <v>43</v>
      </c>
      <c r="F5294" s="32" t="s">
        <v>42</v>
      </c>
      <c r="G5294" s="32" t="s">
        <v>43</v>
      </c>
      <c r="H5294" s="68"/>
    </row>
    <row r="5295" spans="1:8" ht="17.25" thickTop="1" thickBot="1">
      <c r="A5295" s="22" t="s">
        <v>11</v>
      </c>
      <c r="B5295" s="33">
        <v>5.1260000000000003</v>
      </c>
      <c r="C5295" s="36">
        <v>5.0670000000000002</v>
      </c>
      <c r="D5295" s="29">
        <v>4.6520000000000001</v>
      </c>
      <c r="E5295" s="29">
        <v>4.45</v>
      </c>
      <c r="F5295" s="29">
        <v>6.03</v>
      </c>
      <c r="G5295" s="29">
        <v>5.6790000000000003</v>
      </c>
      <c r="H5295" s="108" t="s">
        <v>575</v>
      </c>
    </row>
    <row r="5296" spans="1:8" ht="16.5" thickBot="1">
      <c r="A5296" s="22" t="s">
        <v>12</v>
      </c>
      <c r="B5296" s="35">
        <v>8.9559999999999995</v>
      </c>
      <c r="C5296" s="36">
        <v>9.6229999999999993</v>
      </c>
      <c r="D5296" s="29">
        <v>6.12</v>
      </c>
      <c r="E5296" s="29">
        <v>7.26</v>
      </c>
      <c r="F5296" s="29">
        <v>5.484</v>
      </c>
      <c r="G5296" s="29">
        <v>6.5140000000000002</v>
      </c>
      <c r="H5296" s="108" t="s">
        <v>576</v>
      </c>
    </row>
    <row r="5297" spans="1:8" ht="16.5" thickBot="1">
      <c r="A5297" s="22" t="s">
        <v>13</v>
      </c>
      <c r="B5297" s="35">
        <v>0.64600000000000002</v>
      </c>
      <c r="C5297" s="36">
        <v>1.0900000000000001</v>
      </c>
      <c r="D5297" s="29">
        <v>0.59099999999999997</v>
      </c>
      <c r="E5297" s="29">
        <v>1.056</v>
      </c>
      <c r="F5297" s="29">
        <v>0.501</v>
      </c>
      <c r="G5297" s="29">
        <v>1.02</v>
      </c>
      <c r="H5297" s="108" t="s">
        <v>572</v>
      </c>
    </row>
    <row r="5298" spans="1:8" ht="16.5" thickBot="1">
      <c r="A5298" s="22" t="s">
        <v>14</v>
      </c>
      <c r="B5298" s="35">
        <v>1.5449999999999999</v>
      </c>
      <c r="C5298" s="36">
        <v>1.4510000000000001</v>
      </c>
      <c r="D5298" s="29">
        <v>1.4710000000000001</v>
      </c>
      <c r="E5298" s="29">
        <v>1.302</v>
      </c>
      <c r="F5298" s="29">
        <v>0.98399999999999999</v>
      </c>
      <c r="G5298" s="29">
        <v>0.98699999999999999</v>
      </c>
      <c r="H5298" s="108" t="s">
        <v>585</v>
      </c>
    </row>
    <row r="5299" spans="1:8" ht="16.5" thickBot="1">
      <c r="A5299" s="22" t="s">
        <v>15</v>
      </c>
      <c r="B5299" s="35">
        <v>2.2240000000000002</v>
      </c>
      <c r="C5299" s="36">
        <v>2.395</v>
      </c>
      <c r="D5299" s="29">
        <v>6.9850000000000003</v>
      </c>
      <c r="E5299" s="29">
        <v>6.9089999999999998</v>
      </c>
      <c r="F5299" s="29">
        <v>2.714</v>
      </c>
      <c r="G5299" s="29">
        <v>2.5419999999999998</v>
      </c>
      <c r="H5299" s="108" t="s">
        <v>591</v>
      </c>
    </row>
    <row r="5300" spans="1:8" ht="16.5" thickBot="1">
      <c r="A5300" s="22" t="s">
        <v>16</v>
      </c>
      <c r="B5300" s="35">
        <v>5.4</v>
      </c>
      <c r="C5300" s="36">
        <v>5.0000000000000001E-3</v>
      </c>
      <c r="D5300" s="29">
        <v>5.0000000000000001E-3</v>
      </c>
      <c r="E5300" s="29">
        <v>2E-3</v>
      </c>
      <c r="F5300" s="29">
        <v>1E-3</v>
      </c>
      <c r="G5300" s="29">
        <v>1E-3</v>
      </c>
      <c r="H5300" s="108" t="s">
        <v>573</v>
      </c>
    </row>
    <row r="5301" spans="1:8" ht="16.5" thickBot="1">
      <c r="A5301" s="22" t="s">
        <v>17</v>
      </c>
      <c r="B5301" s="35">
        <v>1.2E-2</v>
      </c>
      <c r="C5301" s="36">
        <v>1.7999999999999999E-2</v>
      </c>
      <c r="D5301" s="29">
        <v>3.1E-2</v>
      </c>
      <c r="E5301" s="29">
        <v>2.3E-2</v>
      </c>
      <c r="F5301" s="29">
        <v>1.6E-2</v>
      </c>
      <c r="G5301" s="29">
        <v>1.6E-2</v>
      </c>
      <c r="H5301" s="108" t="s">
        <v>18</v>
      </c>
    </row>
    <row r="5302" spans="1:8" ht="16.5" thickBot="1">
      <c r="A5302" s="22" t="s">
        <v>19</v>
      </c>
      <c r="B5302" s="35">
        <v>6.7610000000000001</v>
      </c>
      <c r="C5302" s="36">
        <v>8.3219999999999992</v>
      </c>
      <c r="D5302" s="29">
        <v>5.8570000000000002</v>
      </c>
      <c r="E5302" s="29">
        <v>8.1370000000000005</v>
      </c>
      <c r="F5302" s="29">
        <v>5.8090000000000002</v>
      </c>
      <c r="G5302" s="29">
        <v>7.7770000000000001</v>
      </c>
      <c r="H5302" s="108" t="s">
        <v>574</v>
      </c>
    </row>
    <row r="5303" spans="1:8" ht="16.5" thickBot="1">
      <c r="A5303" s="22" t="s">
        <v>20</v>
      </c>
      <c r="B5303" s="35">
        <v>4.9000000000000002E-2</v>
      </c>
      <c r="C5303" s="36">
        <v>4.7E-2</v>
      </c>
      <c r="D5303" s="29">
        <v>0.05</v>
      </c>
      <c r="E5303" s="29">
        <v>5.1999999999999998E-2</v>
      </c>
      <c r="F5303" s="29">
        <v>4.0384615384615394E-2</v>
      </c>
      <c r="G5303" s="29">
        <v>4.2000000000000003E-2</v>
      </c>
      <c r="H5303" s="108" t="s">
        <v>577</v>
      </c>
    </row>
    <row r="5304" spans="1:8" ht="16.5" thickBot="1">
      <c r="A5304" s="22" t="s">
        <v>21</v>
      </c>
      <c r="B5304" s="35">
        <v>5.5E-2</v>
      </c>
      <c r="C5304" s="36">
        <v>4.4999999999999998E-2</v>
      </c>
      <c r="D5304" s="29">
        <v>2.8000000000000001E-2</v>
      </c>
      <c r="E5304" s="29">
        <v>3.2000000000000001E-2</v>
      </c>
      <c r="F5304" s="29">
        <v>4.2875000000000003E-2</v>
      </c>
      <c r="G5304" s="29">
        <v>4.9000000000000002E-2</v>
      </c>
      <c r="H5304" s="108" t="s">
        <v>587</v>
      </c>
    </row>
    <row r="5305" spans="1:8" ht="16.5" thickBot="1">
      <c r="A5305" s="22" t="s">
        <v>22</v>
      </c>
      <c r="B5305" s="35">
        <v>1.2E-2</v>
      </c>
      <c r="C5305" s="36">
        <v>2.5000000000000001E-2</v>
      </c>
      <c r="D5305" s="29">
        <v>2.1000000000000001E-2</v>
      </c>
      <c r="E5305" s="29">
        <v>0.03</v>
      </c>
      <c r="F5305" s="29">
        <v>3.7999999999999999E-2</v>
      </c>
      <c r="G5305" s="29">
        <v>4.8000000000000001E-2</v>
      </c>
      <c r="H5305" s="108" t="s">
        <v>571</v>
      </c>
    </row>
    <row r="5306" spans="1:8" ht="16.5" thickBot="1">
      <c r="A5306" s="22" t="s">
        <v>23</v>
      </c>
      <c r="B5306" s="35">
        <v>3.282</v>
      </c>
      <c r="C5306" s="36">
        <v>3.984</v>
      </c>
      <c r="D5306" s="29">
        <v>2.7850000000000001</v>
      </c>
      <c r="E5306" s="29">
        <v>2.9910000000000001</v>
      </c>
      <c r="F5306" s="29">
        <v>4.4420000000000002</v>
      </c>
      <c r="G5306" s="29">
        <v>4.7759999999999998</v>
      </c>
      <c r="H5306" s="108" t="s">
        <v>24</v>
      </c>
    </row>
    <row r="5307" spans="1:8" ht="16.5" thickBot="1">
      <c r="A5307" s="22" t="s">
        <v>25</v>
      </c>
      <c r="B5307" s="29">
        <v>0.44700000000000001</v>
      </c>
      <c r="C5307" s="27">
        <v>0.88700000000000001</v>
      </c>
      <c r="D5307" s="29">
        <v>0.44400000000000001</v>
      </c>
      <c r="E5307" s="29">
        <v>0.97599999999999998</v>
      </c>
      <c r="F5307" s="29">
        <v>0.40500000000000003</v>
      </c>
      <c r="G5307" s="29">
        <v>0.67</v>
      </c>
      <c r="H5307" s="108" t="s">
        <v>578</v>
      </c>
    </row>
    <row r="5308" spans="1:8" ht="16.5" thickBot="1">
      <c r="A5308" s="22" t="s">
        <v>26</v>
      </c>
      <c r="B5308" s="35">
        <v>1.7728988764044946</v>
      </c>
      <c r="C5308" s="36">
        <v>1.4610000000000001</v>
      </c>
      <c r="D5308" s="29">
        <v>1.3748764044943822</v>
      </c>
      <c r="E5308" s="29">
        <v>1.133</v>
      </c>
      <c r="F5308" s="29">
        <v>0.33100000000000002</v>
      </c>
      <c r="G5308" s="29">
        <v>1.131</v>
      </c>
      <c r="H5308" s="108" t="s">
        <v>588</v>
      </c>
    </row>
    <row r="5309" spans="1:8" ht="16.5" thickBot="1">
      <c r="A5309" s="22" t="s">
        <v>27</v>
      </c>
      <c r="B5309" s="35">
        <v>1.3169999999999999</v>
      </c>
      <c r="C5309" s="36">
        <v>2.1219999999999999</v>
      </c>
      <c r="D5309" s="29">
        <v>0.94499999999999995</v>
      </c>
      <c r="E5309" s="29">
        <v>1.494</v>
      </c>
      <c r="F5309" s="29">
        <v>1.1930000000000001</v>
      </c>
      <c r="G5309" s="29">
        <v>1.9930000000000001</v>
      </c>
      <c r="H5309" s="108" t="s">
        <v>579</v>
      </c>
    </row>
    <row r="5310" spans="1:8" ht="16.5" thickBot="1">
      <c r="A5310" s="22" t="s">
        <v>28</v>
      </c>
      <c r="B5310" s="35">
        <v>1.57</v>
      </c>
      <c r="C5310" s="36">
        <v>2.7120000000000002</v>
      </c>
      <c r="D5310" s="29">
        <v>1.365</v>
      </c>
      <c r="E5310" s="29">
        <v>2.4929999999999999</v>
      </c>
      <c r="F5310" s="29">
        <v>1.4450000000000001</v>
      </c>
      <c r="G5310" s="29">
        <v>2.83</v>
      </c>
      <c r="H5310" s="108" t="s">
        <v>580</v>
      </c>
    </row>
    <row r="5311" spans="1:8" ht="16.5" thickBot="1">
      <c r="A5311" s="22" t="s">
        <v>29</v>
      </c>
      <c r="B5311" s="35">
        <v>5.7919999999999998</v>
      </c>
      <c r="C5311" s="36">
        <v>7.2679999999999998</v>
      </c>
      <c r="D5311" s="29">
        <v>4.9109999999999996</v>
      </c>
      <c r="E5311" s="29">
        <v>5.5730000000000004</v>
      </c>
      <c r="F5311" s="29">
        <v>3.7149999999999999</v>
      </c>
      <c r="G5311" s="29">
        <v>3.8239999999999998</v>
      </c>
      <c r="H5311" s="108" t="s">
        <v>581</v>
      </c>
    </row>
    <row r="5312" spans="1:8" ht="16.5" thickBot="1">
      <c r="A5312" s="22" t="s">
        <v>30</v>
      </c>
      <c r="B5312" s="35">
        <v>0.55600000000000005</v>
      </c>
      <c r="C5312" s="36">
        <v>0.56799999999999995</v>
      </c>
      <c r="D5312" s="29">
        <v>1.2769999999999999</v>
      </c>
      <c r="E5312" s="29">
        <v>1.6020000000000001</v>
      </c>
      <c r="F5312" s="29">
        <v>0.53200000000000003</v>
      </c>
      <c r="G5312" s="29">
        <v>0.79500000000000004</v>
      </c>
      <c r="H5312" s="108" t="s">
        <v>589</v>
      </c>
    </row>
    <row r="5313" spans="1:8" ht="16.5" thickBot="1">
      <c r="A5313" s="22" t="s">
        <v>31</v>
      </c>
      <c r="B5313" s="35">
        <v>3.0819825300359027</v>
      </c>
      <c r="C5313" s="36">
        <v>3.907</v>
      </c>
      <c r="D5313" s="29">
        <v>4.3600000000000003</v>
      </c>
      <c r="E5313" s="29">
        <v>4.6399999999999997</v>
      </c>
      <c r="F5313" s="29">
        <v>2.0609999999999999</v>
      </c>
      <c r="G5313" s="29">
        <v>4.2160000000000002</v>
      </c>
      <c r="H5313" s="108" t="s">
        <v>582</v>
      </c>
    </row>
    <row r="5314" spans="1:8" ht="16.5" thickBot="1">
      <c r="A5314" s="22" t="s">
        <v>32</v>
      </c>
      <c r="B5314" s="35">
        <v>2.6669999999999998</v>
      </c>
      <c r="C5314" s="36">
        <v>3.9239999999999999</v>
      </c>
      <c r="D5314" s="29">
        <v>2.585</v>
      </c>
      <c r="E5314" s="29">
        <v>3.4950000000000001</v>
      </c>
      <c r="F5314" s="29">
        <v>3.06</v>
      </c>
      <c r="G5314" s="29">
        <v>4.2549999999999999</v>
      </c>
      <c r="H5314" s="108" t="s">
        <v>584</v>
      </c>
    </row>
    <row r="5315" spans="1:8" ht="16.5" thickBot="1">
      <c r="A5315" s="22" t="s">
        <v>33</v>
      </c>
      <c r="B5315" s="37">
        <v>0</v>
      </c>
      <c r="C5315" s="38">
        <v>0</v>
      </c>
      <c r="D5315" s="29">
        <v>0</v>
      </c>
      <c r="E5315" s="29">
        <v>0</v>
      </c>
      <c r="F5315" s="29">
        <v>0</v>
      </c>
      <c r="G5315" s="29">
        <v>0</v>
      </c>
      <c r="H5315" s="108" t="s">
        <v>583</v>
      </c>
    </row>
    <row r="5316" spans="1:8" ht="16.5" thickBot="1">
      <c r="A5316" s="22" t="s">
        <v>34</v>
      </c>
      <c r="B5316" s="37">
        <v>3.0000000000000001E-3</v>
      </c>
      <c r="C5316" s="38">
        <v>3.0000000000000001E-3</v>
      </c>
      <c r="D5316" s="29">
        <v>8.0000000000000002E-3</v>
      </c>
      <c r="E5316" s="29">
        <v>7.0000000000000001E-3</v>
      </c>
      <c r="F5316" s="29">
        <v>1.9E-2</v>
      </c>
      <c r="G5316" s="29">
        <v>0.01</v>
      </c>
      <c r="H5316" s="107" t="s">
        <v>35</v>
      </c>
    </row>
    <row r="5317" spans="1:8" ht="16.5" thickBot="1">
      <c r="A5317" s="90" t="s">
        <v>338</v>
      </c>
      <c r="B5317" s="92">
        <v>51.274881406440407</v>
      </c>
      <c r="C5317" s="92">
        <v>54.923999999999999</v>
      </c>
      <c r="D5317" s="92">
        <v>45.865876404494387</v>
      </c>
      <c r="E5317" s="92">
        <v>53.656999999999996</v>
      </c>
      <c r="F5317" s="92">
        <v>38.863259615384607</v>
      </c>
      <c r="G5317" s="92">
        <v>49.175000000000004</v>
      </c>
      <c r="H5317" s="106" t="s">
        <v>586</v>
      </c>
    </row>
    <row r="5318" spans="1:8" ht="16.5" thickBot="1">
      <c r="A5318" s="90" t="s">
        <v>337</v>
      </c>
      <c r="B5318" s="92">
        <v>574.48159650451169</v>
      </c>
      <c r="C5318" s="92">
        <v>952.48</v>
      </c>
      <c r="D5318" s="92">
        <v>550.85286831634937</v>
      </c>
      <c r="E5318" s="92">
        <v>913.30399999999997</v>
      </c>
      <c r="F5318" s="92">
        <v>571.6359680689452</v>
      </c>
      <c r="G5318" s="92">
        <v>947.76199999999994</v>
      </c>
      <c r="H5318" s="113" t="s">
        <v>339</v>
      </c>
    </row>
    <row r="5319" spans="1:8">
      <c r="A5319" s="93"/>
      <c r="B5319" s="94"/>
      <c r="C5319" s="94"/>
      <c r="D5319" s="94"/>
      <c r="E5319" s="94"/>
      <c r="F5319" s="94"/>
      <c r="G5319" s="94"/>
      <c r="H5319" s="115"/>
    </row>
    <row r="5320" spans="1:8" s="198" customFormat="1">
      <c r="A5320" s="201" t="s">
        <v>309</v>
      </c>
      <c r="H5320" s="203" t="s">
        <v>310</v>
      </c>
    </row>
    <row r="5321" spans="1:8" ht="15.75" customHeight="1">
      <c r="A5321" s="71" t="s">
        <v>806</v>
      </c>
      <c r="D5321" s="83"/>
      <c r="E5321" s="83"/>
      <c r="F5321" s="83"/>
      <c r="G5321" s="83"/>
      <c r="H5321" s="83" t="s">
        <v>560</v>
      </c>
    </row>
    <row r="5322" spans="1:8" ht="16.5" customHeight="1" thickBot="1">
      <c r="A5322" s="72" t="s">
        <v>813</v>
      </c>
      <c r="E5322" s="2"/>
      <c r="G5322" s="2" t="s">
        <v>37</v>
      </c>
      <c r="H5322" s="2" t="s">
        <v>1</v>
      </c>
    </row>
    <row r="5323" spans="1:8" ht="16.5" thickBot="1">
      <c r="A5323" s="63" t="s">
        <v>6</v>
      </c>
      <c r="B5323" s="179">
        <v>2018</v>
      </c>
      <c r="C5323" s="180"/>
      <c r="D5323" s="179">
        <v>2019</v>
      </c>
      <c r="E5323" s="180"/>
      <c r="F5323" s="179">
        <v>2020</v>
      </c>
      <c r="G5323" s="180"/>
      <c r="H5323" s="64" t="s">
        <v>2</v>
      </c>
    </row>
    <row r="5324" spans="1:8">
      <c r="A5324" s="65"/>
      <c r="B5324" s="19" t="s">
        <v>40</v>
      </c>
      <c r="C5324" s="105" t="s">
        <v>41</v>
      </c>
      <c r="D5324" s="105" t="s">
        <v>40</v>
      </c>
      <c r="E5324" s="15" t="s">
        <v>41</v>
      </c>
      <c r="F5324" s="19" t="s">
        <v>40</v>
      </c>
      <c r="G5324" s="9" t="s">
        <v>41</v>
      </c>
      <c r="H5324" s="66"/>
    </row>
    <row r="5325" spans="1:8" ht="16.5" thickBot="1">
      <c r="A5325" s="67"/>
      <c r="B5325" s="32" t="s">
        <v>42</v>
      </c>
      <c r="C5325" s="11" t="s">
        <v>43</v>
      </c>
      <c r="D5325" s="108" t="s">
        <v>42</v>
      </c>
      <c r="E5325" s="34" t="s">
        <v>43</v>
      </c>
      <c r="F5325" s="32" t="s">
        <v>42</v>
      </c>
      <c r="G5325" s="32" t="s">
        <v>43</v>
      </c>
      <c r="H5325" s="68"/>
    </row>
    <row r="5326" spans="1:8" ht="17.25" thickTop="1" thickBot="1">
      <c r="A5326" s="22" t="s">
        <v>11</v>
      </c>
      <c r="B5326" s="33">
        <v>65.168000000000006</v>
      </c>
      <c r="C5326" s="36">
        <v>53.344999999999999</v>
      </c>
      <c r="D5326" s="29">
        <v>75.905000000000001</v>
      </c>
      <c r="E5326" s="29">
        <v>67.462999999999994</v>
      </c>
      <c r="F5326" s="29">
        <v>61.77</v>
      </c>
      <c r="G5326" s="29">
        <v>48.884999999999998</v>
      </c>
      <c r="H5326" s="108" t="s">
        <v>575</v>
      </c>
    </row>
    <row r="5327" spans="1:8" ht="16.5" thickBot="1">
      <c r="A5327" s="22" t="s">
        <v>12</v>
      </c>
      <c r="B5327" s="35">
        <v>77.132000000000005</v>
      </c>
      <c r="C5327" s="36">
        <v>86.135999999999996</v>
      </c>
      <c r="D5327" s="29">
        <v>86.040999999999997</v>
      </c>
      <c r="E5327" s="35">
        <v>101.77800000000001</v>
      </c>
      <c r="F5327" s="29">
        <v>80.066000000000003</v>
      </c>
      <c r="G5327" s="29">
        <v>89.424000000000007</v>
      </c>
      <c r="H5327" s="108" t="s">
        <v>576</v>
      </c>
    </row>
    <row r="5328" spans="1:8" ht="16.5" thickBot="1">
      <c r="A5328" s="22" t="s">
        <v>13</v>
      </c>
      <c r="B5328" s="35">
        <v>11.305</v>
      </c>
      <c r="C5328" s="36">
        <v>13.709</v>
      </c>
      <c r="D5328" s="29">
        <v>12.076000000000001</v>
      </c>
      <c r="E5328" s="35">
        <v>15.201000000000001</v>
      </c>
      <c r="F5328" s="29">
        <v>12.644</v>
      </c>
      <c r="G5328" s="29">
        <v>15.068</v>
      </c>
      <c r="H5328" s="108" t="s">
        <v>572</v>
      </c>
    </row>
    <row r="5329" spans="1:8" ht="16.5" thickBot="1">
      <c r="A5329" s="22" t="s">
        <v>14</v>
      </c>
      <c r="B5329" s="35">
        <v>3.1469999999999998</v>
      </c>
      <c r="C5329" s="36">
        <v>2.2599999999999998</v>
      </c>
      <c r="D5329" s="29">
        <v>3.22</v>
      </c>
      <c r="E5329" s="35">
        <v>2.6240000000000001</v>
      </c>
      <c r="F5329" s="29">
        <v>2.1349999999999998</v>
      </c>
      <c r="G5329" s="29">
        <v>1.6120000000000001</v>
      </c>
      <c r="H5329" s="108" t="s">
        <v>585</v>
      </c>
    </row>
    <row r="5330" spans="1:8" ht="16.5" thickBot="1">
      <c r="A5330" s="22" t="s">
        <v>15</v>
      </c>
      <c r="B5330" s="35">
        <v>0.23599999999999999</v>
      </c>
      <c r="C5330" s="36">
        <v>0.22</v>
      </c>
      <c r="D5330" s="29">
        <v>0.22500000000000001</v>
      </c>
      <c r="E5330" s="35">
        <v>0.21199999999999999</v>
      </c>
      <c r="F5330" s="29">
        <v>0.26100000000000001</v>
      </c>
      <c r="G5330" s="29">
        <v>0.22</v>
      </c>
      <c r="H5330" s="108" t="s">
        <v>591</v>
      </c>
    </row>
    <row r="5331" spans="1:8" ht="16.5" thickBot="1">
      <c r="A5331" s="22" t="s">
        <v>16</v>
      </c>
      <c r="B5331" s="35">
        <v>0.23200000000000001</v>
      </c>
      <c r="C5331" s="36">
        <v>0.28699999999999998</v>
      </c>
      <c r="D5331" s="29">
        <v>0.18099999999999999</v>
      </c>
      <c r="E5331" s="35">
        <v>0.214</v>
      </c>
      <c r="F5331" s="29">
        <v>0.23100000000000001</v>
      </c>
      <c r="G5331" s="29">
        <v>0.26500000000000001</v>
      </c>
      <c r="H5331" s="108" t="s">
        <v>573</v>
      </c>
    </row>
    <row r="5332" spans="1:8" ht="16.5" thickBot="1">
      <c r="A5332" s="22" t="s">
        <v>17</v>
      </c>
      <c r="B5332" s="35">
        <v>2.8820000000000001</v>
      </c>
      <c r="C5332" s="36">
        <v>1.958</v>
      </c>
      <c r="D5332" s="29">
        <v>2.718</v>
      </c>
      <c r="E5332" s="35">
        <v>1.9390000000000001</v>
      </c>
      <c r="F5332" s="29">
        <v>2.3530000000000002</v>
      </c>
      <c r="G5332" s="29">
        <v>1.9079999999999999</v>
      </c>
      <c r="H5332" s="108" t="s">
        <v>18</v>
      </c>
    </row>
    <row r="5333" spans="1:8" ht="16.5" thickBot="1">
      <c r="A5333" s="22" t="s">
        <v>19</v>
      </c>
      <c r="B5333" s="35">
        <v>250.91300000000001</v>
      </c>
      <c r="C5333" s="36">
        <v>243.46700000000001</v>
      </c>
      <c r="D5333" s="29">
        <v>269.09399999999999</v>
      </c>
      <c r="E5333" s="35">
        <v>285.90499999999997</v>
      </c>
      <c r="F5333" s="29">
        <v>249.90199999999999</v>
      </c>
      <c r="G5333" s="29">
        <v>241.39699999999999</v>
      </c>
      <c r="H5333" s="108" t="s">
        <v>574</v>
      </c>
    </row>
    <row r="5334" spans="1:8" ht="16.5" thickBot="1">
      <c r="A5334" s="22" t="s">
        <v>20</v>
      </c>
      <c r="B5334" s="35">
        <v>0.10199999999999999</v>
      </c>
      <c r="C5334" s="36">
        <v>0.13100000000000001</v>
      </c>
      <c r="D5334" s="29">
        <v>0.47199999999999998</v>
      </c>
      <c r="E5334" s="35">
        <v>0.44800000000000001</v>
      </c>
      <c r="F5334" s="29">
        <v>1.276</v>
      </c>
      <c r="G5334" s="29">
        <v>1.042</v>
      </c>
      <c r="H5334" s="108" t="s">
        <v>577</v>
      </c>
    </row>
    <row r="5335" spans="1:8" ht="16.5" thickBot="1">
      <c r="A5335" s="22" t="s">
        <v>21</v>
      </c>
      <c r="B5335" s="35">
        <v>0.1</v>
      </c>
      <c r="C5335" s="36">
        <v>9.0999999999999998E-2</v>
      </c>
      <c r="D5335" s="29">
        <v>0.35099999999999998</v>
      </c>
      <c r="E5335" s="35">
        <v>0.33500000000000002</v>
      </c>
      <c r="F5335" s="29">
        <v>6.7000000000000004E-2</v>
      </c>
      <c r="G5335" s="29">
        <v>4.8000000000000001E-2</v>
      </c>
      <c r="H5335" s="108" t="s">
        <v>587</v>
      </c>
    </row>
    <row r="5336" spans="1:8" ht="16.5" thickBot="1">
      <c r="A5336" s="22" t="s">
        <v>22</v>
      </c>
      <c r="B5336" s="35">
        <v>0.59499999999999997</v>
      </c>
      <c r="C5336" s="36">
        <v>0.41399999999999998</v>
      </c>
      <c r="D5336" s="29">
        <v>0.875</v>
      </c>
      <c r="E5336" s="35">
        <v>0.71099999999999997</v>
      </c>
      <c r="F5336" s="29">
        <v>1.131</v>
      </c>
      <c r="G5336" s="29">
        <v>0.69499999999999995</v>
      </c>
      <c r="H5336" s="108" t="s">
        <v>571</v>
      </c>
    </row>
    <row r="5337" spans="1:8" ht="16.5" thickBot="1">
      <c r="A5337" s="22" t="s">
        <v>23</v>
      </c>
      <c r="B5337" s="35">
        <v>17.715</v>
      </c>
      <c r="C5337" s="36">
        <v>15.332000000000001</v>
      </c>
      <c r="D5337" s="29">
        <v>20.486999999999998</v>
      </c>
      <c r="E5337" s="35">
        <v>16.823</v>
      </c>
      <c r="F5337" s="29">
        <v>18.440999999999999</v>
      </c>
      <c r="G5337" s="29">
        <v>12.459</v>
      </c>
      <c r="H5337" s="108" t="s">
        <v>24</v>
      </c>
    </row>
    <row r="5338" spans="1:8" ht="16.5" thickBot="1">
      <c r="A5338" s="22" t="s">
        <v>25</v>
      </c>
      <c r="B5338" s="29">
        <v>17.405999999999999</v>
      </c>
      <c r="C5338" s="27">
        <v>16.548999999999999</v>
      </c>
      <c r="D5338" s="29">
        <v>23.454000000000001</v>
      </c>
      <c r="E5338" s="35">
        <v>23.684999999999999</v>
      </c>
      <c r="F5338" s="29">
        <v>22.344999999999999</v>
      </c>
      <c r="G5338" s="29">
        <v>19.091000000000001</v>
      </c>
      <c r="H5338" s="108" t="s">
        <v>578</v>
      </c>
    </row>
    <row r="5339" spans="1:8" ht="16.5" thickBot="1">
      <c r="A5339" s="22" t="s">
        <v>26</v>
      </c>
      <c r="B5339" s="35">
        <v>1.1789294006903044</v>
      </c>
      <c r="C5339" s="36">
        <v>1.7789999999999999</v>
      </c>
      <c r="D5339" s="29">
        <v>1.4903947285848762</v>
      </c>
      <c r="E5339" s="35">
        <v>2.2490000000000001</v>
      </c>
      <c r="F5339" s="29">
        <v>1.5509999999999999</v>
      </c>
      <c r="G5339" s="29">
        <v>2.0859999999999999</v>
      </c>
      <c r="H5339" s="108" t="s">
        <v>588</v>
      </c>
    </row>
    <row r="5340" spans="1:8" ht="16.5" thickBot="1">
      <c r="A5340" s="22" t="s">
        <v>27</v>
      </c>
      <c r="B5340" s="35">
        <v>17.712</v>
      </c>
      <c r="C5340" s="36">
        <v>21.274000000000001</v>
      </c>
      <c r="D5340" s="29">
        <v>20.2</v>
      </c>
      <c r="E5340" s="35">
        <v>26.289000000000001</v>
      </c>
      <c r="F5340" s="29">
        <v>18.82</v>
      </c>
      <c r="G5340" s="29">
        <v>23.995999999999999</v>
      </c>
      <c r="H5340" s="108" t="s">
        <v>579</v>
      </c>
    </row>
    <row r="5341" spans="1:8" ht="16.5" thickBot="1">
      <c r="A5341" s="22" t="s">
        <v>28</v>
      </c>
      <c r="B5341" s="35">
        <v>43.844999999999999</v>
      </c>
      <c r="C5341" s="36">
        <v>54.255000000000003</v>
      </c>
      <c r="D5341" s="29">
        <v>56.667000000000002</v>
      </c>
      <c r="E5341" s="35">
        <v>82.066000000000003</v>
      </c>
      <c r="F5341" s="29">
        <v>42.494</v>
      </c>
      <c r="G5341" s="29">
        <v>55.829000000000001</v>
      </c>
      <c r="H5341" s="108" t="s">
        <v>580</v>
      </c>
    </row>
    <row r="5342" spans="1:8" ht="16.5" thickBot="1">
      <c r="A5342" s="22" t="s">
        <v>29</v>
      </c>
      <c r="B5342" s="35">
        <v>4.3769999999999998</v>
      </c>
      <c r="C5342" s="36">
        <v>5.335</v>
      </c>
      <c r="D5342" s="29">
        <v>4.3070000000000004</v>
      </c>
      <c r="E5342" s="35">
        <v>5.12</v>
      </c>
      <c r="F5342" s="29">
        <v>1.7010000000000001</v>
      </c>
      <c r="G5342" s="29">
        <v>1.8640000000000001</v>
      </c>
      <c r="H5342" s="108" t="s">
        <v>581</v>
      </c>
    </row>
    <row r="5343" spans="1:8" ht="16.5" thickBot="1">
      <c r="A5343" s="22" t="s">
        <v>30</v>
      </c>
      <c r="B5343" s="35">
        <v>4.5270000000000001</v>
      </c>
      <c r="C5343" s="36">
        <v>3.0630000000000002</v>
      </c>
      <c r="D5343" s="29">
        <v>12.118</v>
      </c>
      <c r="E5343" s="35">
        <v>9.0619999999999994</v>
      </c>
      <c r="F5343" s="29">
        <v>8.7270000000000003</v>
      </c>
      <c r="G5343" s="29">
        <v>6.1230000000000002</v>
      </c>
      <c r="H5343" s="108" t="s">
        <v>589</v>
      </c>
    </row>
    <row r="5344" spans="1:8" ht="16.5" thickBot="1">
      <c r="A5344" s="22" t="s">
        <v>31</v>
      </c>
      <c r="B5344" s="35">
        <v>1.431</v>
      </c>
      <c r="C5344" s="36">
        <v>1.8779999999999999</v>
      </c>
      <c r="D5344" s="29">
        <v>1.9319999999999999</v>
      </c>
      <c r="E5344" s="35">
        <v>2.46</v>
      </c>
      <c r="F5344" s="29">
        <v>2.0230000000000001</v>
      </c>
      <c r="G5344" s="29">
        <v>2.16</v>
      </c>
      <c r="H5344" s="108" t="s">
        <v>582</v>
      </c>
    </row>
    <row r="5345" spans="1:8" ht="16.5" thickBot="1">
      <c r="A5345" s="22" t="s">
        <v>32</v>
      </c>
      <c r="B5345" s="35">
        <v>25.044</v>
      </c>
      <c r="C5345" s="36">
        <v>24.55</v>
      </c>
      <c r="D5345" s="29">
        <v>28.672999999999998</v>
      </c>
      <c r="E5345" s="35">
        <v>28.556999999999999</v>
      </c>
      <c r="F5345" s="29">
        <v>21.506</v>
      </c>
      <c r="G5345" s="29">
        <v>20.922999999999998</v>
      </c>
      <c r="H5345" s="108" t="s">
        <v>584</v>
      </c>
    </row>
    <row r="5346" spans="1:8" ht="16.5" thickBot="1">
      <c r="A5346" s="22" t="s">
        <v>33</v>
      </c>
      <c r="B5346" s="37">
        <v>0.44900000000000001</v>
      </c>
      <c r="C5346" s="38">
        <v>0.50900000000000001</v>
      </c>
      <c r="D5346" s="29">
        <v>0.34200000000000003</v>
      </c>
      <c r="E5346" s="35">
        <v>0.13900000000000001</v>
      </c>
      <c r="F5346" s="29">
        <v>0.59399999999999997</v>
      </c>
      <c r="G5346" s="29">
        <v>0.18099999999999999</v>
      </c>
      <c r="H5346" s="108" t="s">
        <v>583</v>
      </c>
    </row>
    <row r="5347" spans="1:8" ht="16.5" thickBot="1">
      <c r="A5347" s="22" t="s">
        <v>34</v>
      </c>
      <c r="B5347" s="37">
        <v>2.5859999999999999</v>
      </c>
      <c r="C5347" s="38">
        <v>1.389</v>
      </c>
      <c r="D5347" s="29">
        <v>2.5990000000000002</v>
      </c>
      <c r="E5347" s="35">
        <v>1.36</v>
      </c>
      <c r="F5347" s="29">
        <v>2.1509999999999998</v>
      </c>
      <c r="G5347" s="29">
        <v>1.1910000000000001</v>
      </c>
      <c r="H5347" s="107" t="s">
        <v>35</v>
      </c>
    </row>
    <row r="5348" spans="1:8" ht="16.5" thickBot="1">
      <c r="A5348" s="90" t="s">
        <v>338</v>
      </c>
      <c r="B5348" s="139">
        <v>548.08292940069032</v>
      </c>
      <c r="C5348" s="139">
        <v>547.93099999999993</v>
      </c>
      <c r="D5348" s="139">
        <v>623.427394728585</v>
      </c>
      <c r="E5348" s="139">
        <v>674.64</v>
      </c>
      <c r="F5348" s="139">
        <v>552.18899999999996</v>
      </c>
      <c r="G5348" s="139">
        <v>546.4670000000001</v>
      </c>
      <c r="H5348" s="117" t="s">
        <v>586</v>
      </c>
    </row>
    <row r="5349" spans="1:8" ht="16.5" thickBot="1">
      <c r="A5349" s="90" t="s">
        <v>337</v>
      </c>
      <c r="B5349" s="92">
        <v>8245.6610000000001</v>
      </c>
      <c r="C5349" s="92">
        <v>9017.3089999999993</v>
      </c>
      <c r="D5349" s="139">
        <v>8522.18</v>
      </c>
      <c r="E5349" s="139">
        <v>9562.8870000000006</v>
      </c>
      <c r="F5349" s="139">
        <v>7713.4981730077952</v>
      </c>
      <c r="G5349" s="139">
        <v>8655.4509999999991</v>
      </c>
      <c r="H5349" s="113" t="s">
        <v>339</v>
      </c>
    </row>
    <row r="5350" spans="1:8">
      <c r="A5350" s="93"/>
      <c r="B5350" s="94"/>
      <c r="C5350" s="94"/>
      <c r="D5350" s="94"/>
      <c r="E5350" s="94"/>
      <c r="F5350" s="94"/>
      <c r="G5350" s="94"/>
      <c r="H5350" s="115"/>
    </row>
    <row r="5351" spans="1:8">
      <c r="A5351" s="73" t="s">
        <v>311</v>
      </c>
      <c r="H5351" s="75" t="s">
        <v>312</v>
      </c>
    </row>
    <row r="5352" spans="1:8" ht="35.25" customHeight="1">
      <c r="A5352" s="71" t="s">
        <v>807</v>
      </c>
      <c r="C5352" s="83"/>
      <c r="D5352" s="83"/>
      <c r="E5352" s="83"/>
      <c r="F5352" s="83"/>
      <c r="G5352" s="83"/>
      <c r="H5352" s="83" t="s">
        <v>561</v>
      </c>
    </row>
    <row r="5353" spans="1:8" ht="16.5" customHeight="1" thickBot="1">
      <c r="A5353" s="72" t="s">
        <v>813</v>
      </c>
      <c r="E5353" s="2"/>
      <c r="G5353" s="2" t="s">
        <v>37</v>
      </c>
      <c r="H5353" s="2" t="s">
        <v>1</v>
      </c>
    </row>
    <row r="5354" spans="1:8" ht="16.5" thickBot="1">
      <c r="A5354" s="63" t="s">
        <v>6</v>
      </c>
      <c r="B5354" s="179">
        <v>2018</v>
      </c>
      <c r="C5354" s="180"/>
      <c r="D5354" s="179">
        <v>2019</v>
      </c>
      <c r="E5354" s="180"/>
      <c r="F5354" s="179">
        <v>2020</v>
      </c>
      <c r="G5354" s="180"/>
      <c r="H5354" s="64" t="s">
        <v>2</v>
      </c>
    </row>
    <row r="5355" spans="1:8">
      <c r="A5355" s="65"/>
      <c r="B5355" s="19" t="s">
        <v>40</v>
      </c>
      <c r="C5355" s="105" t="s">
        <v>41</v>
      </c>
      <c r="D5355" s="105" t="s">
        <v>40</v>
      </c>
      <c r="E5355" s="15" t="s">
        <v>41</v>
      </c>
      <c r="F5355" s="19" t="s">
        <v>40</v>
      </c>
      <c r="G5355" s="9" t="s">
        <v>41</v>
      </c>
      <c r="H5355" s="66"/>
    </row>
    <row r="5356" spans="1:8" ht="16.5" thickBot="1">
      <c r="A5356" s="67"/>
      <c r="B5356" s="32" t="s">
        <v>42</v>
      </c>
      <c r="C5356" s="11" t="s">
        <v>43</v>
      </c>
      <c r="D5356" s="108" t="s">
        <v>42</v>
      </c>
      <c r="E5356" s="34" t="s">
        <v>43</v>
      </c>
      <c r="F5356" s="32" t="s">
        <v>42</v>
      </c>
      <c r="G5356" s="32" t="s">
        <v>43</v>
      </c>
      <c r="H5356" s="68"/>
    </row>
    <row r="5357" spans="1:8" ht="17.25" thickTop="1" thickBot="1">
      <c r="A5357" s="22" t="s">
        <v>11</v>
      </c>
      <c r="B5357" s="33">
        <v>15.602</v>
      </c>
      <c r="C5357" s="36">
        <v>29.550999999999998</v>
      </c>
      <c r="D5357" s="29">
        <v>15.734999999999999</v>
      </c>
      <c r="E5357" s="29">
        <v>27.486999999999998</v>
      </c>
      <c r="F5357" s="29">
        <v>17.667999999999999</v>
      </c>
      <c r="G5357" s="29">
        <v>29.995000000000001</v>
      </c>
      <c r="H5357" s="108" t="s">
        <v>575</v>
      </c>
    </row>
    <row r="5358" spans="1:8" ht="16.5" thickBot="1">
      <c r="A5358" s="22" t="s">
        <v>12</v>
      </c>
      <c r="B5358" s="35">
        <v>50.591000000000001</v>
      </c>
      <c r="C5358" s="36">
        <v>71.015000000000001</v>
      </c>
      <c r="D5358" s="29">
        <v>49.795999999999999</v>
      </c>
      <c r="E5358" s="29">
        <v>69.013999999999996</v>
      </c>
      <c r="F5358" s="29">
        <v>46.817</v>
      </c>
      <c r="G5358" s="29">
        <v>68.198999999999998</v>
      </c>
      <c r="H5358" s="108" t="s">
        <v>576</v>
      </c>
    </row>
    <row r="5359" spans="1:8" ht="16.5" thickBot="1">
      <c r="A5359" s="22" t="s">
        <v>13</v>
      </c>
      <c r="B5359" s="35">
        <v>6.3010000000000002</v>
      </c>
      <c r="C5359" s="36">
        <v>13.336</v>
      </c>
      <c r="D5359" s="29">
        <v>7.3849999999999998</v>
      </c>
      <c r="E5359" s="29">
        <v>14.68</v>
      </c>
      <c r="F5359" s="29">
        <v>7.5590000000000002</v>
      </c>
      <c r="G5359" s="29">
        <v>14.843999999999999</v>
      </c>
      <c r="H5359" s="108" t="s">
        <v>572</v>
      </c>
    </row>
    <row r="5360" spans="1:8" ht="16.5" thickBot="1">
      <c r="A5360" s="22" t="s">
        <v>14</v>
      </c>
      <c r="B5360" s="35">
        <v>3.5739999999999998</v>
      </c>
      <c r="C5360" s="36">
        <v>4.9589999999999996</v>
      </c>
      <c r="D5360" s="29">
        <v>3.0640000000000001</v>
      </c>
      <c r="E5360" s="29">
        <v>5.1210000000000004</v>
      </c>
      <c r="F5360" s="29">
        <v>3.3559999999999999</v>
      </c>
      <c r="G5360" s="29">
        <v>5.7009999999999996</v>
      </c>
      <c r="H5360" s="108" t="s">
        <v>585</v>
      </c>
    </row>
    <row r="5361" spans="1:8" ht="16.5" thickBot="1">
      <c r="A5361" s="22" t="s">
        <v>15</v>
      </c>
      <c r="B5361" s="35">
        <v>7.9290000000000003</v>
      </c>
      <c r="C5361" s="36">
        <v>10.358000000000001</v>
      </c>
      <c r="D5361" s="29">
        <v>4.6820000000000004</v>
      </c>
      <c r="E5361" s="29">
        <v>6.1130000000000004</v>
      </c>
      <c r="F5361" s="29">
        <v>3.7290000000000001</v>
      </c>
      <c r="G5361" s="29">
        <v>4.3159999999999998</v>
      </c>
      <c r="H5361" s="108" t="s">
        <v>591</v>
      </c>
    </row>
    <row r="5362" spans="1:8" ht="16.5" thickBot="1">
      <c r="A5362" s="22" t="s">
        <v>16</v>
      </c>
      <c r="B5362" s="35">
        <v>0.50301499999999999</v>
      </c>
      <c r="C5362" s="36">
        <v>0.43099999999999999</v>
      </c>
      <c r="D5362" s="29">
        <v>0.317</v>
      </c>
      <c r="E5362" s="29">
        <v>0.39400000000000002</v>
      </c>
      <c r="F5362" s="29">
        <v>0.35399999999999998</v>
      </c>
      <c r="G5362" s="29">
        <v>0.48599999999999999</v>
      </c>
      <c r="H5362" s="108" t="s">
        <v>573</v>
      </c>
    </row>
    <row r="5363" spans="1:8" ht="16.5" thickBot="1">
      <c r="A5363" s="22" t="s">
        <v>17</v>
      </c>
      <c r="B5363" s="35">
        <v>1.4790000000000001</v>
      </c>
      <c r="C5363" s="36">
        <v>1.417</v>
      </c>
      <c r="D5363" s="29">
        <v>2.0134022582921669</v>
      </c>
      <c r="E5363" s="29">
        <v>1.946</v>
      </c>
      <c r="F5363" s="29">
        <v>1.2808797511642871</v>
      </c>
      <c r="G5363" s="29">
        <v>1.238</v>
      </c>
      <c r="H5363" s="108" t="s">
        <v>18</v>
      </c>
    </row>
    <row r="5364" spans="1:8" ht="16.5" thickBot="1">
      <c r="A5364" s="22" t="s">
        <v>19</v>
      </c>
      <c r="B5364" s="35">
        <v>83.736000000000004</v>
      </c>
      <c r="C5364" s="36">
        <v>112.90300000000001</v>
      </c>
      <c r="D5364" s="29">
        <v>118.514</v>
      </c>
      <c r="E5364" s="29">
        <v>152.80199999999999</v>
      </c>
      <c r="F5364" s="29">
        <v>150.05699999999999</v>
      </c>
      <c r="G5364" s="29">
        <v>183.82300000000001</v>
      </c>
      <c r="H5364" s="108" t="s">
        <v>574</v>
      </c>
    </row>
    <row r="5365" spans="1:8" ht="16.5" thickBot="1">
      <c r="A5365" s="22" t="s">
        <v>20</v>
      </c>
      <c r="B5365" s="35">
        <v>0.84099999999999997</v>
      </c>
      <c r="C5365" s="36">
        <v>0.69699999999999995</v>
      </c>
      <c r="D5365" s="29">
        <v>2.0777647058823527</v>
      </c>
      <c r="E5365" s="29">
        <v>1.722</v>
      </c>
      <c r="F5365" s="29">
        <v>2.7160559540889526</v>
      </c>
      <c r="G5365" s="29">
        <v>2.2509999999999999</v>
      </c>
      <c r="H5365" s="108" t="s">
        <v>577</v>
      </c>
    </row>
    <row r="5366" spans="1:8" ht="16.5" thickBot="1">
      <c r="A5366" s="22" t="s">
        <v>21</v>
      </c>
      <c r="B5366" s="35">
        <v>4.9290000000000003</v>
      </c>
      <c r="C5366" s="36">
        <v>5.0880000000000001</v>
      </c>
      <c r="D5366" s="29">
        <v>5.6923750000000002</v>
      </c>
      <c r="E5366" s="29">
        <v>5.9589999999999996</v>
      </c>
      <c r="F5366" s="29">
        <v>6.6619606058063434</v>
      </c>
      <c r="G5366" s="29">
        <v>6.9740000000000002</v>
      </c>
      <c r="H5366" s="108" t="s">
        <v>587</v>
      </c>
    </row>
    <row r="5367" spans="1:8" ht="16.5" thickBot="1">
      <c r="A5367" s="22" t="s">
        <v>22</v>
      </c>
      <c r="B5367" s="35">
        <v>2.875</v>
      </c>
      <c r="C5367" s="36">
        <v>2.5070000000000001</v>
      </c>
      <c r="D5367" s="29">
        <v>4.3566513761467887</v>
      </c>
      <c r="E5367" s="29">
        <v>3.7989999999999999</v>
      </c>
      <c r="F5367" s="29">
        <v>4.8704128440366974</v>
      </c>
      <c r="G5367" s="29">
        <v>4.2469999999999999</v>
      </c>
      <c r="H5367" s="108" t="s">
        <v>571</v>
      </c>
    </row>
    <row r="5368" spans="1:8" ht="16.5" thickBot="1">
      <c r="A5368" s="22" t="s">
        <v>23</v>
      </c>
      <c r="B5368" s="35">
        <v>104.94</v>
      </c>
      <c r="C5368" s="36">
        <v>189.77099999999999</v>
      </c>
      <c r="D5368" s="29">
        <v>28.943645446353766</v>
      </c>
      <c r="E5368" s="29">
        <v>87.727000000000004</v>
      </c>
      <c r="F5368" s="29">
        <v>29.978961362897795</v>
      </c>
      <c r="G5368" s="29">
        <v>90.864999999999995</v>
      </c>
      <c r="H5368" s="108" t="s">
        <v>24</v>
      </c>
    </row>
    <row r="5369" spans="1:8" ht="16.5" thickBot="1">
      <c r="A5369" s="22" t="s">
        <v>25</v>
      </c>
      <c r="B5369" s="29">
        <v>19.462</v>
      </c>
      <c r="C5369" s="27">
        <v>21.012</v>
      </c>
      <c r="D5369" s="29">
        <v>24.404377308204836</v>
      </c>
      <c r="E5369" s="29">
        <v>26.375</v>
      </c>
      <c r="F5369" s="29">
        <v>21.716000000000001</v>
      </c>
      <c r="G5369" s="29">
        <v>25.401</v>
      </c>
      <c r="H5369" s="108" t="s">
        <v>578</v>
      </c>
    </row>
    <row r="5370" spans="1:8" ht="16.5" thickBot="1">
      <c r="A5370" s="22" t="s">
        <v>26</v>
      </c>
      <c r="B5370" s="35">
        <v>10.165909419332099</v>
      </c>
      <c r="C5370" s="36">
        <v>27.673999999999999</v>
      </c>
      <c r="D5370" s="29">
        <v>10.83815102652216</v>
      </c>
      <c r="E5370" s="29">
        <v>29.504000000000001</v>
      </c>
      <c r="F5370" s="29">
        <v>9.7650000000000006</v>
      </c>
      <c r="G5370" s="29">
        <v>27.754000000000001</v>
      </c>
      <c r="H5370" s="108" t="s">
        <v>588</v>
      </c>
    </row>
    <row r="5371" spans="1:8" ht="16.5" thickBot="1">
      <c r="A5371" s="22" t="s">
        <v>27</v>
      </c>
      <c r="B5371" s="35">
        <v>10.782</v>
      </c>
      <c r="C5371" s="36">
        <v>18.556000000000001</v>
      </c>
      <c r="D5371" s="29">
        <v>12.52</v>
      </c>
      <c r="E5371" s="29">
        <v>23.893000000000001</v>
      </c>
      <c r="F5371" s="29">
        <v>14.345000000000001</v>
      </c>
      <c r="G5371" s="29">
        <v>27.87</v>
      </c>
      <c r="H5371" s="108" t="s">
        <v>579</v>
      </c>
    </row>
    <row r="5372" spans="1:8" ht="16.5" thickBot="1">
      <c r="A5372" s="22" t="s">
        <v>28</v>
      </c>
      <c r="B5372" s="35">
        <v>23.204000000000001</v>
      </c>
      <c r="C5372" s="36">
        <v>41.128999999999998</v>
      </c>
      <c r="D5372" s="29">
        <v>39.966236961754483</v>
      </c>
      <c r="E5372" s="29">
        <v>70.84</v>
      </c>
      <c r="F5372" s="29">
        <v>28.445</v>
      </c>
      <c r="G5372" s="29">
        <v>51.97</v>
      </c>
      <c r="H5372" s="108" t="s">
        <v>580</v>
      </c>
    </row>
    <row r="5373" spans="1:8" ht="16.5" thickBot="1">
      <c r="A5373" s="22" t="s">
        <v>29</v>
      </c>
      <c r="B5373" s="35">
        <v>19.166</v>
      </c>
      <c r="C5373" s="36">
        <v>22.004999999999999</v>
      </c>
      <c r="D5373" s="29">
        <v>16.98</v>
      </c>
      <c r="E5373" s="29">
        <v>19.704999999999998</v>
      </c>
      <c r="F5373" s="29">
        <v>13.861000000000001</v>
      </c>
      <c r="G5373" s="29">
        <v>12.983000000000001</v>
      </c>
      <c r="H5373" s="108" t="s">
        <v>581</v>
      </c>
    </row>
    <row r="5374" spans="1:8" ht="16.5" thickBot="1">
      <c r="A5374" s="22" t="s">
        <v>30</v>
      </c>
      <c r="B5374" s="35">
        <v>22.295999999999999</v>
      </c>
      <c r="C5374" s="36">
        <v>27.558</v>
      </c>
      <c r="D5374" s="29">
        <v>24.419775310254735</v>
      </c>
      <c r="E5374" s="29">
        <v>30.218</v>
      </c>
      <c r="F5374" s="29">
        <v>17.09174160473518</v>
      </c>
      <c r="G5374" s="29">
        <v>21.15</v>
      </c>
      <c r="H5374" s="108" t="s">
        <v>589</v>
      </c>
    </row>
    <row r="5375" spans="1:8" ht="16.5" thickBot="1">
      <c r="A5375" s="22" t="s">
        <v>31</v>
      </c>
      <c r="B5375" s="35">
        <v>2.0670000000000002</v>
      </c>
      <c r="C5375" s="36">
        <v>3.35</v>
      </c>
      <c r="D5375" s="29">
        <v>2.4569999999999999</v>
      </c>
      <c r="E5375" s="29">
        <v>4.2649999999999997</v>
      </c>
      <c r="F5375" s="29">
        <v>1.4790000000000001</v>
      </c>
      <c r="G5375" s="29">
        <v>3.4889999999999999</v>
      </c>
      <c r="H5375" s="108" t="s">
        <v>582</v>
      </c>
    </row>
    <row r="5376" spans="1:8" ht="16.5" thickBot="1">
      <c r="A5376" s="22" t="s">
        <v>32</v>
      </c>
      <c r="B5376" s="35">
        <v>8.3859999999999992</v>
      </c>
      <c r="C5376" s="36">
        <v>15.88</v>
      </c>
      <c r="D5376" s="29">
        <v>8.1649999999999991</v>
      </c>
      <c r="E5376" s="29">
        <v>15.269</v>
      </c>
      <c r="F5376" s="29">
        <v>10.106</v>
      </c>
      <c r="G5376" s="29">
        <v>18.925999999999998</v>
      </c>
      <c r="H5376" s="108" t="s">
        <v>584</v>
      </c>
    </row>
    <row r="5377" spans="1:8" ht="16.5" thickBot="1">
      <c r="A5377" s="22" t="s">
        <v>33</v>
      </c>
      <c r="B5377" s="37">
        <v>1.2609999999999999</v>
      </c>
      <c r="C5377" s="38">
        <v>0.23200000000000001</v>
      </c>
      <c r="D5377" s="29">
        <v>2.1619999999999999</v>
      </c>
      <c r="E5377" s="29">
        <v>0.42799999999999999</v>
      </c>
      <c r="F5377" s="29">
        <v>2.1659999999999999</v>
      </c>
      <c r="G5377" s="29">
        <v>0.64900000000000002</v>
      </c>
      <c r="H5377" s="108" t="s">
        <v>583</v>
      </c>
    </row>
    <row r="5378" spans="1:8" ht="16.5" thickBot="1">
      <c r="A5378" s="22" t="s">
        <v>34</v>
      </c>
      <c r="B5378" s="37">
        <v>47.668999999999997</v>
      </c>
      <c r="C5378" s="38">
        <v>27.395</v>
      </c>
      <c r="D5378" s="29">
        <v>110.24</v>
      </c>
      <c r="E5378" s="29">
        <v>59.887999999999998</v>
      </c>
      <c r="F5378" s="29">
        <v>90.215999999999994</v>
      </c>
      <c r="G5378" s="29">
        <v>49.628</v>
      </c>
      <c r="H5378" s="107" t="s">
        <v>35</v>
      </c>
    </row>
    <row r="5379" spans="1:8" ht="16.5" thickBot="1">
      <c r="A5379" s="90" t="s">
        <v>338</v>
      </c>
      <c r="B5379" s="92">
        <v>447.75892441933212</v>
      </c>
      <c r="C5379" s="92">
        <v>646.82399999999996</v>
      </c>
      <c r="D5379" s="92">
        <v>494.72937939341131</v>
      </c>
      <c r="E5379" s="92">
        <v>657.149</v>
      </c>
      <c r="F5379" s="92">
        <v>484.23901212272926</v>
      </c>
      <c r="G5379" s="92">
        <v>652.75900000000001</v>
      </c>
      <c r="H5379" s="106" t="s">
        <v>586</v>
      </c>
    </row>
    <row r="5380" spans="1:8" ht="16.5" thickBot="1">
      <c r="A5380" s="90" t="s">
        <v>337</v>
      </c>
      <c r="B5380" s="92">
        <v>6468.393617108848</v>
      </c>
      <c r="C5380" s="92">
        <v>10695.572</v>
      </c>
      <c r="D5380" s="92">
        <v>6404.5229313431419</v>
      </c>
      <c r="E5380" s="92">
        <v>10705.289000000001</v>
      </c>
      <c r="F5380" s="92">
        <v>6731.4217764932964</v>
      </c>
      <c r="G5380" s="92">
        <v>11251.707</v>
      </c>
      <c r="H5380" s="113" t="s">
        <v>339</v>
      </c>
    </row>
    <row r="5381" spans="1:8">
      <c r="A5381" s="93"/>
      <c r="B5381" s="94"/>
      <c r="C5381" s="94"/>
      <c r="D5381" s="94"/>
      <c r="E5381" s="94"/>
      <c r="F5381" s="94"/>
      <c r="G5381" s="94"/>
      <c r="H5381" s="115"/>
    </row>
    <row r="5382" spans="1:8">
      <c r="A5382" s="73" t="s">
        <v>313</v>
      </c>
      <c r="E5382" s="41">
        <v>1000</v>
      </c>
      <c r="H5382" s="75" t="s">
        <v>314</v>
      </c>
    </row>
    <row r="5383" spans="1:8" ht="34.5" customHeight="1">
      <c r="A5383" s="71" t="s">
        <v>823</v>
      </c>
      <c r="B5383" s="71"/>
      <c r="D5383" s="83"/>
      <c r="E5383" s="83"/>
      <c r="F5383" s="83"/>
      <c r="G5383" s="83"/>
      <c r="H5383" s="83" t="s">
        <v>562</v>
      </c>
    </row>
    <row r="5384" spans="1:8" ht="16.5" customHeight="1" thickBot="1">
      <c r="A5384" s="72" t="s">
        <v>813</v>
      </c>
      <c r="E5384" s="2"/>
      <c r="G5384" s="2" t="s">
        <v>37</v>
      </c>
      <c r="H5384" s="2" t="s">
        <v>1</v>
      </c>
    </row>
    <row r="5385" spans="1:8" ht="16.5" thickBot="1">
      <c r="A5385" s="63" t="s">
        <v>6</v>
      </c>
      <c r="B5385" s="179">
        <v>2018</v>
      </c>
      <c r="C5385" s="180"/>
      <c r="D5385" s="179">
        <v>2019</v>
      </c>
      <c r="E5385" s="180"/>
      <c r="F5385" s="179">
        <v>2020</v>
      </c>
      <c r="G5385" s="180"/>
      <c r="H5385" s="64" t="s">
        <v>2</v>
      </c>
    </row>
    <row r="5386" spans="1:8">
      <c r="A5386" s="65"/>
      <c r="B5386" s="19" t="s">
        <v>40</v>
      </c>
      <c r="C5386" s="105" t="s">
        <v>41</v>
      </c>
      <c r="D5386" s="105" t="s">
        <v>40</v>
      </c>
      <c r="E5386" s="15" t="s">
        <v>41</v>
      </c>
      <c r="F5386" s="19" t="s">
        <v>40</v>
      </c>
      <c r="G5386" s="9" t="s">
        <v>41</v>
      </c>
      <c r="H5386" s="66"/>
    </row>
    <row r="5387" spans="1:8" ht="16.5" thickBot="1">
      <c r="A5387" s="67"/>
      <c r="B5387" s="32" t="s">
        <v>42</v>
      </c>
      <c r="C5387" s="11" t="s">
        <v>43</v>
      </c>
      <c r="D5387" s="108" t="s">
        <v>42</v>
      </c>
      <c r="E5387" s="34" t="s">
        <v>43</v>
      </c>
      <c r="F5387" s="32" t="s">
        <v>42</v>
      </c>
      <c r="G5387" s="32" t="s">
        <v>43</v>
      </c>
      <c r="H5387" s="68"/>
    </row>
    <row r="5388" spans="1:8" ht="17.25" thickTop="1" thickBot="1">
      <c r="A5388" s="22" t="s">
        <v>11</v>
      </c>
      <c r="B5388" s="33">
        <v>9.2999999999999999E-2</v>
      </c>
      <c r="C5388" s="36">
        <v>0.29199999999999998</v>
      </c>
      <c r="D5388" s="29">
        <v>0.124</v>
      </c>
      <c r="E5388" s="29">
        <v>0.36899999999999999</v>
      </c>
      <c r="F5388" s="29">
        <v>0.13100000000000001</v>
      </c>
      <c r="G5388" s="29">
        <v>0.35899999999999999</v>
      </c>
      <c r="H5388" s="108" t="s">
        <v>575</v>
      </c>
    </row>
    <row r="5389" spans="1:8" ht="16.5" thickBot="1">
      <c r="A5389" s="22" t="s">
        <v>12</v>
      </c>
      <c r="B5389" s="35">
        <v>1.34</v>
      </c>
      <c r="C5389" s="36">
        <v>3.129</v>
      </c>
      <c r="D5389" s="29">
        <v>1.7629999999999999</v>
      </c>
      <c r="E5389" s="29">
        <v>3.9</v>
      </c>
      <c r="F5389" s="29">
        <v>1.089</v>
      </c>
      <c r="G5389" s="29">
        <v>2.38</v>
      </c>
      <c r="H5389" s="108" t="s">
        <v>576</v>
      </c>
    </row>
    <row r="5390" spans="1:8" ht="16.5" thickBot="1">
      <c r="A5390" s="22" t="s">
        <v>13</v>
      </c>
      <c r="B5390" s="35">
        <v>0.216</v>
      </c>
      <c r="C5390" s="36">
        <v>0.35299999999999998</v>
      </c>
      <c r="D5390" s="29">
        <v>0.128</v>
      </c>
      <c r="E5390" s="29">
        <v>0.223</v>
      </c>
      <c r="F5390" s="29">
        <v>7.8E-2</v>
      </c>
      <c r="G5390" s="29">
        <v>0.155</v>
      </c>
      <c r="H5390" s="108" t="s">
        <v>572</v>
      </c>
    </row>
    <row r="5391" spans="1:8" ht="16.5" thickBot="1">
      <c r="A5391" s="22" t="s">
        <v>14</v>
      </c>
      <c r="B5391" s="35">
        <v>3.1E-2</v>
      </c>
      <c r="C5391" s="36">
        <v>3.5999999999999997E-2</v>
      </c>
      <c r="D5391" s="29">
        <v>1.2E-2</v>
      </c>
      <c r="E5391" s="29">
        <v>0.04</v>
      </c>
      <c r="F5391" s="29">
        <v>1.6E-2</v>
      </c>
      <c r="G5391" s="29">
        <v>2.8000000000000001E-2</v>
      </c>
      <c r="H5391" s="108" t="s">
        <v>585</v>
      </c>
    </row>
    <row r="5392" spans="1:8" ht="16.5" thickBot="1">
      <c r="A5392" s="22" t="s">
        <v>15</v>
      </c>
      <c r="B5392" s="35">
        <v>0.14599999999999999</v>
      </c>
      <c r="C5392" s="36">
        <v>0.42499999999999999</v>
      </c>
      <c r="D5392" s="29">
        <v>0.222</v>
      </c>
      <c r="E5392" s="29">
        <v>0.33</v>
      </c>
      <c r="F5392" s="29">
        <v>0.152</v>
      </c>
      <c r="G5392" s="29">
        <v>0.47</v>
      </c>
      <c r="H5392" s="108" t="s">
        <v>591</v>
      </c>
    </row>
    <row r="5393" spans="1:8" ht="16.5" thickBot="1">
      <c r="A5393" s="22" t="s">
        <v>16</v>
      </c>
      <c r="B5393" s="35">
        <v>11.3</v>
      </c>
      <c r="C5393" s="35">
        <v>0.01</v>
      </c>
      <c r="D5393" s="29">
        <v>0.01</v>
      </c>
      <c r="E5393" s="29">
        <v>0.01</v>
      </c>
      <c r="F5393" s="29">
        <v>1.2999999999999999E-2</v>
      </c>
      <c r="G5393" s="29">
        <v>1.0999999999999999E-2</v>
      </c>
      <c r="H5393" s="108" t="s">
        <v>573</v>
      </c>
    </row>
    <row r="5394" spans="1:8" ht="16.5" thickBot="1">
      <c r="A5394" s="22" t="s">
        <v>17</v>
      </c>
      <c r="B5394" s="35">
        <v>1E-3</v>
      </c>
      <c r="C5394" s="36">
        <v>8.0000000000000002E-3</v>
      </c>
      <c r="D5394" s="29">
        <v>3.1E-2</v>
      </c>
      <c r="E5394" s="29">
        <v>6.2E-2</v>
      </c>
      <c r="F5394" s="29">
        <v>3.0000000000000001E-3</v>
      </c>
      <c r="G5394" s="29">
        <v>1.0999999999999999E-2</v>
      </c>
      <c r="H5394" s="108" t="s">
        <v>18</v>
      </c>
    </row>
    <row r="5395" spans="1:8" ht="16.5" thickBot="1">
      <c r="A5395" s="22" t="s">
        <v>19</v>
      </c>
      <c r="B5395" s="35">
        <v>0.436</v>
      </c>
      <c r="C5395" s="36">
        <v>0.83</v>
      </c>
      <c r="D5395" s="29">
        <v>0.877</v>
      </c>
      <c r="E5395" s="29">
        <v>1.587</v>
      </c>
      <c r="F5395" s="29">
        <v>0.874</v>
      </c>
      <c r="G5395" s="29">
        <v>1.6950000000000001</v>
      </c>
      <c r="H5395" s="108" t="s">
        <v>574</v>
      </c>
    </row>
    <row r="5396" spans="1:8" ht="16.5" thickBot="1">
      <c r="A5396" s="22" t="s">
        <v>20</v>
      </c>
      <c r="B5396" s="35">
        <v>0</v>
      </c>
      <c r="C5396" s="36">
        <v>1E-3</v>
      </c>
      <c r="D5396" s="29">
        <v>4.8000000000000001E-2</v>
      </c>
      <c r="E5396" s="29">
        <v>5.8999999999999997E-2</v>
      </c>
      <c r="F5396" s="29">
        <v>8.9999999999999993E-3</v>
      </c>
      <c r="G5396" s="29">
        <v>3.6999999999999998E-2</v>
      </c>
      <c r="H5396" s="108" t="s">
        <v>577</v>
      </c>
    </row>
    <row r="5397" spans="1:8" ht="16.5" thickBot="1">
      <c r="A5397" s="22" t="s">
        <v>21</v>
      </c>
      <c r="B5397" s="35">
        <v>0</v>
      </c>
      <c r="C5397" s="36">
        <v>0</v>
      </c>
      <c r="D5397" s="29">
        <v>0</v>
      </c>
      <c r="E5397" s="29">
        <v>0</v>
      </c>
      <c r="F5397" s="29">
        <v>0</v>
      </c>
      <c r="G5397" s="29">
        <v>0</v>
      </c>
      <c r="H5397" s="108" t="s">
        <v>587</v>
      </c>
    </row>
    <row r="5398" spans="1:8" ht="16.5" thickBot="1">
      <c r="A5398" s="22" t="s">
        <v>22</v>
      </c>
      <c r="B5398" s="35">
        <v>1.2E-2</v>
      </c>
      <c r="C5398" s="36">
        <v>1.9E-2</v>
      </c>
      <c r="D5398" s="29">
        <v>4.0000000000000001E-3</v>
      </c>
      <c r="E5398" s="29">
        <v>8.0000000000000002E-3</v>
      </c>
      <c r="F5398" s="29">
        <v>5.0000000000000001E-3</v>
      </c>
      <c r="G5398" s="29">
        <v>7.0000000000000001E-3</v>
      </c>
      <c r="H5398" s="108" t="s">
        <v>571</v>
      </c>
    </row>
    <row r="5399" spans="1:8" ht="16.5" thickBot="1">
      <c r="A5399" s="22" t="s">
        <v>23</v>
      </c>
      <c r="B5399" s="35">
        <v>0.45900000000000002</v>
      </c>
      <c r="C5399" s="36">
        <v>0.95799999999999996</v>
      </c>
      <c r="D5399" s="29">
        <v>0.33200000000000002</v>
      </c>
      <c r="E5399" s="29">
        <v>0.78400000000000003</v>
      </c>
      <c r="F5399" s="29">
        <v>0.16</v>
      </c>
      <c r="G5399" s="29">
        <v>0.30299999999999999</v>
      </c>
      <c r="H5399" s="108" t="s">
        <v>24</v>
      </c>
    </row>
    <row r="5400" spans="1:8" ht="16.5" thickBot="1">
      <c r="A5400" s="22" t="s">
        <v>25</v>
      </c>
      <c r="B5400" s="29">
        <v>1.9810000000000001</v>
      </c>
      <c r="C5400" s="27">
        <v>1.8029999999999999</v>
      </c>
      <c r="D5400" s="29">
        <v>4.8000000000000001E-2</v>
      </c>
      <c r="E5400" s="29">
        <v>0.123</v>
      </c>
      <c r="F5400" s="29">
        <v>7.3999999999999996E-2</v>
      </c>
      <c r="G5400" s="29">
        <v>0.19900000000000001</v>
      </c>
      <c r="H5400" s="108" t="s">
        <v>578</v>
      </c>
    </row>
    <row r="5401" spans="1:8" ht="16.5" thickBot="1">
      <c r="A5401" s="22" t="s">
        <v>26</v>
      </c>
      <c r="B5401" s="35">
        <v>5.8666666666666673E-2</v>
      </c>
      <c r="C5401" s="36">
        <v>0.17599999999999999</v>
      </c>
      <c r="D5401" s="29">
        <v>5.6000000000000008E-2</v>
      </c>
      <c r="E5401" s="29">
        <v>0.16800000000000001</v>
      </c>
      <c r="F5401" s="29">
        <v>3.5000000000000003E-2</v>
      </c>
      <c r="G5401" s="29">
        <v>0.124</v>
      </c>
      <c r="H5401" s="108" t="s">
        <v>588</v>
      </c>
    </row>
    <row r="5402" spans="1:8" ht="16.5" thickBot="1">
      <c r="A5402" s="22" t="s">
        <v>27</v>
      </c>
      <c r="B5402" s="35">
        <v>0.27</v>
      </c>
      <c r="C5402" s="36">
        <v>0.65300000000000002</v>
      </c>
      <c r="D5402" s="29">
        <v>0.28799999999999998</v>
      </c>
      <c r="E5402" s="29">
        <v>0.64</v>
      </c>
      <c r="F5402" s="29">
        <v>0.34799999999999998</v>
      </c>
      <c r="G5402" s="29">
        <v>0.71499999999999997</v>
      </c>
      <c r="H5402" s="108" t="s">
        <v>579</v>
      </c>
    </row>
    <row r="5403" spans="1:8" ht="16.5" thickBot="1">
      <c r="A5403" s="22" t="s">
        <v>28</v>
      </c>
      <c r="B5403" s="35">
        <v>7.1999999999999995E-2</v>
      </c>
      <c r="C5403" s="36">
        <v>0.29899999999999999</v>
      </c>
      <c r="D5403" s="29">
        <v>1.8129999999999999</v>
      </c>
      <c r="E5403" s="29">
        <v>6.617</v>
      </c>
      <c r="F5403" s="29">
        <v>0.16500000000000001</v>
      </c>
      <c r="G5403" s="29">
        <v>0.76</v>
      </c>
      <c r="H5403" s="108" t="s">
        <v>580</v>
      </c>
    </row>
    <row r="5404" spans="1:8" ht="16.5" thickBot="1">
      <c r="A5404" s="22" t="s">
        <v>29</v>
      </c>
      <c r="B5404" s="35">
        <v>0.251</v>
      </c>
      <c r="C5404" s="36">
        <v>0.85599999999999998</v>
      </c>
      <c r="D5404" s="29">
        <v>0.33400000000000002</v>
      </c>
      <c r="E5404" s="29">
        <v>1.03</v>
      </c>
      <c r="F5404" s="29">
        <v>7.5999999999999998E-2</v>
      </c>
      <c r="G5404" s="29">
        <v>0.19900000000000001</v>
      </c>
      <c r="H5404" s="108" t="s">
        <v>581</v>
      </c>
    </row>
    <row r="5405" spans="1:8" ht="16.5" thickBot="1">
      <c r="A5405" s="22" t="s">
        <v>30</v>
      </c>
      <c r="B5405" s="35">
        <v>1.2999999999999999E-2</v>
      </c>
      <c r="C5405" s="36">
        <v>2.8000000000000001E-2</v>
      </c>
      <c r="D5405" s="29">
        <v>2.9000000000000001E-2</v>
      </c>
      <c r="E5405" s="29">
        <v>4.9000000000000002E-2</v>
      </c>
      <c r="F5405" s="29">
        <v>4.0000000000000001E-3</v>
      </c>
      <c r="G5405" s="29">
        <v>1.2999999999999999E-2</v>
      </c>
      <c r="H5405" s="108" t="s">
        <v>589</v>
      </c>
    </row>
    <row r="5406" spans="1:8" ht="16.5" thickBot="1">
      <c r="A5406" s="22" t="s">
        <v>31</v>
      </c>
      <c r="B5406" s="35">
        <v>0.14699999999999999</v>
      </c>
      <c r="C5406" s="36">
        <v>0.40799999999999997</v>
      </c>
      <c r="D5406" s="29">
        <v>0.25</v>
      </c>
      <c r="E5406" s="29">
        <v>0.65700000000000003</v>
      </c>
      <c r="F5406" s="29">
        <v>6.2E-2</v>
      </c>
      <c r="G5406" s="29">
        <v>0.23</v>
      </c>
      <c r="H5406" s="108" t="s">
        <v>582</v>
      </c>
    </row>
    <row r="5407" spans="1:8" ht="16.5" thickBot="1">
      <c r="A5407" s="22" t="s">
        <v>32</v>
      </c>
      <c r="B5407" s="35">
        <v>0.3</v>
      </c>
      <c r="C5407" s="36">
        <v>0.72899999999999998</v>
      </c>
      <c r="D5407" s="29">
        <v>0.29599999999999999</v>
      </c>
      <c r="E5407" s="29">
        <v>0.70899999999999996</v>
      </c>
      <c r="F5407" s="29">
        <v>0.27100000000000002</v>
      </c>
      <c r="G5407" s="29">
        <v>0.629</v>
      </c>
      <c r="H5407" s="108" t="s">
        <v>584</v>
      </c>
    </row>
    <row r="5408" spans="1:8" ht="16.5" thickBot="1">
      <c r="A5408" s="22" t="s">
        <v>33</v>
      </c>
      <c r="B5408" s="37">
        <v>0</v>
      </c>
      <c r="C5408" s="38">
        <v>0</v>
      </c>
      <c r="D5408" s="29">
        <v>2.4E-2</v>
      </c>
      <c r="E5408" s="29">
        <v>4.3999999999999997E-2</v>
      </c>
      <c r="F5408" s="29">
        <v>2.4E-2</v>
      </c>
      <c r="G5408" s="29">
        <v>7.0000000000000001E-3</v>
      </c>
      <c r="H5408" s="108" t="s">
        <v>583</v>
      </c>
    </row>
    <row r="5409" spans="1:8" ht="16.5" thickBot="1">
      <c r="A5409" s="22" t="s">
        <v>34</v>
      </c>
      <c r="B5409" s="37">
        <v>0</v>
      </c>
      <c r="C5409" s="38">
        <v>0</v>
      </c>
      <c r="D5409" s="29">
        <v>0.315</v>
      </c>
      <c r="E5409" s="29">
        <v>0.19700000000000001</v>
      </c>
      <c r="F5409" s="29">
        <v>3.0000000000000001E-3</v>
      </c>
      <c r="G5409" s="29">
        <v>4.0000000000000001E-3</v>
      </c>
      <c r="H5409" s="107" t="s">
        <v>35</v>
      </c>
    </row>
    <row r="5410" spans="1:8" ht="16.5" thickBot="1">
      <c r="A5410" s="90" t="s">
        <v>338</v>
      </c>
      <c r="B5410" s="92">
        <v>17.126666666666669</v>
      </c>
      <c r="C5410" s="92">
        <v>11.013</v>
      </c>
      <c r="D5410" s="92">
        <v>7.0039999999999996</v>
      </c>
      <c r="E5410" s="92">
        <f>SUM(E5388:E5409)</f>
        <v>17.605999999999998</v>
      </c>
      <c r="F5410" s="92">
        <f t="shared" ref="F5410:G5410" si="557">SUM(F5388:F5409)</f>
        <v>3.5919999999999996</v>
      </c>
      <c r="G5410" s="92">
        <f t="shared" si="557"/>
        <v>8.3359999999999985</v>
      </c>
      <c r="H5410" s="106" t="s">
        <v>586</v>
      </c>
    </row>
    <row r="5411" spans="1:8" ht="16.5" thickBot="1">
      <c r="A5411" s="90" t="s">
        <v>337</v>
      </c>
      <c r="B5411" s="92">
        <v>141.38735934628829</v>
      </c>
      <c r="C5411" s="92">
        <v>351.90899999999999</v>
      </c>
      <c r="D5411" s="92">
        <v>148.70082419708919</v>
      </c>
      <c r="E5411" s="92">
        <v>373.13</v>
      </c>
      <c r="F5411" s="92">
        <v>152.69721115350765</v>
      </c>
      <c r="G5411" s="92">
        <v>383.15800000000002</v>
      </c>
      <c r="H5411" s="113" t="s">
        <v>339</v>
      </c>
    </row>
    <row r="5412" spans="1:8">
      <c r="A5412" s="93"/>
      <c r="B5412" s="94"/>
      <c r="C5412" s="94"/>
      <c r="D5412" s="94"/>
      <c r="E5412" s="94"/>
      <c r="F5412" s="94"/>
      <c r="G5412" s="94"/>
      <c r="H5412" s="115"/>
    </row>
    <row r="5413" spans="1:8">
      <c r="A5413" s="73" t="s">
        <v>315</v>
      </c>
      <c r="H5413" s="75" t="s">
        <v>316</v>
      </c>
    </row>
    <row r="5414" spans="1:8" ht="15.75" customHeight="1">
      <c r="A5414" s="73" t="s">
        <v>824</v>
      </c>
      <c r="C5414" s="83"/>
      <c r="D5414" s="83"/>
      <c r="E5414" s="83"/>
      <c r="F5414" s="83"/>
      <c r="G5414" s="83"/>
      <c r="H5414" s="83" t="s">
        <v>563</v>
      </c>
    </row>
    <row r="5415" spans="1:8" ht="16.5" customHeight="1" thickBot="1">
      <c r="A5415" s="72" t="s">
        <v>813</v>
      </c>
      <c r="E5415" s="2"/>
      <c r="G5415" s="2" t="s">
        <v>37</v>
      </c>
      <c r="H5415" s="2" t="s">
        <v>1</v>
      </c>
    </row>
    <row r="5416" spans="1:8" ht="16.5" thickBot="1">
      <c r="A5416" s="63" t="s">
        <v>6</v>
      </c>
      <c r="B5416" s="179">
        <v>2018</v>
      </c>
      <c r="C5416" s="180"/>
      <c r="D5416" s="179">
        <v>2019</v>
      </c>
      <c r="E5416" s="180"/>
      <c r="F5416" s="179">
        <v>2020</v>
      </c>
      <c r="G5416" s="180"/>
      <c r="H5416" s="64" t="s">
        <v>2</v>
      </c>
    </row>
    <row r="5417" spans="1:8">
      <c r="A5417" s="65"/>
      <c r="B5417" s="19" t="s">
        <v>40</v>
      </c>
      <c r="C5417" s="105" t="s">
        <v>41</v>
      </c>
      <c r="D5417" s="105" t="s">
        <v>40</v>
      </c>
      <c r="E5417" s="15" t="s">
        <v>41</v>
      </c>
      <c r="F5417" s="19" t="s">
        <v>40</v>
      </c>
      <c r="G5417" s="9" t="s">
        <v>41</v>
      </c>
      <c r="H5417" s="66"/>
    </row>
    <row r="5418" spans="1:8" ht="16.5" thickBot="1">
      <c r="A5418" s="67"/>
      <c r="B5418" s="32" t="s">
        <v>42</v>
      </c>
      <c r="C5418" s="11" t="s">
        <v>43</v>
      </c>
      <c r="D5418" s="108" t="s">
        <v>42</v>
      </c>
      <c r="E5418" s="34" t="s">
        <v>43</v>
      </c>
      <c r="F5418" s="32" t="s">
        <v>42</v>
      </c>
      <c r="G5418" s="32" t="s">
        <v>43</v>
      </c>
      <c r="H5418" s="68"/>
    </row>
    <row r="5419" spans="1:8" ht="17.25" thickTop="1" thickBot="1">
      <c r="A5419" s="22" t="s">
        <v>11</v>
      </c>
      <c r="B5419" s="33">
        <v>3.387</v>
      </c>
      <c r="C5419" s="36">
        <v>5.4610000000000003</v>
      </c>
      <c r="D5419" s="29">
        <v>2.6509999999999998</v>
      </c>
      <c r="E5419" s="29">
        <v>4.7469999999999999</v>
      </c>
      <c r="F5419" s="29">
        <v>4.9569999999999999</v>
      </c>
      <c r="G5419" s="29">
        <v>8.0020000000000007</v>
      </c>
      <c r="H5419" s="108" t="s">
        <v>575</v>
      </c>
    </row>
    <row r="5420" spans="1:8" ht="16.5" thickBot="1">
      <c r="A5420" s="22" t="s">
        <v>12</v>
      </c>
      <c r="B5420" s="35">
        <v>13.212999999999999</v>
      </c>
      <c r="C5420" s="36">
        <v>30.318999999999999</v>
      </c>
      <c r="D5420" s="29">
        <v>14.872999999999999</v>
      </c>
      <c r="E5420" s="35">
        <v>28.873999999999999</v>
      </c>
      <c r="F5420" s="29">
        <v>13.554</v>
      </c>
      <c r="G5420" s="29">
        <v>28.994</v>
      </c>
      <c r="H5420" s="108" t="s">
        <v>576</v>
      </c>
    </row>
    <row r="5421" spans="1:8" ht="16.5" thickBot="1">
      <c r="A5421" s="22" t="s">
        <v>13</v>
      </c>
      <c r="B5421" s="35">
        <v>0.80800000000000005</v>
      </c>
      <c r="C5421" s="36">
        <v>2.867</v>
      </c>
      <c r="D5421" s="29">
        <v>0.79400000000000004</v>
      </c>
      <c r="E5421" s="35">
        <v>2.706</v>
      </c>
      <c r="F5421" s="29">
        <v>0.82599999999999996</v>
      </c>
      <c r="G5421" s="29">
        <v>2.9180000000000001</v>
      </c>
      <c r="H5421" s="108" t="s">
        <v>572</v>
      </c>
    </row>
    <row r="5422" spans="1:8" ht="16.5" thickBot="1">
      <c r="A5422" s="22" t="s">
        <v>14</v>
      </c>
      <c r="B5422" s="35">
        <v>2.7919999999999998</v>
      </c>
      <c r="C5422" s="36">
        <v>3.194</v>
      </c>
      <c r="D5422" s="29">
        <v>2.4980000000000002</v>
      </c>
      <c r="E5422" s="35">
        <v>3.0459999999999998</v>
      </c>
      <c r="F5422" s="29">
        <v>1.9990000000000001</v>
      </c>
      <c r="G5422" s="29">
        <v>2.6789999999999998</v>
      </c>
      <c r="H5422" s="108" t="s">
        <v>585</v>
      </c>
    </row>
    <row r="5423" spans="1:8" ht="16.5" thickBot="1">
      <c r="A5423" s="22" t="s">
        <v>15</v>
      </c>
      <c r="B5423" s="35">
        <v>8.0779999999999994</v>
      </c>
      <c r="C5423" s="36">
        <v>10.609</v>
      </c>
      <c r="D5423" s="29">
        <v>7.9809999999999999</v>
      </c>
      <c r="E5423" s="35">
        <v>8.8919999999999995</v>
      </c>
      <c r="F5423" s="29">
        <v>5.5819999999999999</v>
      </c>
      <c r="G5423" s="29">
        <v>5.5620000000000003</v>
      </c>
      <c r="H5423" s="108" t="s">
        <v>591</v>
      </c>
    </row>
    <row r="5424" spans="1:8" ht="16.5" thickBot="1">
      <c r="A5424" s="22" t="s">
        <v>16</v>
      </c>
      <c r="B5424" s="35">
        <v>51.1</v>
      </c>
      <c r="C5424" s="36">
        <v>4.2000000000000003E-2</v>
      </c>
      <c r="D5424" s="29">
        <v>1.7000000000000001E-2</v>
      </c>
      <c r="E5424" s="35">
        <v>1.7999999999999999E-2</v>
      </c>
      <c r="F5424" s="29">
        <v>5.7000000000000002E-2</v>
      </c>
      <c r="G5424" s="29">
        <v>4.5999999999999999E-2</v>
      </c>
      <c r="H5424" s="108" t="s">
        <v>573</v>
      </c>
    </row>
    <row r="5425" spans="1:8" ht="16.5" thickBot="1">
      <c r="A5425" s="22" t="s">
        <v>17</v>
      </c>
      <c r="B5425" s="35">
        <v>0.52</v>
      </c>
      <c r="C5425" s="36">
        <v>0.66700000000000004</v>
      </c>
      <c r="D5425" s="29">
        <v>0.54300000000000004</v>
      </c>
      <c r="E5425" s="35">
        <v>1.1779999999999999</v>
      </c>
      <c r="F5425" s="29">
        <v>0.44400000000000001</v>
      </c>
      <c r="G5425" s="29">
        <v>0.63700000000000001</v>
      </c>
      <c r="H5425" s="108" t="s">
        <v>18</v>
      </c>
    </row>
    <row r="5426" spans="1:8" ht="16.5" thickBot="1">
      <c r="A5426" s="22" t="s">
        <v>19</v>
      </c>
      <c r="B5426" s="35">
        <v>21.015999999999998</v>
      </c>
      <c r="C5426" s="36">
        <v>34.893999999999998</v>
      </c>
      <c r="D5426" s="29">
        <v>23.265000000000001</v>
      </c>
      <c r="E5426" s="35">
        <v>37.792000000000002</v>
      </c>
      <c r="F5426" s="29">
        <v>23.097999999999999</v>
      </c>
      <c r="G5426" s="29">
        <v>38.463999999999999</v>
      </c>
      <c r="H5426" s="108" t="s">
        <v>574</v>
      </c>
    </row>
    <row r="5427" spans="1:8" ht="16.5" thickBot="1">
      <c r="A5427" s="22" t="s">
        <v>20</v>
      </c>
      <c r="B5427" s="35">
        <v>3.3772909231962762</v>
      </c>
      <c r="C5427" s="36">
        <v>2.6320000000000001</v>
      </c>
      <c r="D5427" s="29">
        <v>4.484</v>
      </c>
      <c r="E5427" s="35">
        <v>3.5979999999999999</v>
      </c>
      <c r="F5427" s="29">
        <v>3.0049999999999999</v>
      </c>
      <c r="G5427" s="29">
        <v>2.5659999999999998</v>
      </c>
      <c r="H5427" s="108" t="s">
        <v>577</v>
      </c>
    </row>
    <row r="5428" spans="1:8" ht="16.5" thickBot="1">
      <c r="A5428" s="22" t="s">
        <v>21</v>
      </c>
      <c r="B5428" s="35">
        <v>1.282</v>
      </c>
      <c r="C5428" s="36">
        <v>1.4530000000000001</v>
      </c>
      <c r="D5428" s="29">
        <v>0.94799999999999995</v>
      </c>
      <c r="E5428" s="35">
        <v>1.264</v>
      </c>
      <c r="F5428" s="29">
        <v>1.5960000000000001</v>
      </c>
      <c r="G5428" s="29">
        <v>1.2729999999999999</v>
      </c>
      <c r="H5428" s="108" t="s">
        <v>587</v>
      </c>
    </row>
    <row r="5429" spans="1:8" ht="16.5" thickBot="1">
      <c r="A5429" s="22" t="s">
        <v>22</v>
      </c>
      <c r="B5429" s="35">
        <v>0.16300000000000001</v>
      </c>
      <c r="C5429" s="36">
        <v>0.23400000000000001</v>
      </c>
      <c r="D5429" s="29">
        <v>0.18</v>
      </c>
      <c r="E5429" s="35">
        <v>0.307</v>
      </c>
      <c r="F5429" s="29">
        <v>9.7000000000000003E-2</v>
      </c>
      <c r="G5429" s="29">
        <v>0.224</v>
      </c>
      <c r="H5429" s="108" t="s">
        <v>571</v>
      </c>
    </row>
    <row r="5430" spans="1:8" ht="16.5" thickBot="1">
      <c r="A5430" s="22" t="s">
        <v>23</v>
      </c>
      <c r="B5430" s="35">
        <v>35.015000000000001</v>
      </c>
      <c r="C5430" s="36">
        <v>41.003999999999998</v>
      </c>
      <c r="D5430" s="29">
        <v>24.808</v>
      </c>
      <c r="E5430" s="35">
        <v>13.333</v>
      </c>
      <c r="F5430" s="29">
        <v>21.087</v>
      </c>
      <c r="G5430" s="29">
        <v>23.207000000000001</v>
      </c>
      <c r="H5430" s="108" t="s">
        <v>24</v>
      </c>
    </row>
    <row r="5431" spans="1:8" ht="16.5" thickBot="1">
      <c r="A5431" s="22" t="s">
        <v>25</v>
      </c>
      <c r="B5431" s="29">
        <v>1.623</v>
      </c>
      <c r="C5431" s="27">
        <v>3.37</v>
      </c>
      <c r="D5431" s="29">
        <v>4.7880000000000003</v>
      </c>
      <c r="E5431" s="35">
        <v>5.9450000000000003</v>
      </c>
      <c r="F5431" s="29">
        <v>2.6819999999999999</v>
      </c>
      <c r="G5431" s="29">
        <v>4.7080000000000002</v>
      </c>
      <c r="H5431" s="108" t="s">
        <v>578</v>
      </c>
    </row>
    <row r="5432" spans="1:8" ht="16.5" thickBot="1">
      <c r="A5432" s="22" t="s">
        <v>26</v>
      </c>
      <c r="B5432" s="35">
        <v>1.5759804878048782</v>
      </c>
      <c r="C5432" s="36">
        <v>2.8340000000000001</v>
      </c>
      <c r="D5432" s="29">
        <v>1.3941365853658538</v>
      </c>
      <c r="E5432" s="35">
        <v>2.5070000000000001</v>
      </c>
      <c r="F5432" s="29">
        <v>0.80400000000000005</v>
      </c>
      <c r="G5432" s="29">
        <v>1.952</v>
      </c>
      <c r="H5432" s="108" t="s">
        <v>588</v>
      </c>
    </row>
    <row r="5433" spans="1:8" ht="16.5" thickBot="1">
      <c r="A5433" s="22" t="s">
        <v>27</v>
      </c>
      <c r="B5433" s="35">
        <v>1.2110000000000001</v>
      </c>
      <c r="C5433" s="36">
        <v>3.5419999999999998</v>
      </c>
      <c r="D5433" s="29">
        <v>1.4490000000000001</v>
      </c>
      <c r="E5433" s="35">
        <v>4.3710000000000004</v>
      </c>
      <c r="F5433" s="29">
        <v>1.627</v>
      </c>
      <c r="G5433" s="29">
        <v>4.4000000000000004</v>
      </c>
      <c r="H5433" s="108" t="s">
        <v>579</v>
      </c>
    </row>
    <row r="5434" spans="1:8" ht="16.5" thickBot="1">
      <c r="A5434" s="22" t="s">
        <v>28</v>
      </c>
      <c r="B5434" s="35">
        <v>3.069</v>
      </c>
      <c r="C5434" s="36">
        <v>9.6660000000000004</v>
      </c>
      <c r="D5434" s="29">
        <v>3.4489999999999998</v>
      </c>
      <c r="E5434" s="35">
        <v>10.9</v>
      </c>
      <c r="F5434" s="29">
        <v>4.5279999999999996</v>
      </c>
      <c r="G5434" s="29">
        <v>16.757000000000001</v>
      </c>
      <c r="H5434" s="108" t="s">
        <v>580</v>
      </c>
    </row>
    <row r="5435" spans="1:8" ht="16.5" thickBot="1">
      <c r="A5435" s="22" t="s">
        <v>29</v>
      </c>
      <c r="B5435" s="35">
        <v>9.9600000000000009</v>
      </c>
      <c r="C5435" s="36">
        <v>10.632999999999999</v>
      </c>
      <c r="D5435" s="29">
        <v>9.1999999999999993</v>
      </c>
      <c r="E5435" s="35">
        <v>9.7789999999999999</v>
      </c>
      <c r="F5435" s="29">
        <v>6.0590000000000002</v>
      </c>
      <c r="G5435" s="29">
        <v>6.2359999999999998</v>
      </c>
      <c r="H5435" s="108" t="s">
        <v>581</v>
      </c>
    </row>
    <row r="5436" spans="1:8" ht="16.5" thickBot="1">
      <c r="A5436" s="22" t="s">
        <v>30</v>
      </c>
      <c r="B5436" s="35">
        <v>4.7720000000000002</v>
      </c>
      <c r="C5436" s="36">
        <v>6.4749999999999996</v>
      </c>
      <c r="D5436" s="29">
        <v>8.4250000000000007</v>
      </c>
      <c r="E5436" s="35">
        <v>8.1129999999999995</v>
      </c>
      <c r="F5436" s="29">
        <v>5.2670000000000003</v>
      </c>
      <c r="G5436" s="29">
        <v>5.85</v>
      </c>
      <c r="H5436" s="108" t="s">
        <v>589</v>
      </c>
    </row>
    <row r="5437" spans="1:8" ht="16.5" thickBot="1">
      <c r="A5437" s="22" t="s">
        <v>31</v>
      </c>
      <c r="B5437" s="35">
        <v>7.5579999999999998</v>
      </c>
      <c r="C5437" s="36">
        <v>11.967000000000001</v>
      </c>
      <c r="D5437" s="29">
        <v>8.41</v>
      </c>
      <c r="E5437" s="35">
        <v>13.582000000000001</v>
      </c>
      <c r="F5437" s="29">
        <v>4.4240000000000004</v>
      </c>
      <c r="G5437" s="29">
        <v>11.944000000000001</v>
      </c>
      <c r="H5437" s="108" t="s">
        <v>582</v>
      </c>
    </row>
    <row r="5438" spans="1:8" ht="16.5" thickBot="1">
      <c r="A5438" s="22" t="s">
        <v>32</v>
      </c>
      <c r="B5438" s="35">
        <v>3.2240000000000002</v>
      </c>
      <c r="C5438" s="36">
        <v>5.5670000000000002</v>
      </c>
      <c r="D5438" s="29">
        <v>4.0090000000000003</v>
      </c>
      <c r="E5438" s="35">
        <v>6.6609999999999996</v>
      </c>
      <c r="F5438" s="29">
        <v>2.6859999999999999</v>
      </c>
      <c r="G5438" s="29">
        <v>5.6479999999999997</v>
      </c>
      <c r="H5438" s="108" t="s">
        <v>584</v>
      </c>
    </row>
    <row r="5439" spans="1:8" ht="16.5" thickBot="1">
      <c r="A5439" s="22" t="s">
        <v>33</v>
      </c>
      <c r="B5439" s="37">
        <v>1.3129999999999999</v>
      </c>
      <c r="C5439" s="38">
        <v>0.215</v>
      </c>
      <c r="D5439" s="29">
        <v>1.171</v>
      </c>
      <c r="E5439" s="35">
        <v>0.23699999999999999</v>
      </c>
      <c r="F5439" s="29">
        <v>1.325</v>
      </c>
      <c r="G5439" s="29">
        <v>0.39</v>
      </c>
      <c r="H5439" s="108" t="s">
        <v>583</v>
      </c>
    </row>
    <row r="5440" spans="1:8" ht="16.5" thickBot="1">
      <c r="A5440" s="22" t="s">
        <v>34</v>
      </c>
      <c r="B5440" s="37">
        <v>5.45</v>
      </c>
      <c r="C5440" s="38">
        <v>4.8609999999999998</v>
      </c>
      <c r="D5440" s="29">
        <v>8.2850000000000001</v>
      </c>
      <c r="E5440" s="35">
        <v>7.234</v>
      </c>
      <c r="F5440" s="29">
        <v>3.4409999999999998</v>
      </c>
      <c r="G5440" s="29">
        <v>3.8660000000000001</v>
      </c>
      <c r="H5440" s="107" t="s">
        <v>35</v>
      </c>
    </row>
    <row r="5441" spans="1:8" ht="16.5" thickBot="1">
      <c r="A5441" s="90" t="s">
        <v>338</v>
      </c>
      <c r="B5441" s="92">
        <v>180.50727141100108</v>
      </c>
      <c r="C5441" s="92">
        <v>192.50600000000003</v>
      </c>
      <c r="D5441" s="92">
        <f>SUM(D5419:D5440)</f>
        <v>133.62213658536587</v>
      </c>
      <c r="E5441" s="92">
        <f t="shared" ref="E5441:G5441" si="558">SUM(E5419:E5440)</f>
        <v>175.08399999999997</v>
      </c>
      <c r="F5441" s="92">
        <f t="shared" si="558"/>
        <v>109.145</v>
      </c>
      <c r="G5441" s="92">
        <f t="shared" si="558"/>
        <v>176.32299999999998</v>
      </c>
      <c r="H5441" s="106" t="s">
        <v>586</v>
      </c>
    </row>
    <row r="5442" spans="1:8" ht="16.5" thickBot="1">
      <c r="A5442" s="90" t="s">
        <v>337</v>
      </c>
      <c r="B5442" s="92">
        <v>19092.850945298396</v>
      </c>
      <c r="C5442" s="92">
        <v>3170.951</v>
      </c>
      <c r="D5442" s="92">
        <v>17879.686539096107</v>
      </c>
      <c r="E5442" s="92">
        <v>2969.4679999999998</v>
      </c>
      <c r="F5442" s="92">
        <v>18850.63111666419</v>
      </c>
      <c r="G5442" s="92">
        <v>3130.723</v>
      </c>
      <c r="H5442" s="113" t="s">
        <v>339</v>
      </c>
    </row>
    <row r="5443" spans="1:8">
      <c r="A5443" s="93"/>
      <c r="B5443" s="94"/>
      <c r="C5443" s="94"/>
      <c r="D5443" s="94"/>
      <c r="E5443" s="94"/>
      <c r="F5443" s="94"/>
      <c r="G5443" s="94"/>
      <c r="H5443" s="115"/>
    </row>
    <row r="5444" spans="1:8">
      <c r="A5444" s="73" t="s">
        <v>317</v>
      </c>
      <c r="H5444" s="75" t="s">
        <v>318</v>
      </c>
    </row>
    <row r="5445" spans="1:8" ht="19.5" customHeight="1">
      <c r="A5445" s="71" t="s">
        <v>652</v>
      </c>
      <c r="H5445" s="41" t="s">
        <v>564</v>
      </c>
    </row>
    <row r="5446" spans="1:8" ht="16.5" customHeight="1" thickBot="1">
      <c r="A5446" s="72" t="s">
        <v>813</v>
      </c>
      <c r="E5446" s="2"/>
      <c r="G5446" s="2" t="s">
        <v>37</v>
      </c>
      <c r="H5446" s="2" t="s">
        <v>1</v>
      </c>
    </row>
    <row r="5447" spans="1:8" ht="16.5" thickBot="1">
      <c r="A5447" s="63" t="s">
        <v>6</v>
      </c>
      <c r="B5447" s="179">
        <v>2018</v>
      </c>
      <c r="C5447" s="180"/>
      <c r="D5447" s="179">
        <v>2019</v>
      </c>
      <c r="E5447" s="180"/>
      <c r="F5447" s="179">
        <v>2020</v>
      </c>
      <c r="G5447" s="180"/>
      <c r="H5447" s="64" t="s">
        <v>2</v>
      </c>
    </row>
    <row r="5448" spans="1:8">
      <c r="A5448" s="65"/>
      <c r="B5448" s="19" t="s">
        <v>40</v>
      </c>
      <c r="C5448" s="105" t="s">
        <v>41</v>
      </c>
      <c r="D5448" s="105" t="s">
        <v>40</v>
      </c>
      <c r="E5448" s="15" t="s">
        <v>41</v>
      </c>
      <c r="F5448" s="19" t="s">
        <v>40</v>
      </c>
      <c r="G5448" s="9" t="s">
        <v>41</v>
      </c>
      <c r="H5448" s="66"/>
    </row>
    <row r="5449" spans="1:8" ht="16.5" thickBot="1">
      <c r="A5449" s="67"/>
      <c r="B5449" s="32" t="s">
        <v>42</v>
      </c>
      <c r="C5449" s="11" t="s">
        <v>43</v>
      </c>
      <c r="D5449" s="108" t="s">
        <v>42</v>
      </c>
      <c r="E5449" s="34" t="s">
        <v>43</v>
      </c>
      <c r="F5449" s="32" t="s">
        <v>42</v>
      </c>
      <c r="G5449" s="32" t="s">
        <v>43</v>
      </c>
      <c r="H5449" s="68"/>
    </row>
    <row r="5450" spans="1:8" ht="17.25" thickTop="1" thickBot="1">
      <c r="A5450" s="22" t="s">
        <v>11</v>
      </c>
      <c r="B5450" s="33">
        <v>7.157</v>
      </c>
      <c r="C5450" s="36">
        <v>10.601000000000001</v>
      </c>
      <c r="D5450" s="29">
        <v>8.2200000000000006</v>
      </c>
      <c r="E5450" s="29">
        <v>13.397</v>
      </c>
      <c r="F5450" s="29">
        <v>6.9029999999999996</v>
      </c>
      <c r="G5450" s="29">
        <v>13.901999999999999</v>
      </c>
      <c r="H5450" s="108" t="s">
        <v>575</v>
      </c>
    </row>
    <row r="5451" spans="1:8" ht="16.5" thickBot="1">
      <c r="A5451" s="22" t="s">
        <v>12</v>
      </c>
      <c r="B5451" s="35">
        <v>41.463000000000001</v>
      </c>
      <c r="C5451" s="36">
        <v>82.763000000000005</v>
      </c>
      <c r="D5451" s="29">
        <v>46.761000000000003</v>
      </c>
      <c r="E5451" s="29">
        <v>86.507000000000005</v>
      </c>
      <c r="F5451" s="29">
        <v>41.53</v>
      </c>
      <c r="G5451" s="29">
        <v>81.341999999999999</v>
      </c>
      <c r="H5451" s="108" t="s">
        <v>576</v>
      </c>
    </row>
    <row r="5452" spans="1:8" ht="16.5" thickBot="1">
      <c r="A5452" s="22" t="s">
        <v>13</v>
      </c>
      <c r="B5452" s="35">
        <v>2.411</v>
      </c>
      <c r="C5452" s="36">
        <v>11.872999999999999</v>
      </c>
      <c r="D5452" s="29">
        <v>2.2669999999999999</v>
      </c>
      <c r="E5452" s="29">
        <v>10.083</v>
      </c>
      <c r="F5452" s="29">
        <v>2.4180000000000001</v>
      </c>
      <c r="G5452" s="29">
        <v>11.475</v>
      </c>
      <c r="H5452" s="108" t="s">
        <v>572</v>
      </c>
    </row>
    <row r="5453" spans="1:8" ht="16.5" thickBot="1">
      <c r="A5453" s="22" t="s">
        <v>14</v>
      </c>
      <c r="B5453" s="35">
        <v>3.891</v>
      </c>
      <c r="C5453" s="36">
        <v>4.556</v>
      </c>
      <c r="D5453" s="29">
        <v>3.0139999999999998</v>
      </c>
      <c r="E5453" s="29">
        <v>3.9140000000000001</v>
      </c>
      <c r="F5453" s="29">
        <v>3.73</v>
      </c>
      <c r="G5453" s="29">
        <v>3.6909999999999998</v>
      </c>
      <c r="H5453" s="108" t="s">
        <v>585</v>
      </c>
    </row>
    <row r="5454" spans="1:8" ht="16.5" thickBot="1">
      <c r="A5454" s="22" t="s">
        <v>15</v>
      </c>
      <c r="B5454" s="35">
        <v>31.242000000000001</v>
      </c>
      <c r="C5454" s="36">
        <v>43.509</v>
      </c>
      <c r="D5454" s="29">
        <v>24.138999999999999</v>
      </c>
      <c r="E5454" s="29">
        <v>33.779000000000003</v>
      </c>
      <c r="F5454" s="29">
        <v>10.804</v>
      </c>
      <c r="G5454" s="29">
        <v>16.747</v>
      </c>
      <c r="H5454" s="108" t="s">
        <v>591</v>
      </c>
    </row>
    <row r="5455" spans="1:8" ht="16.5" thickBot="1">
      <c r="A5455" s="22" t="s">
        <v>16</v>
      </c>
      <c r="B5455" s="35">
        <v>0.358431</v>
      </c>
      <c r="C5455" s="36">
        <v>0.20399999999999999</v>
      </c>
      <c r="D5455" s="29">
        <v>0.246</v>
      </c>
      <c r="E5455" s="29">
        <v>0.124</v>
      </c>
      <c r="F5455" s="29">
        <v>8.2000000000000003E-2</v>
      </c>
      <c r="G5455" s="29">
        <v>6.8000000000000005E-2</v>
      </c>
      <c r="H5455" s="108" t="s">
        <v>573</v>
      </c>
    </row>
    <row r="5456" spans="1:8" ht="16.5" thickBot="1">
      <c r="A5456" s="22" t="s">
        <v>17</v>
      </c>
      <c r="B5456" s="35">
        <v>0.58199999999999996</v>
      </c>
      <c r="C5456" s="36">
        <v>0.7</v>
      </c>
      <c r="D5456" s="29">
        <v>0.59899999999999998</v>
      </c>
      <c r="E5456" s="29">
        <v>0.53900000000000003</v>
      </c>
      <c r="F5456" s="29">
        <v>0.28499999999999998</v>
      </c>
      <c r="G5456" s="29">
        <v>0.42599999999999999</v>
      </c>
      <c r="H5456" s="108" t="s">
        <v>18</v>
      </c>
    </row>
    <row r="5457" spans="1:8" ht="16.5" thickBot="1">
      <c r="A5457" s="22" t="s">
        <v>19</v>
      </c>
      <c r="B5457" s="35">
        <v>35.286000000000001</v>
      </c>
      <c r="C5457" s="36">
        <v>91.957999999999998</v>
      </c>
      <c r="D5457" s="29">
        <v>38.317999999999998</v>
      </c>
      <c r="E5457" s="29">
        <v>99.225999999999999</v>
      </c>
      <c r="F5457" s="29">
        <v>36.655000000000001</v>
      </c>
      <c r="G5457" s="29">
        <v>103.613</v>
      </c>
      <c r="H5457" s="108" t="s">
        <v>574</v>
      </c>
    </row>
    <row r="5458" spans="1:8" ht="16.5" thickBot="1">
      <c r="A5458" s="22" t="s">
        <v>20</v>
      </c>
      <c r="B5458" s="35">
        <v>1.6260276194651466</v>
      </c>
      <c r="C5458" s="36">
        <v>4.6859999999999999</v>
      </c>
      <c r="D5458" s="29">
        <v>2.2999999999999998</v>
      </c>
      <c r="E5458" s="29">
        <v>2.3210000000000002</v>
      </c>
      <c r="F5458" s="29">
        <v>2.0139999999999998</v>
      </c>
      <c r="G5458" s="29">
        <v>4.2859999999999996</v>
      </c>
      <c r="H5458" s="108" t="s">
        <v>577</v>
      </c>
    </row>
    <row r="5459" spans="1:8" ht="16.5" thickBot="1">
      <c r="A5459" s="22" t="s">
        <v>21</v>
      </c>
      <c r="B5459" s="35">
        <v>4.6269999999999998</v>
      </c>
      <c r="C5459" s="36">
        <v>7.2830000000000004</v>
      </c>
      <c r="D5459" s="29">
        <v>4.2690000000000001</v>
      </c>
      <c r="E5459" s="29">
        <v>6.4059999999999997</v>
      </c>
      <c r="F5459" s="29">
        <v>3.109</v>
      </c>
      <c r="G5459" s="29">
        <v>4.7850000000000001</v>
      </c>
      <c r="H5459" s="108" t="s">
        <v>587</v>
      </c>
    </row>
    <row r="5460" spans="1:8" ht="16.5" thickBot="1">
      <c r="A5460" s="22" t="s">
        <v>22</v>
      </c>
      <c r="B5460" s="35">
        <v>2.2850000000000001</v>
      </c>
      <c r="C5460" s="36">
        <v>4.2960000000000003</v>
      </c>
      <c r="D5460" s="29">
        <v>2.6059999999999999</v>
      </c>
      <c r="E5460" s="29">
        <v>4.5709999999999997</v>
      </c>
      <c r="F5460" s="29">
        <v>2.964</v>
      </c>
      <c r="G5460" s="29">
        <v>5.9130000000000003</v>
      </c>
      <c r="H5460" s="108" t="s">
        <v>571</v>
      </c>
    </row>
    <row r="5461" spans="1:8" ht="16.5" thickBot="1">
      <c r="A5461" s="22" t="s">
        <v>23</v>
      </c>
      <c r="B5461" s="35">
        <v>31.594000000000001</v>
      </c>
      <c r="C5461" s="36">
        <v>66.811999999999998</v>
      </c>
      <c r="D5461" s="29">
        <v>32.98946629348022</v>
      </c>
      <c r="E5461" s="29">
        <v>76.138000000000005</v>
      </c>
      <c r="F5461" s="29">
        <v>31.930517337357575</v>
      </c>
      <c r="G5461" s="29">
        <v>73.694000000000003</v>
      </c>
      <c r="H5461" s="108" t="s">
        <v>24</v>
      </c>
    </row>
    <row r="5462" spans="1:8" ht="16.5" thickBot="1">
      <c r="A5462" s="22" t="s">
        <v>25</v>
      </c>
      <c r="B5462" s="29">
        <v>3.5739999999999998</v>
      </c>
      <c r="C5462" s="27">
        <v>12.608000000000001</v>
      </c>
      <c r="D5462" s="29">
        <v>6.4059999999999997</v>
      </c>
      <c r="E5462" s="29">
        <v>22.856000000000002</v>
      </c>
      <c r="F5462" s="29">
        <v>6.4249999999999998</v>
      </c>
      <c r="G5462" s="29">
        <v>20.815999999999999</v>
      </c>
      <c r="H5462" s="108" t="s">
        <v>578</v>
      </c>
    </row>
    <row r="5463" spans="1:8" ht="16.5" thickBot="1">
      <c r="A5463" s="22" t="s">
        <v>26</v>
      </c>
      <c r="B5463" s="35">
        <v>2.3883921568627451</v>
      </c>
      <c r="C5463" s="36">
        <v>3.972</v>
      </c>
      <c r="D5463" s="29">
        <v>2.7251241830065358</v>
      </c>
      <c r="E5463" s="29">
        <v>4.532</v>
      </c>
      <c r="F5463" s="29">
        <v>1.2969999999999999</v>
      </c>
      <c r="G5463" s="29">
        <v>4.7839999999999998</v>
      </c>
      <c r="H5463" s="108" t="s">
        <v>588</v>
      </c>
    </row>
    <row r="5464" spans="1:8" ht="16.5" thickBot="1">
      <c r="A5464" s="22" t="s">
        <v>27</v>
      </c>
      <c r="B5464" s="35">
        <v>4.5380000000000003</v>
      </c>
      <c r="C5464" s="36">
        <v>19.597000000000001</v>
      </c>
      <c r="D5464" s="29">
        <v>4.95</v>
      </c>
      <c r="E5464" s="29">
        <v>19.87</v>
      </c>
      <c r="F5464" s="29">
        <v>5.9210000000000003</v>
      </c>
      <c r="G5464" s="29">
        <v>22.132000000000001</v>
      </c>
      <c r="H5464" s="108" t="s">
        <v>579</v>
      </c>
    </row>
    <row r="5465" spans="1:8" ht="16.5" thickBot="1">
      <c r="A5465" s="22" t="s">
        <v>28</v>
      </c>
      <c r="B5465" s="35">
        <v>5.8719999999999999</v>
      </c>
      <c r="C5465" s="36">
        <v>22.472999999999999</v>
      </c>
      <c r="D5465" s="29">
        <v>10.653</v>
      </c>
      <c r="E5465" s="29">
        <v>36.314999999999998</v>
      </c>
      <c r="F5465" s="29">
        <v>5.5179999999999998</v>
      </c>
      <c r="G5465" s="29">
        <v>24.029</v>
      </c>
      <c r="H5465" s="108" t="s">
        <v>580</v>
      </c>
    </row>
    <row r="5466" spans="1:8" ht="16.5" thickBot="1">
      <c r="A5466" s="22" t="s">
        <v>29</v>
      </c>
      <c r="B5466" s="35">
        <v>6.827</v>
      </c>
      <c r="C5466" s="36">
        <v>14.021000000000001</v>
      </c>
      <c r="D5466" s="29">
        <v>5.3449999999999998</v>
      </c>
      <c r="E5466" s="29">
        <v>11.696</v>
      </c>
      <c r="F5466" s="29">
        <v>2.573</v>
      </c>
      <c r="G5466" s="29">
        <v>5.2910000000000004</v>
      </c>
      <c r="H5466" s="108" t="s">
        <v>581</v>
      </c>
    </row>
    <row r="5467" spans="1:8" ht="16.5" thickBot="1">
      <c r="A5467" s="22" t="s">
        <v>30</v>
      </c>
      <c r="B5467" s="35">
        <v>3.9470000000000001</v>
      </c>
      <c r="C5467" s="36">
        <v>8.6039999999999992</v>
      </c>
      <c r="D5467" s="29">
        <v>7.1719999999999997</v>
      </c>
      <c r="E5467" s="29">
        <v>15.207000000000001</v>
      </c>
      <c r="F5467" s="29">
        <v>4.3769999999999998</v>
      </c>
      <c r="G5467" s="29">
        <v>10.218</v>
      </c>
      <c r="H5467" s="108" t="s">
        <v>589</v>
      </c>
    </row>
    <row r="5468" spans="1:8" ht="16.5" thickBot="1">
      <c r="A5468" s="22" t="s">
        <v>31</v>
      </c>
      <c r="B5468" s="35">
        <v>12.968</v>
      </c>
      <c r="C5468" s="36">
        <v>21.875</v>
      </c>
      <c r="D5468" s="29">
        <v>10.224363314447592</v>
      </c>
      <c r="E5468" s="29">
        <v>25.884</v>
      </c>
      <c r="F5468" s="29">
        <v>6.6929999999999996</v>
      </c>
      <c r="G5468" s="29">
        <v>16.943999999999999</v>
      </c>
      <c r="H5468" s="108" t="s">
        <v>582</v>
      </c>
    </row>
    <row r="5469" spans="1:8" ht="16.5" thickBot="1">
      <c r="A5469" s="22" t="s">
        <v>32</v>
      </c>
      <c r="B5469" s="35">
        <v>6.3529999999999998</v>
      </c>
      <c r="C5469" s="36">
        <v>11.896000000000001</v>
      </c>
      <c r="D5469" s="29">
        <v>5.6970000000000001</v>
      </c>
      <c r="E5469" s="29">
        <v>11.103999999999999</v>
      </c>
      <c r="F5469" s="29">
        <v>6.9809999999999999</v>
      </c>
      <c r="G5469" s="29">
        <v>15.89</v>
      </c>
      <c r="H5469" s="108" t="s">
        <v>584</v>
      </c>
    </row>
    <row r="5470" spans="1:8" ht="16.5" thickBot="1">
      <c r="A5470" s="22" t="s">
        <v>33</v>
      </c>
      <c r="B5470" s="37">
        <v>1.446</v>
      </c>
      <c r="C5470" s="38">
        <v>0.28399999999999997</v>
      </c>
      <c r="D5470" s="29">
        <v>0.78600000000000003</v>
      </c>
      <c r="E5470" s="29">
        <v>0.245</v>
      </c>
      <c r="F5470" s="29">
        <v>1.6639999999999999</v>
      </c>
      <c r="G5470" s="29">
        <v>0.40799999999999997</v>
      </c>
      <c r="H5470" s="108" t="s">
        <v>583</v>
      </c>
    </row>
    <row r="5471" spans="1:8" ht="16.5" thickBot="1">
      <c r="A5471" s="22" t="s">
        <v>34</v>
      </c>
      <c r="B5471" s="37">
        <v>17.67072324088171</v>
      </c>
      <c r="C5471" s="38">
        <v>15.856</v>
      </c>
      <c r="D5471" s="29">
        <v>25.135311047858607</v>
      </c>
      <c r="E5471" s="29">
        <v>22.553999999999998</v>
      </c>
      <c r="F5471" s="29">
        <v>32.749235188985239</v>
      </c>
      <c r="G5471" s="29">
        <v>29.385999999999999</v>
      </c>
      <c r="H5471" s="107" t="s">
        <v>35</v>
      </c>
    </row>
    <row r="5472" spans="1:8" ht="16.5" thickBot="1">
      <c r="A5472" s="90" t="s">
        <v>338</v>
      </c>
      <c r="B5472" s="92">
        <v>228.10657401720962</v>
      </c>
      <c r="C5472" s="92">
        <v>460.42700000000002</v>
      </c>
      <c r="D5472" s="92">
        <v>251.02652835863105</v>
      </c>
      <c r="E5472" s="92">
        <f>SUM(E5450:E5471)</f>
        <v>507.26799999999997</v>
      </c>
      <c r="F5472" s="92">
        <f t="shared" ref="F5472:G5472" si="559">SUM(F5450:F5471)</f>
        <v>216.62275252634279</v>
      </c>
      <c r="G5472" s="92">
        <f t="shared" si="559"/>
        <v>469.84000000000003</v>
      </c>
      <c r="H5472" s="106" t="s">
        <v>586</v>
      </c>
    </row>
    <row r="5473" spans="1:8" ht="16.5" thickBot="1">
      <c r="A5473" s="90" t="s">
        <v>337</v>
      </c>
      <c r="B5473" s="92">
        <v>8600.2503335037873</v>
      </c>
      <c r="C5473" s="92">
        <v>15624.091</v>
      </c>
      <c r="D5473" s="92">
        <v>8581.465193099044</v>
      </c>
      <c r="E5473" s="92">
        <v>15626.147999999999</v>
      </c>
      <c r="F5473" s="92">
        <v>8903.8761232544057</v>
      </c>
      <c r="G5473" s="92">
        <v>16213.232</v>
      </c>
      <c r="H5473" s="113" t="s">
        <v>339</v>
      </c>
    </row>
    <row r="5474" spans="1:8">
      <c r="A5474" s="93"/>
      <c r="B5474" s="94"/>
      <c r="C5474" s="94"/>
      <c r="D5474" s="94"/>
      <c r="E5474" s="94"/>
      <c r="F5474" s="94"/>
      <c r="G5474" s="94"/>
      <c r="H5474" s="115"/>
    </row>
    <row r="5475" spans="1:8" s="198" customFormat="1">
      <c r="A5475" s="201" t="s">
        <v>173</v>
      </c>
      <c r="H5475" s="203" t="s">
        <v>174</v>
      </c>
    </row>
    <row r="5476" spans="1:8" ht="19.5" customHeight="1">
      <c r="A5476" s="71" t="s">
        <v>825</v>
      </c>
      <c r="H5476" s="83" t="s">
        <v>565</v>
      </c>
    </row>
    <row r="5477" spans="1:8" ht="16.5" customHeight="1" thickBot="1">
      <c r="A5477" s="72" t="s">
        <v>813</v>
      </c>
      <c r="E5477" s="2"/>
      <c r="G5477" s="2" t="s">
        <v>37</v>
      </c>
      <c r="H5477" s="2" t="s">
        <v>1</v>
      </c>
    </row>
    <row r="5478" spans="1:8" ht="16.5" thickBot="1">
      <c r="A5478" s="63" t="s">
        <v>6</v>
      </c>
      <c r="B5478" s="179">
        <v>2018</v>
      </c>
      <c r="C5478" s="180"/>
      <c r="D5478" s="179">
        <v>2019</v>
      </c>
      <c r="E5478" s="180"/>
      <c r="F5478" s="179">
        <v>2020</v>
      </c>
      <c r="G5478" s="180"/>
      <c r="H5478" s="64" t="s">
        <v>2</v>
      </c>
    </row>
    <row r="5479" spans="1:8">
      <c r="A5479" s="65"/>
      <c r="B5479" s="19" t="s">
        <v>40</v>
      </c>
      <c r="C5479" s="105" t="s">
        <v>41</v>
      </c>
      <c r="D5479" s="105" t="s">
        <v>40</v>
      </c>
      <c r="E5479" s="15" t="s">
        <v>41</v>
      </c>
      <c r="F5479" s="19" t="s">
        <v>40</v>
      </c>
      <c r="G5479" s="9" t="s">
        <v>41</v>
      </c>
      <c r="H5479" s="66"/>
    </row>
    <row r="5480" spans="1:8" ht="16.5" thickBot="1">
      <c r="A5480" s="67"/>
      <c r="B5480" s="32" t="s">
        <v>42</v>
      </c>
      <c r="C5480" s="11" t="s">
        <v>43</v>
      </c>
      <c r="D5480" s="108" t="s">
        <v>42</v>
      </c>
      <c r="E5480" s="34" t="s">
        <v>43</v>
      </c>
      <c r="F5480" s="32" t="s">
        <v>42</v>
      </c>
      <c r="G5480" s="32" t="s">
        <v>43</v>
      </c>
      <c r="H5480" s="68"/>
    </row>
    <row r="5481" spans="1:8" ht="17.25" thickTop="1" thickBot="1">
      <c r="A5481" s="22" t="s">
        <v>11</v>
      </c>
      <c r="B5481" s="33">
        <v>5.2930000000000001</v>
      </c>
      <c r="C5481" s="36">
        <v>6.82</v>
      </c>
      <c r="D5481" s="27">
        <v>5.5990000000000002</v>
      </c>
      <c r="E5481" s="27">
        <v>7.0990000000000002</v>
      </c>
      <c r="F5481" s="27">
        <v>6.1849999999999996</v>
      </c>
      <c r="G5481" s="27">
        <v>8.0709999999999997</v>
      </c>
      <c r="H5481" s="108" t="s">
        <v>575</v>
      </c>
    </row>
    <row r="5482" spans="1:8" ht="16.5" thickBot="1">
      <c r="A5482" s="22" t="s">
        <v>12</v>
      </c>
      <c r="B5482" s="35">
        <v>169.95099999999999</v>
      </c>
      <c r="C5482" s="36">
        <v>182.917</v>
      </c>
      <c r="D5482" s="27">
        <v>153.61500000000001</v>
      </c>
      <c r="E5482" s="27">
        <v>155.422</v>
      </c>
      <c r="F5482" s="27">
        <v>103.633</v>
      </c>
      <c r="G5482" s="27">
        <v>117.438</v>
      </c>
      <c r="H5482" s="108" t="s">
        <v>576</v>
      </c>
    </row>
    <row r="5483" spans="1:8" ht="16.5" thickBot="1">
      <c r="A5483" s="22" t="s">
        <v>13</v>
      </c>
      <c r="B5483" s="35">
        <v>27.504000000000001</v>
      </c>
      <c r="C5483" s="36">
        <v>34.488999999999997</v>
      </c>
      <c r="D5483" s="27">
        <v>24.622</v>
      </c>
      <c r="E5483" s="27">
        <v>23.943000000000001</v>
      </c>
      <c r="F5483" s="27">
        <v>22.166</v>
      </c>
      <c r="G5483" s="27">
        <v>21.565000000000001</v>
      </c>
      <c r="H5483" s="108" t="s">
        <v>572</v>
      </c>
    </row>
    <row r="5484" spans="1:8" ht="16.5" thickBot="1">
      <c r="A5484" s="22" t="s">
        <v>14</v>
      </c>
      <c r="B5484" s="35">
        <v>5.93</v>
      </c>
      <c r="C5484" s="36">
        <v>9.06</v>
      </c>
      <c r="D5484" s="27">
        <v>1.8620000000000001</v>
      </c>
      <c r="E5484" s="27">
        <v>3.9460000000000002</v>
      </c>
      <c r="F5484" s="27">
        <v>1.5640000000000001</v>
      </c>
      <c r="G5484" s="27">
        <v>3.81</v>
      </c>
      <c r="H5484" s="108" t="s">
        <v>585</v>
      </c>
    </row>
    <row r="5485" spans="1:8" ht="16.5" thickBot="1">
      <c r="A5485" s="22" t="s">
        <v>15</v>
      </c>
      <c r="B5485" s="35">
        <v>8.5299069767441864</v>
      </c>
      <c r="C5485" s="36">
        <v>12.587</v>
      </c>
      <c r="D5485" s="27">
        <v>8.0429999999999993</v>
      </c>
      <c r="E5485" s="27">
        <v>11.888999999999999</v>
      </c>
      <c r="F5485" s="27">
        <v>7.62</v>
      </c>
      <c r="G5485" s="27">
        <v>11.577999999999999</v>
      </c>
      <c r="H5485" s="108" t="s">
        <v>591</v>
      </c>
    </row>
    <row r="5486" spans="1:8" ht="16.5" thickBot="1">
      <c r="A5486" s="22" t="s">
        <v>16</v>
      </c>
      <c r="B5486" s="35">
        <v>3.1704970000000001</v>
      </c>
      <c r="C5486" s="36">
        <v>1.6080000000000001</v>
      </c>
      <c r="D5486" s="27">
        <v>2.83</v>
      </c>
      <c r="E5486" s="27">
        <v>1.3460000000000001</v>
      </c>
      <c r="F5486" s="27">
        <v>4.0629999999999997</v>
      </c>
      <c r="G5486" s="27">
        <v>2.4359999999999999</v>
      </c>
      <c r="H5486" s="108" t="s">
        <v>573</v>
      </c>
    </row>
    <row r="5487" spans="1:8" ht="16.5" thickBot="1">
      <c r="A5487" s="22" t="s">
        <v>17</v>
      </c>
      <c r="B5487" s="35">
        <v>9.1780000000000008</v>
      </c>
      <c r="C5487" s="36">
        <v>5.7060000000000004</v>
      </c>
      <c r="D5487" s="27">
        <v>5.5549999999999997</v>
      </c>
      <c r="E5487" s="27">
        <v>3.2010000000000001</v>
      </c>
      <c r="F5487" s="27">
        <v>2.2519999999999998</v>
      </c>
      <c r="G5487" s="27">
        <v>1.9390000000000001</v>
      </c>
      <c r="H5487" s="108" t="s">
        <v>18</v>
      </c>
    </row>
    <row r="5488" spans="1:8" ht="16.5" thickBot="1">
      <c r="A5488" s="22" t="s">
        <v>19</v>
      </c>
      <c r="B5488" s="35">
        <v>168.33500000000001</v>
      </c>
      <c r="C5488" s="36">
        <v>216.62299999999999</v>
      </c>
      <c r="D5488" s="27">
        <v>161.52099999999999</v>
      </c>
      <c r="E5488" s="27">
        <v>203.096</v>
      </c>
      <c r="F5488" s="27">
        <v>188.10300000000001</v>
      </c>
      <c r="G5488" s="27">
        <v>257.41899999999998</v>
      </c>
      <c r="H5488" s="108" t="s">
        <v>574</v>
      </c>
    </row>
    <row r="5489" spans="1:8" ht="16.5" thickBot="1">
      <c r="A5489" s="22" t="s">
        <v>20</v>
      </c>
      <c r="B5489" s="35">
        <v>1.0891812165143397</v>
      </c>
      <c r="C5489" s="36">
        <v>1.621</v>
      </c>
      <c r="D5489" s="27">
        <v>5.9139999999999997</v>
      </c>
      <c r="E5489" s="27">
        <v>4.6269999999999998</v>
      </c>
      <c r="F5489" s="27">
        <v>2.3690000000000002</v>
      </c>
      <c r="G5489" s="27">
        <v>2.173</v>
      </c>
      <c r="H5489" s="108" t="s">
        <v>577</v>
      </c>
    </row>
    <row r="5490" spans="1:8" ht="16.5" thickBot="1">
      <c r="A5490" s="22" t="s">
        <v>21</v>
      </c>
      <c r="B5490" s="35">
        <v>1.3049999999999999</v>
      </c>
      <c r="C5490" s="36">
        <v>0.86</v>
      </c>
      <c r="D5490" s="27">
        <v>1.5169999999999999</v>
      </c>
      <c r="E5490" s="27">
        <v>1.1990000000000001</v>
      </c>
      <c r="F5490" s="27">
        <v>1.7430000000000001</v>
      </c>
      <c r="G5490" s="27">
        <v>1.1359999999999999</v>
      </c>
      <c r="H5490" s="108" t="s">
        <v>587</v>
      </c>
    </row>
    <row r="5491" spans="1:8" ht="16.5" thickBot="1">
      <c r="A5491" s="22" t="s">
        <v>22</v>
      </c>
      <c r="B5491" s="35">
        <v>22.004466303077528</v>
      </c>
      <c r="C5491" s="36">
        <v>15.287000000000001</v>
      </c>
      <c r="D5491" s="27">
        <v>23.783999999999999</v>
      </c>
      <c r="E5491" s="27">
        <v>18.466999999999999</v>
      </c>
      <c r="F5491" s="27">
        <v>13.512</v>
      </c>
      <c r="G5491" s="27">
        <v>12.159000000000001</v>
      </c>
      <c r="H5491" s="108" t="s">
        <v>571</v>
      </c>
    </row>
    <row r="5492" spans="1:8" ht="16.5" thickBot="1">
      <c r="A5492" s="22" t="s">
        <v>23</v>
      </c>
      <c r="B5492" s="35">
        <v>113.64111987482171</v>
      </c>
      <c r="C5492" s="36">
        <v>50.116</v>
      </c>
      <c r="D5492" s="27">
        <v>50.313000000000002</v>
      </c>
      <c r="E5492" s="27">
        <v>40.223999999999997</v>
      </c>
      <c r="F5492" s="27">
        <v>26.655999999999999</v>
      </c>
      <c r="G5492" s="27">
        <v>22.257000000000001</v>
      </c>
      <c r="H5492" s="108" t="s">
        <v>24</v>
      </c>
    </row>
    <row r="5493" spans="1:8" ht="16.5" thickBot="1">
      <c r="A5493" s="22" t="s">
        <v>25</v>
      </c>
      <c r="B5493" s="29">
        <v>152.892</v>
      </c>
      <c r="C5493" s="27">
        <v>113.07899999999999</v>
      </c>
      <c r="D5493" s="27">
        <v>125.398</v>
      </c>
      <c r="E5493" s="27">
        <v>92.268000000000001</v>
      </c>
      <c r="F5493" s="27">
        <v>29.504000000000001</v>
      </c>
      <c r="G5493" s="27">
        <v>75.305999999999997</v>
      </c>
      <c r="H5493" s="108" t="s">
        <v>578</v>
      </c>
    </row>
    <row r="5494" spans="1:8" ht="16.5" thickBot="1">
      <c r="A5494" s="22" t="s">
        <v>26</v>
      </c>
      <c r="B5494" s="35">
        <v>13.239744019138755</v>
      </c>
      <c r="C5494" s="36">
        <v>13.897</v>
      </c>
      <c r="D5494" s="27">
        <v>10.524534228928964</v>
      </c>
      <c r="E5494" s="27">
        <v>11.047000000000001</v>
      </c>
      <c r="F5494" s="27">
        <v>8.06</v>
      </c>
      <c r="G5494" s="27">
        <v>13.103999999999999</v>
      </c>
      <c r="H5494" s="108" t="s">
        <v>588</v>
      </c>
    </row>
    <row r="5495" spans="1:8" ht="16.5" thickBot="1">
      <c r="A5495" s="22" t="s">
        <v>27</v>
      </c>
      <c r="B5495" s="35">
        <v>18.251000000000001</v>
      </c>
      <c r="C5495" s="36">
        <v>18.614000000000001</v>
      </c>
      <c r="D5495" s="27">
        <v>34.210999999999999</v>
      </c>
      <c r="E5495" s="27">
        <v>32.715000000000003</v>
      </c>
      <c r="F5495" s="27">
        <v>26.28</v>
      </c>
      <c r="G5495" s="27">
        <v>25.172999999999998</v>
      </c>
      <c r="H5495" s="108" t="s">
        <v>579</v>
      </c>
    </row>
    <row r="5496" spans="1:8" ht="16.5" thickBot="1">
      <c r="A5496" s="22" t="s">
        <v>28</v>
      </c>
      <c r="B5496" s="35">
        <v>72.816999999999993</v>
      </c>
      <c r="C5496" s="36">
        <v>87.978999999999999</v>
      </c>
      <c r="D5496" s="27">
        <v>75.64</v>
      </c>
      <c r="E5496" s="27">
        <v>82.4</v>
      </c>
      <c r="F5496" s="27">
        <v>57.503999999999998</v>
      </c>
      <c r="G5496" s="27">
        <v>66.688000000000002</v>
      </c>
      <c r="H5496" s="108" t="s">
        <v>580</v>
      </c>
    </row>
    <row r="5497" spans="1:8" ht="16.5" thickBot="1">
      <c r="A5497" s="22" t="s">
        <v>29</v>
      </c>
      <c r="B5497" s="35">
        <v>5.016</v>
      </c>
      <c r="C5497" s="36">
        <v>8.2530000000000001</v>
      </c>
      <c r="D5497" s="27">
        <v>4.1230000000000002</v>
      </c>
      <c r="E5497" s="27">
        <v>7.202</v>
      </c>
      <c r="F5497" s="27">
        <v>2.0960000000000001</v>
      </c>
      <c r="G5497" s="27">
        <v>3.585</v>
      </c>
      <c r="H5497" s="108" t="s">
        <v>581</v>
      </c>
    </row>
    <row r="5498" spans="1:8" ht="16.5" thickBot="1">
      <c r="A5498" s="22" t="s">
        <v>30</v>
      </c>
      <c r="B5498" s="35">
        <v>62.176000000000002</v>
      </c>
      <c r="C5498" s="36">
        <v>67.486999999999995</v>
      </c>
      <c r="D5498" s="27">
        <v>69.849000000000004</v>
      </c>
      <c r="E5498" s="27">
        <v>51.320999999999998</v>
      </c>
      <c r="F5498" s="27">
        <v>49.707000000000001</v>
      </c>
      <c r="G5498" s="27">
        <v>43.808</v>
      </c>
      <c r="H5498" s="108" t="s">
        <v>589</v>
      </c>
    </row>
    <row r="5499" spans="1:8" ht="16.5" thickBot="1">
      <c r="A5499" s="22" t="s">
        <v>31</v>
      </c>
      <c r="B5499" s="35">
        <v>11.560071004421985</v>
      </c>
      <c r="C5499" s="36">
        <v>21.212</v>
      </c>
      <c r="D5499" s="27">
        <v>10.931711497157298</v>
      </c>
      <c r="E5499" s="27">
        <v>20.059000000000001</v>
      </c>
      <c r="F5499" s="27">
        <v>18.882000000000001</v>
      </c>
      <c r="G5499" s="27">
        <v>35.237000000000002</v>
      </c>
      <c r="H5499" s="108" t="s">
        <v>582</v>
      </c>
    </row>
    <row r="5500" spans="1:8" ht="16.5" thickBot="1">
      <c r="A5500" s="22" t="s">
        <v>32</v>
      </c>
      <c r="B5500" s="35">
        <v>5.59</v>
      </c>
      <c r="C5500" s="36">
        <v>11.25</v>
      </c>
      <c r="D5500" s="27">
        <v>5.5940000000000003</v>
      </c>
      <c r="E5500" s="27">
        <v>10.784000000000001</v>
      </c>
      <c r="F5500" s="27">
        <v>4.84</v>
      </c>
      <c r="G5500" s="27">
        <v>8.8550000000000004</v>
      </c>
      <c r="H5500" s="108" t="s">
        <v>584</v>
      </c>
    </row>
    <row r="5501" spans="1:8" ht="16.5" thickBot="1">
      <c r="A5501" s="22" t="s">
        <v>33</v>
      </c>
      <c r="B5501" s="37">
        <v>6.931</v>
      </c>
      <c r="C5501" s="38">
        <v>1.554</v>
      </c>
      <c r="D5501" s="27">
        <v>6.5510000000000002</v>
      </c>
      <c r="E5501" s="27">
        <v>1.623</v>
      </c>
      <c r="F5501" s="27">
        <v>8.3780000000000001</v>
      </c>
      <c r="G5501" s="27">
        <v>2.105</v>
      </c>
      <c r="H5501" s="108" t="s">
        <v>583</v>
      </c>
    </row>
    <row r="5502" spans="1:8" ht="16.5" thickBot="1">
      <c r="A5502" s="22" t="s">
        <v>34</v>
      </c>
      <c r="B5502" s="37">
        <v>90.149716268446952</v>
      </c>
      <c r="C5502" s="38">
        <v>53.015000000000001</v>
      </c>
      <c r="D5502" s="27">
        <v>159.65799999999999</v>
      </c>
      <c r="E5502" s="27">
        <v>75.887</v>
      </c>
      <c r="F5502" s="27">
        <v>121.67700000000001</v>
      </c>
      <c r="G5502" s="27">
        <v>85.875</v>
      </c>
      <c r="H5502" s="107" t="s">
        <v>35</v>
      </c>
    </row>
    <row r="5503" spans="1:8" ht="16.5" thickBot="1">
      <c r="A5503" s="90" t="s">
        <v>338</v>
      </c>
      <c r="B5503" s="92">
        <v>974.55370266316538</v>
      </c>
      <c r="C5503" s="92">
        <v>934.03399999999999</v>
      </c>
      <c r="D5503" s="27">
        <v>947.65524572608638</v>
      </c>
      <c r="E5503" s="27">
        <v>859.7650000000001</v>
      </c>
      <c r="F5503" s="27">
        <v>706.7940000000001</v>
      </c>
      <c r="G5503" s="27">
        <v>821.7170000000001</v>
      </c>
      <c r="H5503" s="106" t="s">
        <v>586</v>
      </c>
    </row>
    <row r="5504" spans="1:8" ht="16.5" thickBot="1">
      <c r="A5504" s="90" t="s">
        <v>337</v>
      </c>
      <c r="B5504" s="92">
        <v>14272.286113401307</v>
      </c>
      <c r="C5504" s="92">
        <v>16902.363000000001</v>
      </c>
      <c r="D5504" s="27">
        <v>12907.381772781775</v>
      </c>
      <c r="E5504" s="27">
        <v>15285.936</v>
      </c>
      <c r="F5504" s="27">
        <v>12263.144850173012</v>
      </c>
      <c r="G5504" s="27">
        <v>14522.98</v>
      </c>
      <c r="H5504" s="113" t="s">
        <v>339</v>
      </c>
    </row>
    <row r="5505" spans="1:11">
      <c r="A5505" s="93"/>
      <c r="B5505" s="94"/>
      <c r="C5505" s="94"/>
      <c r="D5505" s="94"/>
      <c r="E5505" s="94"/>
      <c r="F5505" s="94"/>
      <c r="G5505" s="94"/>
      <c r="H5505" s="115"/>
    </row>
    <row r="5506" spans="1:11">
      <c r="A5506" s="73" t="s">
        <v>173</v>
      </c>
      <c r="H5506" s="75" t="s">
        <v>174</v>
      </c>
    </row>
    <row r="5507" spans="1:11" ht="14.25" customHeight="1">
      <c r="A5507" s="71" t="s">
        <v>651</v>
      </c>
      <c r="H5507" s="122" t="s">
        <v>566</v>
      </c>
    </row>
    <row r="5508" spans="1:11" ht="16.5" customHeight="1" thickBot="1">
      <c r="A5508" s="72" t="s">
        <v>813</v>
      </c>
      <c r="E5508" s="2"/>
      <c r="G5508" s="2" t="s">
        <v>37</v>
      </c>
      <c r="H5508" s="2" t="s">
        <v>1</v>
      </c>
    </row>
    <row r="5509" spans="1:11" ht="16.5" thickBot="1">
      <c r="A5509" s="63" t="s">
        <v>6</v>
      </c>
      <c r="B5509" s="179">
        <v>2018</v>
      </c>
      <c r="C5509" s="180"/>
      <c r="D5509" s="179">
        <v>2019</v>
      </c>
      <c r="E5509" s="180"/>
      <c r="F5509" s="179">
        <v>2020</v>
      </c>
      <c r="G5509" s="180"/>
      <c r="H5509" s="64" t="s">
        <v>2</v>
      </c>
      <c r="I5509" s="57"/>
    </row>
    <row r="5510" spans="1:11">
      <c r="A5510" s="65"/>
      <c r="B5510" s="19" t="s">
        <v>40</v>
      </c>
      <c r="C5510" s="105" t="s">
        <v>41</v>
      </c>
      <c r="D5510" s="105" t="s">
        <v>40</v>
      </c>
      <c r="E5510" s="15" t="s">
        <v>41</v>
      </c>
      <c r="F5510" s="19" t="s">
        <v>40</v>
      </c>
      <c r="G5510" s="9" t="s">
        <v>41</v>
      </c>
      <c r="H5510" s="66"/>
      <c r="I5510" s="57"/>
    </row>
    <row r="5511" spans="1:11" ht="16.5" thickBot="1">
      <c r="A5511" s="67"/>
      <c r="B5511" s="32" t="s">
        <v>42</v>
      </c>
      <c r="C5511" s="11" t="s">
        <v>43</v>
      </c>
      <c r="D5511" s="108" t="s">
        <v>42</v>
      </c>
      <c r="E5511" s="34" t="s">
        <v>43</v>
      </c>
      <c r="F5511" s="32" t="s">
        <v>42</v>
      </c>
      <c r="G5511" s="32" t="s">
        <v>43</v>
      </c>
      <c r="H5511" s="68"/>
      <c r="I5511" s="57"/>
    </row>
    <row r="5512" spans="1:11" ht="17.25" thickTop="1" thickBot="1">
      <c r="A5512" s="22" t="s">
        <v>11</v>
      </c>
      <c r="B5512" s="33">
        <v>62.624242162703936</v>
      </c>
      <c r="C5512" s="36">
        <v>262.13</v>
      </c>
      <c r="D5512" s="29">
        <v>65.076999999999998</v>
      </c>
      <c r="E5512" s="35">
        <v>268.053</v>
      </c>
      <c r="F5512" s="35">
        <v>65.876999999999995</v>
      </c>
      <c r="G5512" s="35">
        <v>264.48399999999998</v>
      </c>
      <c r="H5512" s="108" t="s">
        <v>575</v>
      </c>
      <c r="I5512" s="57"/>
      <c r="J5512" s="57"/>
      <c r="K5512" s="57"/>
    </row>
    <row r="5513" spans="1:11" ht="16.5" thickBot="1">
      <c r="A5513" s="22" t="s">
        <v>12</v>
      </c>
      <c r="B5513" s="35">
        <v>244.95065308231244</v>
      </c>
      <c r="C5513" s="36">
        <v>931.61199999999997</v>
      </c>
      <c r="D5513" s="29">
        <v>239.94800000000001</v>
      </c>
      <c r="E5513" s="35">
        <v>915.303</v>
      </c>
      <c r="F5513" s="35">
        <v>255.72900000000001</v>
      </c>
      <c r="G5513" s="35">
        <v>974.17899999999997</v>
      </c>
      <c r="H5513" s="108" t="s">
        <v>576</v>
      </c>
      <c r="I5513" s="57"/>
      <c r="J5513" s="57"/>
      <c r="K5513" s="57"/>
    </row>
    <row r="5514" spans="1:11" ht="16.5" thickBot="1">
      <c r="A5514" s="22" t="s">
        <v>13</v>
      </c>
      <c r="B5514" s="35">
        <v>18.939042038216559</v>
      </c>
      <c r="C5514" s="36">
        <v>92.588999999999999</v>
      </c>
      <c r="D5514" s="29">
        <v>21.4</v>
      </c>
      <c r="E5514" s="35">
        <v>90.983000000000004</v>
      </c>
      <c r="F5514" s="35">
        <v>22.116</v>
      </c>
      <c r="G5514" s="35">
        <v>95.47</v>
      </c>
      <c r="H5514" s="108" t="s">
        <v>572</v>
      </c>
      <c r="I5514" s="57"/>
      <c r="J5514" s="57"/>
      <c r="K5514" s="57"/>
    </row>
    <row r="5515" spans="1:11" ht="16.5" thickBot="1">
      <c r="A5515" s="22" t="s">
        <v>14</v>
      </c>
      <c r="B5515" s="35">
        <v>9.5293936637773164</v>
      </c>
      <c r="C5515" s="36">
        <v>64.756</v>
      </c>
      <c r="D5515" s="29">
        <v>10.183999999999999</v>
      </c>
      <c r="E5515" s="35">
        <v>61.137999999999998</v>
      </c>
      <c r="F5515" s="35">
        <v>10.164999999999999</v>
      </c>
      <c r="G5515" s="35">
        <v>63.837000000000003</v>
      </c>
      <c r="H5515" s="108" t="s">
        <v>585</v>
      </c>
      <c r="I5515" s="57"/>
      <c r="J5515" s="57"/>
      <c r="K5515" s="57"/>
    </row>
    <row r="5516" spans="1:11" ht="16.5" thickBot="1">
      <c r="A5516" s="22" t="s">
        <v>15</v>
      </c>
      <c r="B5516" s="35">
        <v>60.631005880916355</v>
      </c>
      <c r="C5516" s="36">
        <v>222.363</v>
      </c>
      <c r="D5516" s="29">
        <v>44.666092539517237</v>
      </c>
      <c r="E5516" s="35">
        <v>164.04900000000001</v>
      </c>
      <c r="F5516" s="35">
        <v>55.207000000000001</v>
      </c>
      <c r="G5516" s="35">
        <v>198.01900000000001</v>
      </c>
      <c r="H5516" s="108" t="s">
        <v>591</v>
      </c>
      <c r="I5516" s="57"/>
      <c r="J5516" s="57"/>
      <c r="K5516" s="57"/>
    </row>
    <row r="5517" spans="1:11" ht="16.5" thickBot="1">
      <c r="A5517" s="22" t="s">
        <v>16</v>
      </c>
      <c r="B5517" s="35">
        <v>0.58711127723195211</v>
      </c>
      <c r="C5517" s="36">
        <v>0.91400000000000003</v>
      </c>
      <c r="D5517" s="29">
        <v>0.78700000000000003</v>
      </c>
      <c r="E5517" s="35">
        <v>0.751</v>
      </c>
      <c r="F5517" s="35">
        <v>0.93600000000000005</v>
      </c>
      <c r="G5517" s="35">
        <v>1.1499999999999999</v>
      </c>
      <c r="H5517" s="108" t="s">
        <v>573</v>
      </c>
      <c r="I5517" s="57"/>
      <c r="J5517" s="57"/>
      <c r="K5517" s="57"/>
    </row>
    <row r="5518" spans="1:11" ht="16.5" thickBot="1">
      <c r="A5518" s="22" t="s">
        <v>17</v>
      </c>
      <c r="B5518" s="35">
        <v>10.699498691799127</v>
      </c>
      <c r="C5518" s="36">
        <v>28.940999999999999</v>
      </c>
      <c r="D5518" s="29">
        <v>16.66</v>
      </c>
      <c r="E5518" s="35">
        <v>36.098999999999997</v>
      </c>
      <c r="F5518" s="35">
        <v>14.712999999999999</v>
      </c>
      <c r="G5518" s="35">
        <v>30.594999999999999</v>
      </c>
      <c r="H5518" s="108" t="s">
        <v>18</v>
      </c>
      <c r="I5518" s="57"/>
      <c r="J5518" s="57"/>
      <c r="K5518" s="57"/>
    </row>
    <row r="5519" spans="1:11" ht="16.5" thickBot="1">
      <c r="A5519" s="22" t="s">
        <v>19</v>
      </c>
      <c r="B5519" s="35">
        <v>275.32846465722758</v>
      </c>
      <c r="C5519" s="36">
        <v>1327.606</v>
      </c>
      <c r="D5519" s="29">
        <v>280.142</v>
      </c>
      <c r="E5519" s="35">
        <v>1355.873</v>
      </c>
      <c r="F5519" s="35">
        <v>293.96499999999997</v>
      </c>
      <c r="G5519" s="35">
        <v>1383.585</v>
      </c>
      <c r="H5519" s="108" t="s">
        <v>574</v>
      </c>
      <c r="I5519" s="57"/>
      <c r="J5519" s="57"/>
      <c r="K5519" s="57"/>
    </row>
    <row r="5520" spans="1:11" ht="16.5" thickBot="1">
      <c r="A5520" s="22" t="s">
        <v>20</v>
      </c>
      <c r="B5520" s="35">
        <v>50.250969559730628</v>
      </c>
      <c r="C5520" s="36">
        <v>121.55800000000001</v>
      </c>
      <c r="D5520" s="29">
        <v>35.895000000000003</v>
      </c>
      <c r="E5520" s="35">
        <v>82.715000000000003</v>
      </c>
      <c r="F5520" s="35">
        <v>32.764000000000003</v>
      </c>
      <c r="G5520" s="35">
        <v>82.236999999999995</v>
      </c>
      <c r="H5520" s="108" t="s">
        <v>577</v>
      </c>
      <c r="I5520" s="57"/>
      <c r="J5520" s="57"/>
      <c r="K5520" s="57"/>
    </row>
    <row r="5521" spans="1:11" ht="16.5" thickBot="1">
      <c r="A5521" s="22" t="s">
        <v>21</v>
      </c>
      <c r="B5521" s="35">
        <v>27.394594653672758</v>
      </c>
      <c r="C5521" s="36">
        <v>50.676000000000002</v>
      </c>
      <c r="D5521" s="29">
        <v>24.140999999999998</v>
      </c>
      <c r="E5521" s="35">
        <v>61.997</v>
      </c>
      <c r="F5521" s="35">
        <v>24.702000000000002</v>
      </c>
      <c r="G5521" s="35">
        <v>58.936</v>
      </c>
      <c r="H5521" s="108" t="s">
        <v>587</v>
      </c>
      <c r="I5521" s="57"/>
      <c r="J5521" s="57"/>
      <c r="K5521" s="57"/>
    </row>
    <row r="5522" spans="1:11" ht="16.5" thickBot="1">
      <c r="A5522" s="22" t="s">
        <v>22</v>
      </c>
      <c r="B5522" s="35">
        <v>27.352652803708231</v>
      </c>
      <c r="C5522" s="36">
        <v>65.831999999999994</v>
      </c>
      <c r="D5522" s="29">
        <v>31.818000000000001</v>
      </c>
      <c r="E5522" s="35">
        <v>70.790000000000006</v>
      </c>
      <c r="F5522" s="35">
        <v>27.975000000000001</v>
      </c>
      <c r="G5522" s="35">
        <v>59.71</v>
      </c>
      <c r="H5522" s="108" t="s">
        <v>571</v>
      </c>
      <c r="I5522" s="57"/>
      <c r="J5522" s="57"/>
      <c r="K5522" s="57"/>
    </row>
    <row r="5523" spans="1:11" ht="16.5" thickBot="1">
      <c r="A5523" s="22" t="s">
        <v>23</v>
      </c>
      <c r="B5523" s="35">
        <v>167.7946987102527</v>
      </c>
      <c r="C5523" s="36">
        <v>449.71</v>
      </c>
      <c r="D5523" s="29">
        <v>134.76900000000001</v>
      </c>
      <c r="E5523" s="35">
        <v>429.51799999999997</v>
      </c>
      <c r="F5523" s="35">
        <v>182.80500000000001</v>
      </c>
      <c r="G5523" s="35">
        <v>428.53399999999999</v>
      </c>
      <c r="H5523" s="108" t="s">
        <v>24</v>
      </c>
      <c r="I5523" s="57"/>
      <c r="J5523" s="57"/>
      <c r="K5523" s="57"/>
    </row>
    <row r="5524" spans="1:11" ht="16.5" thickBot="1">
      <c r="A5524" s="22" t="s">
        <v>25</v>
      </c>
      <c r="B5524" s="29">
        <v>47.576189290161885</v>
      </c>
      <c r="C5524" s="27">
        <v>125.67</v>
      </c>
      <c r="D5524" s="29">
        <v>53.833743462017431</v>
      </c>
      <c r="E5524" s="35">
        <v>144.08600000000001</v>
      </c>
      <c r="F5524" s="35">
        <v>63.296999999999997</v>
      </c>
      <c r="G5524" s="35">
        <v>172.05</v>
      </c>
      <c r="H5524" s="108" t="s">
        <v>578</v>
      </c>
      <c r="I5524" s="57"/>
      <c r="J5524" s="57"/>
      <c r="K5524" s="57"/>
    </row>
    <row r="5525" spans="1:11" ht="16.5" thickBot="1">
      <c r="A5525" s="22" t="s">
        <v>26</v>
      </c>
      <c r="B5525" s="35">
        <v>16.136141901426853</v>
      </c>
      <c r="C5525" s="36">
        <v>52.301000000000002</v>
      </c>
      <c r="D5525" s="29">
        <v>14.727418857471383</v>
      </c>
      <c r="E5525" s="35">
        <v>47.734999999999999</v>
      </c>
      <c r="F5525" s="35">
        <v>12.262</v>
      </c>
      <c r="G5525" s="35">
        <v>51.869</v>
      </c>
      <c r="H5525" s="108" t="s">
        <v>588</v>
      </c>
      <c r="I5525" s="57"/>
      <c r="J5525" s="57"/>
      <c r="K5525" s="57"/>
    </row>
    <row r="5526" spans="1:11" ht="16.5" thickBot="1">
      <c r="A5526" s="22" t="s">
        <v>27</v>
      </c>
      <c r="B5526" s="35">
        <v>39.399406703403415</v>
      </c>
      <c r="C5526" s="36">
        <v>173.79900000000001</v>
      </c>
      <c r="D5526" s="29">
        <v>40.743000000000002</v>
      </c>
      <c r="E5526" s="35">
        <v>183.75399999999999</v>
      </c>
      <c r="F5526" s="35">
        <v>40.264000000000003</v>
      </c>
      <c r="G5526" s="35">
        <v>184.32900000000001</v>
      </c>
      <c r="H5526" s="108" t="s">
        <v>579</v>
      </c>
      <c r="I5526" s="57"/>
      <c r="J5526" s="57"/>
      <c r="K5526" s="57"/>
    </row>
    <row r="5527" spans="1:11" ht="16.5" thickBot="1">
      <c r="A5527" s="22" t="s">
        <v>28</v>
      </c>
      <c r="B5527" s="35">
        <v>55.227512644716462</v>
      </c>
      <c r="C5527" s="36">
        <v>274.78399999999999</v>
      </c>
      <c r="D5527" s="29">
        <v>56.63</v>
      </c>
      <c r="E5527" s="35">
        <v>332.15800000000002</v>
      </c>
      <c r="F5527" s="35">
        <v>54.691000000000003</v>
      </c>
      <c r="G5527" s="35">
        <v>319.06599999999997</v>
      </c>
      <c r="H5527" s="108" t="s">
        <v>580</v>
      </c>
      <c r="I5527" s="57"/>
      <c r="J5527" s="57"/>
      <c r="K5527" s="57"/>
    </row>
    <row r="5528" spans="1:11" ht="16.5" thickBot="1">
      <c r="A5528" s="22" t="s">
        <v>29</v>
      </c>
      <c r="B5528" s="35">
        <v>50.468734622286661</v>
      </c>
      <c r="C5528" s="36">
        <v>230.607</v>
      </c>
      <c r="D5528" s="29">
        <v>49.414000000000001</v>
      </c>
      <c r="E5528" s="35">
        <v>222.52199999999999</v>
      </c>
      <c r="F5528" s="35">
        <v>32.402000000000001</v>
      </c>
      <c r="G5528" s="35">
        <v>128.71</v>
      </c>
      <c r="H5528" s="108" t="s">
        <v>581</v>
      </c>
      <c r="I5528" s="57"/>
      <c r="J5528" s="57"/>
      <c r="K5528" s="57"/>
    </row>
    <row r="5529" spans="1:11" ht="16.5" thickBot="1">
      <c r="A5529" s="22" t="s">
        <v>30</v>
      </c>
      <c r="B5529" s="35">
        <v>31.056538352751023</v>
      </c>
      <c r="C5529" s="36">
        <v>92.263999999999996</v>
      </c>
      <c r="D5529" s="29">
        <v>28.518000000000001</v>
      </c>
      <c r="E5529" s="35">
        <v>80.570999999999998</v>
      </c>
      <c r="F5529" s="35">
        <v>43.762999999999998</v>
      </c>
      <c r="G5529" s="35">
        <v>148.154</v>
      </c>
      <c r="H5529" s="108" t="s">
        <v>589</v>
      </c>
      <c r="I5529" s="57"/>
      <c r="J5529" s="57"/>
      <c r="K5529" s="57"/>
    </row>
    <row r="5530" spans="1:11" ht="16.5" thickBot="1">
      <c r="A5530" s="22" t="s">
        <v>31</v>
      </c>
      <c r="B5530" s="35">
        <v>61.909031312900517</v>
      </c>
      <c r="C5530" s="36">
        <v>246.6</v>
      </c>
      <c r="D5530" s="29">
        <v>72.476245205936237</v>
      </c>
      <c r="E5530" s="35">
        <v>288.69200000000001</v>
      </c>
      <c r="F5530" s="35">
        <v>38.79</v>
      </c>
      <c r="G5530" s="35">
        <v>262.59199999999998</v>
      </c>
      <c r="H5530" s="108" t="s">
        <v>582</v>
      </c>
      <c r="I5530" s="57"/>
      <c r="J5530" s="57"/>
      <c r="K5530" s="57"/>
    </row>
    <row r="5531" spans="1:11" ht="16.5" thickBot="1">
      <c r="A5531" s="22" t="s">
        <v>32</v>
      </c>
      <c r="B5531" s="35">
        <v>32.447458627469345</v>
      </c>
      <c r="C5531" s="36">
        <v>135.88900000000001</v>
      </c>
      <c r="D5531" s="29">
        <v>38.348999999999997</v>
      </c>
      <c r="E5531" s="35">
        <v>145.77199999999999</v>
      </c>
      <c r="F5531" s="35">
        <v>48.591000000000001</v>
      </c>
      <c r="G5531" s="35">
        <v>167.31200000000001</v>
      </c>
      <c r="H5531" s="108" t="s">
        <v>584</v>
      </c>
      <c r="I5531" s="57"/>
      <c r="J5531" s="57"/>
      <c r="K5531" s="57"/>
    </row>
    <row r="5532" spans="1:11" ht="16.5" thickBot="1">
      <c r="A5532" s="22" t="s">
        <v>33</v>
      </c>
      <c r="B5532" s="37">
        <v>17.7713072872189</v>
      </c>
      <c r="C5532" s="38">
        <v>14.212999999999999</v>
      </c>
      <c r="D5532" s="29">
        <v>11.321</v>
      </c>
      <c r="E5532" s="35">
        <v>9.8539999999999992</v>
      </c>
      <c r="F5532" s="35">
        <v>10.536</v>
      </c>
      <c r="G5532" s="35">
        <v>9.5359999999999996</v>
      </c>
      <c r="H5532" s="108" t="s">
        <v>583</v>
      </c>
      <c r="I5532" s="57"/>
      <c r="J5532" s="57"/>
      <c r="K5532" s="57"/>
    </row>
    <row r="5533" spans="1:11" ht="16.5" thickBot="1">
      <c r="A5533" s="22" t="s">
        <v>34</v>
      </c>
      <c r="B5533" s="37">
        <v>41.244925693326365</v>
      </c>
      <c r="C5533" s="38">
        <v>97.031000000000006</v>
      </c>
      <c r="D5533" s="29">
        <v>71.052999999999997</v>
      </c>
      <c r="E5533" s="35">
        <v>130.52099999999999</v>
      </c>
      <c r="F5533" s="35">
        <v>64.528000000000006</v>
      </c>
      <c r="G5533" s="35">
        <v>124.239</v>
      </c>
      <c r="H5533" s="107" t="s">
        <v>35</v>
      </c>
      <c r="I5533" s="57"/>
      <c r="J5533" s="57"/>
      <c r="K5533" s="57"/>
    </row>
    <row r="5534" spans="1:11" ht="16.5" thickBot="1">
      <c r="A5534" s="90" t="s">
        <v>338</v>
      </c>
      <c r="B5534" s="92">
        <v>1349.3195736172108</v>
      </c>
      <c r="C5534" s="92">
        <v>5061.8450000000003</v>
      </c>
      <c r="D5534" s="92">
        <v>1342.5525000649423</v>
      </c>
      <c r="E5534" s="92">
        <f>SUM(E5512:E5533)</f>
        <v>5122.9339999999993</v>
      </c>
      <c r="F5534" s="92">
        <f t="shared" ref="F5534:G5534" si="560">SUM(F5512:F5533)</f>
        <v>1396.0779999999997</v>
      </c>
      <c r="G5534" s="92">
        <f t="shared" si="560"/>
        <v>5208.5929999999998</v>
      </c>
      <c r="H5534" s="106" t="s">
        <v>586</v>
      </c>
      <c r="J5534" s="57"/>
      <c r="K5534" s="57"/>
    </row>
    <row r="5535" spans="1:11" ht="16.5" thickBot="1">
      <c r="A5535" s="90" t="s">
        <v>337</v>
      </c>
      <c r="B5535" s="92">
        <v>19625.980848427978</v>
      </c>
      <c r="C5535" s="92">
        <v>78175.457999999999</v>
      </c>
      <c r="D5535" s="92">
        <v>20059.328000391986</v>
      </c>
      <c r="E5535" s="92">
        <v>80379.506999999998</v>
      </c>
      <c r="F5535" s="92">
        <f>+D5535/E5535*G5535</f>
        <v>21244.071920338309</v>
      </c>
      <c r="G5535" s="92">
        <v>85126.880999999994</v>
      </c>
      <c r="H5535" s="113" t="s">
        <v>339</v>
      </c>
    </row>
    <row r="5536" spans="1:11">
      <c r="A5536" s="15"/>
      <c r="B5536" s="60"/>
      <c r="C5536" s="60"/>
      <c r="D5536" s="60"/>
      <c r="E5536" s="60"/>
      <c r="F5536" s="60"/>
      <c r="G5536" s="60"/>
    </row>
    <row r="5537" spans="1:8">
      <c r="A5537" s="15"/>
      <c r="B5537" s="60"/>
      <c r="C5537" s="60"/>
      <c r="D5537" s="60"/>
      <c r="E5537" s="60"/>
      <c r="F5537" s="60"/>
      <c r="G5537" s="60"/>
    </row>
    <row r="5538" spans="1:8">
      <c r="A5538" s="73" t="s">
        <v>319</v>
      </c>
      <c r="H5538" s="75" t="s">
        <v>320</v>
      </c>
    </row>
    <row r="5539" spans="1:8">
      <c r="A5539" s="73" t="s">
        <v>650</v>
      </c>
      <c r="H5539" s="54" t="s">
        <v>567</v>
      </c>
    </row>
    <row r="5540" spans="1:8" ht="16.5" customHeight="1" thickBot="1">
      <c r="A5540" s="72" t="s">
        <v>813</v>
      </c>
      <c r="E5540" s="2"/>
      <c r="G5540" s="2" t="s">
        <v>37</v>
      </c>
      <c r="H5540" s="2" t="s">
        <v>1</v>
      </c>
    </row>
    <row r="5541" spans="1:8" ht="16.5" thickBot="1">
      <c r="A5541" s="63" t="s">
        <v>6</v>
      </c>
      <c r="B5541" s="179">
        <v>2018</v>
      </c>
      <c r="C5541" s="180"/>
      <c r="D5541" s="179">
        <v>2019</v>
      </c>
      <c r="E5541" s="180"/>
      <c r="F5541" s="179">
        <v>2020</v>
      </c>
      <c r="G5541" s="180"/>
      <c r="H5541" s="64" t="s">
        <v>2</v>
      </c>
    </row>
    <row r="5542" spans="1:8">
      <c r="A5542" s="65"/>
      <c r="B5542" s="19" t="s">
        <v>40</v>
      </c>
      <c r="C5542" s="105" t="s">
        <v>41</v>
      </c>
      <c r="D5542" s="105" t="s">
        <v>40</v>
      </c>
      <c r="E5542" s="15" t="s">
        <v>41</v>
      </c>
      <c r="F5542" s="19" t="s">
        <v>40</v>
      </c>
      <c r="G5542" s="9" t="s">
        <v>41</v>
      </c>
      <c r="H5542" s="66"/>
    </row>
    <row r="5543" spans="1:8" ht="16.5" thickBot="1">
      <c r="A5543" s="67"/>
      <c r="B5543" s="32" t="s">
        <v>42</v>
      </c>
      <c r="C5543" s="11" t="s">
        <v>43</v>
      </c>
      <c r="D5543" s="108" t="s">
        <v>42</v>
      </c>
      <c r="E5543" s="34" t="s">
        <v>43</v>
      </c>
      <c r="F5543" s="32" t="s">
        <v>42</v>
      </c>
      <c r="G5543" s="32" t="s">
        <v>43</v>
      </c>
      <c r="H5543" s="68"/>
    </row>
    <row r="5544" spans="1:8" ht="17.25" thickTop="1" thickBot="1">
      <c r="A5544" s="22" t="s">
        <v>11</v>
      </c>
      <c r="B5544" s="33">
        <v>0.11600000000000001</v>
      </c>
      <c r="C5544" s="36">
        <v>0.29399999999999998</v>
      </c>
      <c r="D5544" s="29">
        <v>0.217</v>
      </c>
      <c r="E5544" s="27">
        <v>0.60299999999999998</v>
      </c>
      <c r="F5544" s="27">
        <v>0.22500000000000001</v>
      </c>
      <c r="G5544" s="27">
        <v>0.53200000000000003</v>
      </c>
      <c r="H5544" s="108" t="s">
        <v>575</v>
      </c>
    </row>
    <row r="5545" spans="1:8" ht="16.5" thickBot="1">
      <c r="A5545" s="22" t="s">
        <v>12</v>
      </c>
      <c r="B5545" s="35">
        <v>1.462</v>
      </c>
      <c r="C5545" s="36">
        <v>3.7130000000000001</v>
      </c>
      <c r="D5545" s="29">
        <v>1.208</v>
      </c>
      <c r="E5545" s="27">
        <v>2.7909999999999999</v>
      </c>
      <c r="F5545" s="27">
        <v>2.0019999999999998</v>
      </c>
      <c r="G5545" s="27">
        <v>4.0960000000000001</v>
      </c>
      <c r="H5545" s="108" t="s">
        <v>576</v>
      </c>
    </row>
    <row r="5546" spans="1:8" ht="16.5" thickBot="1">
      <c r="A5546" s="22" t="s">
        <v>13</v>
      </c>
      <c r="B5546" s="35">
        <v>16.091999999999999</v>
      </c>
      <c r="C5546" s="36">
        <v>32.012</v>
      </c>
      <c r="D5546" s="29">
        <v>10.534000000000001</v>
      </c>
      <c r="E5546" s="27">
        <v>20.477</v>
      </c>
      <c r="F5546" s="27">
        <v>7.702</v>
      </c>
      <c r="G5546" s="27">
        <v>15.33</v>
      </c>
      <c r="H5546" s="108" t="s">
        <v>572</v>
      </c>
    </row>
    <row r="5547" spans="1:8" ht="16.5" thickBot="1">
      <c r="A5547" s="22" t="s">
        <v>14</v>
      </c>
      <c r="B5547" s="35">
        <v>8.6379999999999999</v>
      </c>
      <c r="C5547" s="36">
        <v>12.446</v>
      </c>
      <c r="D5547" s="29">
        <v>8.6120000000000001</v>
      </c>
      <c r="E5547" s="27">
        <v>11.949</v>
      </c>
      <c r="F5547" s="27">
        <v>7.2450000000000001</v>
      </c>
      <c r="G5547" s="27">
        <v>9.32</v>
      </c>
      <c r="H5547" s="108" t="s">
        <v>585</v>
      </c>
    </row>
    <row r="5548" spans="1:8" ht="16.5" thickBot="1">
      <c r="A5548" s="22" t="s">
        <v>15</v>
      </c>
      <c r="B5548" s="35">
        <v>9.7349999999999994</v>
      </c>
      <c r="C5548" s="36">
        <v>18.085999999999999</v>
      </c>
      <c r="D5548" s="29">
        <v>9.9239999999999995</v>
      </c>
      <c r="E5548" s="27">
        <v>22.638999999999999</v>
      </c>
      <c r="F5548" s="27">
        <v>8.3079999999999998</v>
      </c>
      <c r="G5548" s="27">
        <v>13.019</v>
      </c>
      <c r="H5548" s="108" t="s">
        <v>591</v>
      </c>
    </row>
    <row r="5549" spans="1:8" ht="16.5" thickBot="1">
      <c r="A5549" s="22" t="s">
        <v>16</v>
      </c>
      <c r="B5549" s="35">
        <v>1E-3</v>
      </c>
      <c r="C5549" s="36">
        <v>3.0000000000000001E-3</v>
      </c>
      <c r="D5549" s="29">
        <v>0</v>
      </c>
      <c r="E5549" s="27">
        <v>0</v>
      </c>
      <c r="F5549" s="27">
        <v>0</v>
      </c>
      <c r="G5549" s="27">
        <v>0</v>
      </c>
      <c r="H5549" s="108" t="s">
        <v>573</v>
      </c>
    </row>
    <row r="5550" spans="1:8" ht="16.5" thickBot="1">
      <c r="A5550" s="22" t="s">
        <v>17</v>
      </c>
      <c r="B5550" s="35">
        <v>1.633</v>
      </c>
      <c r="C5550" s="36">
        <v>3.3660000000000001</v>
      </c>
      <c r="D5550" s="29">
        <v>0.159</v>
      </c>
      <c r="E5550" s="27">
        <v>0.373</v>
      </c>
      <c r="F5550" s="27">
        <v>1.496</v>
      </c>
      <c r="G5550" s="27">
        <v>4.1820000000000004</v>
      </c>
      <c r="H5550" s="108" t="s">
        <v>18</v>
      </c>
    </row>
    <row r="5551" spans="1:8" ht="16.5" thickBot="1">
      <c r="A5551" s="22" t="s">
        <v>19</v>
      </c>
      <c r="B5551" s="35">
        <v>4.1909999999999998</v>
      </c>
      <c r="C5551" s="36">
        <v>5.3019999999999996</v>
      </c>
      <c r="D5551" s="29">
        <v>4.4390000000000001</v>
      </c>
      <c r="E5551" s="27">
        <v>7.7030000000000003</v>
      </c>
      <c r="F5551" s="27">
        <v>4.22</v>
      </c>
      <c r="G5551" s="27">
        <v>5.9279999999999999</v>
      </c>
      <c r="H5551" s="108" t="s">
        <v>574</v>
      </c>
    </row>
    <row r="5552" spans="1:8" ht="16.5" thickBot="1">
      <c r="A5552" s="22" t="s">
        <v>20</v>
      </c>
      <c r="B5552" s="35">
        <v>6.3E-2</v>
      </c>
      <c r="C5552" s="36">
        <v>0.10299999999999999</v>
      </c>
      <c r="D5552" s="29">
        <v>8.3000000000000004E-2</v>
      </c>
      <c r="E5552" s="27">
        <v>0.29299999999999998</v>
      </c>
      <c r="F5552" s="27">
        <v>0.318</v>
      </c>
      <c r="G5552" s="27">
        <v>1.141</v>
      </c>
      <c r="H5552" s="108" t="s">
        <v>577</v>
      </c>
    </row>
    <row r="5553" spans="1:8" ht="16.5" thickBot="1">
      <c r="A5553" s="22" t="s">
        <v>21</v>
      </c>
      <c r="B5553" s="35">
        <v>0.26800000000000002</v>
      </c>
      <c r="C5553" s="36">
        <v>0.33100000000000002</v>
      </c>
      <c r="D5553" s="29">
        <v>0.25700000000000001</v>
      </c>
      <c r="E5553" s="27">
        <v>0.16300000000000001</v>
      </c>
      <c r="F5553" s="27">
        <v>0.17499999999999999</v>
      </c>
      <c r="G5553" s="27">
        <v>0.29599999999999999</v>
      </c>
      <c r="H5553" s="108" t="s">
        <v>587</v>
      </c>
    </row>
    <row r="5554" spans="1:8" ht="16.5" thickBot="1">
      <c r="A5554" s="22" t="s">
        <v>22</v>
      </c>
      <c r="B5554" s="35">
        <v>0</v>
      </c>
      <c r="C5554" s="36">
        <v>0</v>
      </c>
      <c r="D5554" s="29">
        <v>0</v>
      </c>
      <c r="E5554" s="27">
        <v>0</v>
      </c>
      <c r="F5554" s="27">
        <v>0</v>
      </c>
      <c r="G5554" s="27">
        <v>0</v>
      </c>
      <c r="H5554" s="108" t="s">
        <v>571</v>
      </c>
    </row>
    <row r="5555" spans="1:8" ht="16.5" thickBot="1">
      <c r="A5555" s="22" t="s">
        <v>23</v>
      </c>
      <c r="B5555" s="35">
        <v>0.216</v>
      </c>
      <c r="C5555" s="36">
        <v>0.29299999999999998</v>
      </c>
      <c r="D5555" s="29">
        <v>0.15</v>
      </c>
      <c r="E5555" s="27">
        <v>0.214</v>
      </c>
      <c r="F5555" s="27">
        <v>9.5000000000000001E-2</v>
      </c>
      <c r="G5555" s="27">
        <v>0.107</v>
      </c>
      <c r="H5555" s="108" t="s">
        <v>24</v>
      </c>
    </row>
    <row r="5556" spans="1:8" ht="16.5" thickBot="1">
      <c r="A5556" s="22" t="s">
        <v>25</v>
      </c>
      <c r="B5556" s="29">
        <v>0.43099999999999999</v>
      </c>
      <c r="C5556" s="27">
        <v>0.29399999999999998</v>
      </c>
      <c r="D5556" s="29">
        <v>3.7770000000000001</v>
      </c>
      <c r="E5556" s="27">
        <v>5.952</v>
      </c>
      <c r="F5556" s="27">
        <v>10.218</v>
      </c>
      <c r="G5556" s="27">
        <v>15.285</v>
      </c>
      <c r="H5556" s="108" t="s">
        <v>578</v>
      </c>
    </row>
    <row r="5557" spans="1:8" ht="16.5" thickBot="1">
      <c r="A5557" s="22" t="s">
        <v>26</v>
      </c>
      <c r="B5557" s="35">
        <v>1.0758620689655172E-2</v>
      </c>
      <c r="C5557" s="36">
        <v>1.2E-2</v>
      </c>
      <c r="D5557" s="29">
        <v>8.7862068965517237E-2</v>
      </c>
      <c r="E5557" s="27">
        <v>9.8000000000000004E-2</v>
      </c>
      <c r="F5557" s="27">
        <v>1.6E-2</v>
      </c>
      <c r="G5557" s="27">
        <v>2.1000000000000001E-2</v>
      </c>
      <c r="H5557" s="108" t="s">
        <v>588</v>
      </c>
    </row>
    <row r="5558" spans="1:8" ht="16.5" thickBot="1">
      <c r="A5558" s="22" t="s">
        <v>27</v>
      </c>
      <c r="B5558" s="35">
        <v>0.59099999999999997</v>
      </c>
      <c r="C5558" s="36">
        <v>0.40899999999999997</v>
      </c>
      <c r="D5558" s="29">
        <v>0.41299999999999998</v>
      </c>
      <c r="E5558" s="27">
        <v>0.35799999999999998</v>
      </c>
      <c r="F5558" s="27">
        <v>0.23400000000000001</v>
      </c>
      <c r="G5558" s="27">
        <v>0.13700000000000001</v>
      </c>
      <c r="H5558" s="108" t="s">
        <v>579</v>
      </c>
    </row>
    <row r="5559" spans="1:8" ht="16.5" thickBot="1">
      <c r="A5559" s="22" t="s">
        <v>28</v>
      </c>
      <c r="B5559" s="35">
        <v>0.20499999999999999</v>
      </c>
      <c r="C5559" s="36">
        <v>0.29599999999999999</v>
      </c>
      <c r="D5559" s="29">
        <v>0.20399999999999999</v>
      </c>
      <c r="E5559" s="27">
        <v>0.38100000000000001</v>
      </c>
      <c r="F5559" s="27">
        <v>0.182</v>
      </c>
      <c r="G5559" s="27">
        <v>0.56000000000000005</v>
      </c>
      <c r="H5559" s="108" t="s">
        <v>580</v>
      </c>
    </row>
    <row r="5560" spans="1:8" ht="16.5" thickBot="1">
      <c r="A5560" s="22" t="s">
        <v>29</v>
      </c>
      <c r="B5560" s="35">
        <v>0.26200000000000001</v>
      </c>
      <c r="C5560" s="36">
        <v>0.38900000000000001</v>
      </c>
      <c r="D5560" s="29">
        <v>0.38100000000000001</v>
      </c>
      <c r="E5560" s="27">
        <v>0.51600000000000001</v>
      </c>
      <c r="F5560" s="27">
        <v>0.249</v>
      </c>
      <c r="G5560" s="27">
        <v>0.29499999999999998</v>
      </c>
      <c r="H5560" s="108" t="s">
        <v>581</v>
      </c>
    </row>
    <row r="5561" spans="1:8" ht="16.5" thickBot="1">
      <c r="A5561" s="22" t="s">
        <v>30</v>
      </c>
      <c r="B5561" s="35">
        <v>5.0999999999999997E-2</v>
      </c>
      <c r="C5561" s="36">
        <v>0.191</v>
      </c>
      <c r="D5561" s="29">
        <v>6.8000000000000005E-2</v>
      </c>
      <c r="E5561" s="27">
        <v>0.12</v>
      </c>
      <c r="F5561" s="27">
        <v>5.8999999999999997E-2</v>
      </c>
      <c r="G5561" s="27">
        <v>7.5999999999999998E-2</v>
      </c>
      <c r="H5561" s="108" t="s">
        <v>589</v>
      </c>
    </row>
    <row r="5562" spans="1:8" ht="16.5" thickBot="1">
      <c r="A5562" s="22" t="s">
        <v>31</v>
      </c>
      <c r="B5562" s="35">
        <v>172.672</v>
      </c>
      <c r="C5562" s="36">
        <v>293.80900000000003</v>
      </c>
      <c r="D5562" s="29">
        <v>139.46039861270415</v>
      </c>
      <c r="E5562" s="27">
        <v>237.298</v>
      </c>
      <c r="F5562" s="27">
        <v>99.311999999999998</v>
      </c>
      <c r="G5562" s="27">
        <v>169.72800000000001</v>
      </c>
      <c r="H5562" s="108" t="s">
        <v>582</v>
      </c>
    </row>
    <row r="5563" spans="1:8" ht="16.5" thickBot="1">
      <c r="A5563" s="22" t="s">
        <v>32</v>
      </c>
      <c r="B5563" s="35">
        <v>8.1739999999999995</v>
      </c>
      <c r="C5563" s="36">
        <v>17.436</v>
      </c>
      <c r="D5563" s="29">
        <v>6.1289999999999996</v>
      </c>
      <c r="E5563" s="27">
        <v>11.917</v>
      </c>
      <c r="F5563" s="27">
        <v>6.7750000000000004</v>
      </c>
      <c r="G5563" s="27">
        <v>11.901</v>
      </c>
      <c r="H5563" s="108" t="s">
        <v>584</v>
      </c>
    </row>
    <row r="5564" spans="1:8" ht="16.5" thickBot="1">
      <c r="A5564" s="22" t="s">
        <v>33</v>
      </c>
      <c r="B5564" s="37">
        <v>4.2000000000000003E-2</v>
      </c>
      <c r="C5564" s="38">
        <v>1.4E-2</v>
      </c>
      <c r="D5564" s="29">
        <v>0.153</v>
      </c>
      <c r="E5564" s="27">
        <v>6.0999999999999999E-2</v>
      </c>
      <c r="F5564" s="27">
        <v>0.14699999999999999</v>
      </c>
      <c r="G5564" s="27">
        <v>3.4000000000000002E-2</v>
      </c>
      <c r="H5564" s="108" t="s">
        <v>583</v>
      </c>
    </row>
    <row r="5565" spans="1:8" ht="16.5" thickBot="1">
      <c r="A5565" s="22" t="s">
        <v>34</v>
      </c>
      <c r="B5565" s="37">
        <v>0.153</v>
      </c>
      <c r="C5565" s="38">
        <v>0.22800000000000001</v>
      </c>
      <c r="D5565" s="29">
        <v>5.3999999999999999E-2</v>
      </c>
      <c r="E5565" s="27">
        <v>6.6000000000000003E-2</v>
      </c>
      <c r="F5565" s="27">
        <v>6.9000000000000006E-2</v>
      </c>
      <c r="G5565" s="27">
        <v>0.157</v>
      </c>
      <c r="H5565" s="107" t="s">
        <v>35</v>
      </c>
    </row>
    <row r="5566" spans="1:8" ht="16.5" thickBot="1">
      <c r="A5566" s="90" t="s">
        <v>338</v>
      </c>
      <c r="B5566" s="92">
        <v>225.00675862068965</v>
      </c>
      <c r="C5566" s="92">
        <v>389.02700000000004</v>
      </c>
      <c r="D5566" s="92">
        <v>186.31026068166966</v>
      </c>
      <c r="E5566" s="92">
        <v>323.97199999999992</v>
      </c>
      <c r="F5566" s="92">
        <f>SUM(F5544:F5565)</f>
        <v>149.04699999999997</v>
      </c>
      <c r="G5566" s="92">
        <f>SUM(G5544:G5565)</f>
        <v>252.14500000000001</v>
      </c>
      <c r="H5566" s="117" t="s">
        <v>586</v>
      </c>
    </row>
    <row r="5567" spans="1:8" ht="16.5" thickBot="1">
      <c r="A5567" s="90" t="s">
        <v>337</v>
      </c>
      <c r="B5567" s="92">
        <v>11150.081484814367</v>
      </c>
      <c r="C5567" s="92">
        <v>17340.394</v>
      </c>
      <c r="D5567" s="92">
        <v>10933.550407746348</v>
      </c>
      <c r="E5567" s="92">
        <v>17003.649000000001</v>
      </c>
      <c r="F5567" s="92">
        <v>9445.8649765562495</v>
      </c>
      <c r="G5567" s="92">
        <v>14690.029</v>
      </c>
      <c r="H5567" s="113" t="s">
        <v>339</v>
      </c>
    </row>
    <row r="5571" spans="1:8">
      <c r="A5571" s="73" t="s">
        <v>349</v>
      </c>
      <c r="H5571" s="75" t="s">
        <v>350</v>
      </c>
    </row>
    <row r="5572" spans="1:8">
      <c r="A5572" s="73" t="s">
        <v>649</v>
      </c>
      <c r="H5572" s="54" t="s">
        <v>568</v>
      </c>
    </row>
    <row r="5573" spans="1:8" ht="16.5" customHeight="1" thickBot="1">
      <c r="A5573" s="72" t="s">
        <v>813</v>
      </c>
      <c r="E5573" s="2"/>
      <c r="G5573" s="2" t="s">
        <v>37</v>
      </c>
      <c r="H5573" s="2" t="s">
        <v>1</v>
      </c>
    </row>
    <row r="5574" spans="1:8" ht="16.5" thickBot="1">
      <c r="A5574" s="63" t="s">
        <v>6</v>
      </c>
      <c r="B5574" s="179">
        <v>2018</v>
      </c>
      <c r="C5574" s="180"/>
      <c r="D5574" s="179">
        <v>2019</v>
      </c>
      <c r="E5574" s="180"/>
      <c r="F5574" s="179">
        <v>2020</v>
      </c>
      <c r="G5574" s="180"/>
      <c r="H5574" s="64" t="s">
        <v>2</v>
      </c>
    </row>
    <row r="5575" spans="1:8">
      <c r="A5575" s="65"/>
      <c r="B5575" s="19" t="s">
        <v>40</v>
      </c>
      <c r="C5575" s="105" t="s">
        <v>41</v>
      </c>
      <c r="D5575" s="105" t="s">
        <v>40</v>
      </c>
      <c r="E5575" s="15" t="s">
        <v>41</v>
      </c>
      <c r="F5575" s="19" t="s">
        <v>40</v>
      </c>
      <c r="G5575" s="9" t="s">
        <v>41</v>
      </c>
      <c r="H5575" s="66"/>
    </row>
    <row r="5576" spans="1:8" ht="16.5" thickBot="1">
      <c r="A5576" s="67"/>
      <c r="B5576" s="32" t="s">
        <v>42</v>
      </c>
      <c r="C5576" s="11" t="s">
        <v>43</v>
      </c>
      <c r="D5576" s="108" t="s">
        <v>42</v>
      </c>
      <c r="E5576" s="34" t="s">
        <v>43</v>
      </c>
      <c r="F5576" s="32" t="s">
        <v>42</v>
      </c>
      <c r="G5576" s="32" t="s">
        <v>43</v>
      </c>
      <c r="H5576" s="68"/>
    </row>
    <row r="5577" spans="1:8" ht="17.25" thickTop="1" thickBot="1">
      <c r="A5577" s="22" t="s">
        <v>11</v>
      </c>
      <c r="B5577" s="33">
        <v>0</v>
      </c>
      <c r="C5577" s="36">
        <v>0</v>
      </c>
      <c r="D5577" s="29">
        <v>0</v>
      </c>
      <c r="E5577" s="29">
        <v>0.61799999999999999</v>
      </c>
      <c r="F5577" s="29">
        <v>0.17799999999999999</v>
      </c>
      <c r="G5577" s="29">
        <v>0.47299999999999998</v>
      </c>
      <c r="H5577" s="108" t="s">
        <v>575</v>
      </c>
    </row>
    <row r="5578" spans="1:8" ht="16.5" thickBot="1">
      <c r="A5578" s="22" t="s">
        <v>12</v>
      </c>
      <c r="B5578" s="35">
        <v>0.877</v>
      </c>
      <c r="C5578" s="36">
        <v>2.3029999999999999</v>
      </c>
      <c r="D5578" s="29">
        <v>1.5289999999999999</v>
      </c>
      <c r="E5578" s="29">
        <v>1.464</v>
      </c>
      <c r="F5578" s="29">
        <v>1.2989999999999999</v>
      </c>
      <c r="G5578" s="29">
        <v>1.8819999999999999</v>
      </c>
      <c r="H5578" s="108" t="s">
        <v>576</v>
      </c>
    </row>
    <row r="5579" spans="1:8" ht="16.5" thickBot="1">
      <c r="A5579" s="22" t="s">
        <v>13</v>
      </c>
      <c r="B5579" s="35">
        <v>16.082000000000001</v>
      </c>
      <c r="C5579" s="36">
        <v>31.93</v>
      </c>
      <c r="D5579" s="29">
        <v>2.3140000000000001</v>
      </c>
      <c r="E5579" s="29">
        <v>20.475000000000001</v>
      </c>
      <c r="F5579" s="29">
        <v>7.702</v>
      </c>
      <c r="G5579" s="29">
        <v>15.327999999999999</v>
      </c>
      <c r="H5579" s="108" t="s">
        <v>572</v>
      </c>
    </row>
    <row r="5580" spans="1:8" ht="16.5" thickBot="1">
      <c r="A5580" s="22" t="s">
        <v>14</v>
      </c>
      <c r="B5580" s="35">
        <v>5.0410000000000004</v>
      </c>
      <c r="C5580" s="36">
        <v>9.4369999999999994</v>
      </c>
      <c r="D5580" s="29">
        <v>5.5179479999999996</v>
      </c>
      <c r="E5580" s="29">
        <v>9.5220000000000002</v>
      </c>
      <c r="F5580" s="29">
        <v>4.0119999999999996</v>
      </c>
      <c r="G5580" s="29">
        <v>6.5069999999999997</v>
      </c>
      <c r="H5580" s="108" t="s">
        <v>585</v>
      </c>
    </row>
    <row r="5581" spans="1:8" ht="16.5" thickBot="1">
      <c r="A5581" s="22" t="s">
        <v>15</v>
      </c>
      <c r="B5581" s="35">
        <v>9.0939999999999994</v>
      </c>
      <c r="C5581" s="36">
        <v>16.725999999999999</v>
      </c>
      <c r="D5581" s="29">
        <v>0</v>
      </c>
      <c r="E5581" s="29">
        <v>22.844999999999999</v>
      </c>
      <c r="F5581" s="29">
        <v>9.1010000000000009</v>
      </c>
      <c r="G5581" s="29">
        <v>13.787000000000001</v>
      </c>
      <c r="H5581" s="108" t="s">
        <v>591</v>
      </c>
    </row>
    <row r="5582" spans="1:8" ht="16.5" thickBot="1">
      <c r="A5582" s="22" t="s">
        <v>16</v>
      </c>
      <c r="B5582" s="35">
        <v>1E-3</v>
      </c>
      <c r="C5582" s="36">
        <v>3.0000000000000001E-3</v>
      </c>
      <c r="D5582" s="29">
        <v>3.0000000000000001E-3</v>
      </c>
      <c r="E5582" s="29">
        <v>3.0000000000000001E-3</v>
      </c>
      <c r="F5582" s="29">
        <v>1E-3</v>
      </c>
      <c r="G5582" s="29">
        <v>1E-3</v>
      </c>
      <c r="H5582" s="108" t="s">
        <v>573</v>
      </c>
    </row>
    <row r="5583" spans="1:8" ht="16.5" thickBot="1">
      <c r="A5583" s="22" t="s">
        <v>17</v>
      </c>
      <c r="B5583" s="35">
        <v>1.625</v>
      </c>
      <c r="C5583" s="36">
        <v>3.359</v>
      </c>
      <c r="D5583" s="29">
        <v>0</v>
      </c>
      <c r="E5583" s="29">
        <v>0.32400000000000001</v>
      </c>
      <c r="F5583" s="29">
        <v>0.42599999999999999</v>
      </c>
      <c r="G5583" s="29">
        <v>0.63100000000000001</v>
      </c>
      <c r="H5583" s="108" t="s">
        <v>18</v>
      </c>
    </row>
    <row r="5584" spans="1:8" ht="16.5" thickBot="1">
      <c r="A5584" s="22" t="s">
        <v>19</v>
      </c>
      <c r="B5584" s="35">
        <v>0.41499999999999998</v>
      </c>
      <c r="C5584" s="36">
        <v>0.79900000000000004</v>
      </c>
      <c r="D5584" s="29">
        <v>7.0999999999999994E-2</v>
      </c>
      <c r="E5584" s="29">
        <v>5.36</v>
      </c>
      <c r="F5584" s="29">
        <v>1.1739999999999999</v>
      </c>
      <c r="G5584" s="29">
        <v>2.4319999999999999</v>
      </c>
      <c r="H5584" s="108" t="s">
        <v>574</v>
      </c>
    </row>
    <row r="5585" spans="1:8" ht="16.5" thickBot="1">
      <c r="A5585" s="22" t="s">
        <v>20</v>
      </c>
      <c r="B5585" s="35">
        <v>0</v>
      </c>
      <c r="C5585" s="36">
        <v>0</v>
      </c>
      <c r="D5585" s="29">
        <v>77.259288888888875</v>
      </c>
      <c r="E5585" s="29">
        <v>0.29399999999999998</v>
      </c>
      <c r="F5585" s="29">
        <v>0.318</v>
      </c>
      <c r="G5585" s="29">
        <v>1.141</v>
      </c>
      <c r="H5585" s="108" t="s">
        <v>577</v>
      </c>
    </row>
    <row r="5586" spans="1:8" ht="16.5" thickBot="1">
      <c r="A5586" s="22" t="s">
        <v>21</v>
      </c>
      <c r="B5586" s="35">
        <v>1.6E-2</v>
      </c>
      <c r="C5586" s="36">
        <v>2.9000000000000001E-2</v>
      </c>
      <c r="D5586" s="29">
        <v>1.526</v>
      </c>
      <c r="E5586" s="29">
        <v>0.13</v>
      </c>
      <c r="F5586" s="29">
        <v>2.7E-2</v>
      </c>
      <c r="G5586" s="29">
        <v>3.1E-2</v>
      </c>
      <c r="H5586" s="108" t="s">
        <v>587</v>
      </c>
    </row>
    <row r="5587" spans="1:8" ht="16.5" thickBot="1">
      <c r="A5587" s="22" t="s">
        <v>22</v>
      </c>
      <c r="B5587" s="29">
        <v>0</v>
      </c>
      <c r="C5587" s="29">
        <v>0</v>
      </c>
      <c r="D5587" s="29">
        <v>0</v>
      </c>
      <c r="E5587" s="29">
        <v>1E-3</v>
      </c>
      <c r="F5587" s="29">
        <v>0</v>
      </c>
      <c r="G5587" s="29">
        <v>0</v>
      </c>
      <c r="H5587" s="108" t="s">
        <v>571</v>
      </c>
    </row>
    <row r="5588" spans="1:8" ht="16.5" thickBot="1">
      <c r="A5588" s="22" t="s">
        <v>23</v>
      </c>
      <c r="B5588" s="35">
        <v>2.5999999999999999E-2</v>
      </c>
      <c r="C5588" s="36">
        <v>0.04</v>
      </c>
      <c r="D5588" s="29">
        <v>0</v>
      </c>
      <c r="E5588" s="29">
        <v>0.2</v>
      </c>
      <c r="F5588" s="29">
        <v>8.3000000000000004E-2</v>
      </c>
      <c r="G5588" s="29">
        <v>8.4000000000000005E-2</v>
      </c>
      <c r="H5588" s="108" t="s">
        <v>24</v>
      </c>
    </row>
    <row r="5589" spans="1:8" ht="16.5" thickBot="1">
      <c r="A5589" s="22" t="s">
        <v>25</v>
      </c>
      <c r="B5589" s="29">
        <v>8.9999999999999993E-3</v>
      </c>
      <c r="C5589" s="27">
        <v>2.1000000000000001E-2</v>
      </c>
      <c r="D5589" s="29">
        <v>0.16400000000000001</v>
      </c>
      <c r="E5589" s="29">
        <v>9.5359999999999996</v>
      </c>
      <c r="F5589" s="29">
        <v>10.663</v>
      </c>
      <c r="G5589" s="29">
        <v>15.648</v>
      </c>
      <c r="H5589" s="108" t="s">
        <v>578</v>
      </c>
    </row>
    <row r="5590" spans="1:8" ht="16.5" thickBot="1">
      <c r="A5590" s="22" t="s">
        <v>26</v>
      </c>
      <c r="B5590" s="35">
        <v>0</v>
      </c>
      <c r="C5590" s="36">
        <v>0</v>
      </c>
      <c r="D5590" s="29">
        <v>0</v>
      </c>
      <c r="E5590" s="29">
        <v>8.5999999999999993E-2</v>
      </c>
      <c r="F5590" s="29">
        <v>0</v>
      </c>
      <c r="G5590" s="29">
        <v>0</v>
      </c>
      <c r="H5590" s="108" t="s">
        <v>588</v>
      </c>
    </row>
    <row r="5591" spans="1:8" ht="16.5" thickBot="1">
      <c r="A5591" s="22" t="s">
        <v>27</v>
      </c>
      <c r="B5591" s="35">
        <v>0.26700000000000002</v>
      </c>
      <c r="C5591" s="36">
        <v>0.124</v>
      </c>
      <c r="D5591" s="29">
        <v>0</v>
      </c>
      <c r="E5591" s="29">
        <v>0.46400000000000002</v>
      </c>
      <c r="F5591" s="29">
        <v>0.23599999999999999</v>
      </c>
      <c r="G5591" s="29">
        <v>0.17499999999999999</v>
      </c>
      <c r="H5591" s="108" t="s">
        <v>579</v>
      </c>
    </row>
    <row r="5592" spans="1:8" ht="16.5" thickBot="1">
      <c r="A5592" s="22" t="s">
        <v>28</v>
      </c>
      <c r="B5592" s="35">
        <v>5.8000000000000003E-2</v>
      </c>
      <c r="C5592" s="36">
        <v>6.4000000000000001E-2</v>
      </c>
      <c r="D5592" s="29">
        <v>3.5000000000000003E-2</v>
      </c>
      <c r="E5592" s="29">
        <v>0.94</v>
      </c>
      <c r="F5592" s="29">
        <v>0.2</v>
      </c>
      <c r="G5592" s="29">
        <v>1.1919999999999999</v>
      </c>
      <c r="H5592" s="108" t="s">
        <v>580</v>
      </c>
    </row>
    <row r="5593" spans="1:8" ht="16.5" thickBot="1">
      <c r="A5593" s="22" t="s">
        <v>29</v>
      </c>
      <c r="B5593" s="35">
        <v>1.4E-2</v>
      </c>
      <c r="C5593" s="36">
        <v>2.1000000000000001E-2</v>
      </c>
      <c r="D5593" s="29">
        <v>0</v>
      </c>
      <c r="E5593" s="29">
        <v>0.43099999999999999</v>
      </c>
      <c r="F5593" s="29">
        <v>0.255</v>
      </c>
      <c r="G5593" s="29">
        <v>0.309</v>
      </c>
      <c r="H5593" s="108" t="s">
        <v>581</v>
      </c>
    </row>
    <row r="5594" spans="1:8" ht="16.5" thickBot="1">
      <c r="A5594" s="22" t="s">
        <v>30</v>
      </c>
      <c r="B5594" s="35">
        <v>1.2999999999999999E-2</v>
      </c>
      <c r="C5594" s="36">
        <v>7.1999999999999995E-2</v>
      </c>
      <c r="D5594" s="29">
        <v>0</v>
      </c>
      <c r="E5594" s="29">
        <v>0</v>
      </c>
      <c r="F5594" s="29">
        <v>1E-3</v>
      </c>
      <c r="G5594" s="29">
        <v>3.0000000000000001E-3</v>
      </c>
      <c r="H5594" s="108" t="s">
        <v>589</v>
      </c>
    </row>
    <row r="5595" spans="1:8" ht="16.5" thickBot="1">
      <c r="A5595" s="22" t="s">
        <v>31</v>
      </c>
      <c r="B5595" s="35">
        <v>126.4073431522874</v>
      </c>
      <c r="C5595" s="36">
        <v>256.52300000000002</v>
      </c>
      <c r="D5595" s="29">
        <v>83.270577980321974</v>
      </c>
      <c r="E5595" s="29">
        <v>236.90299999999999</v>
      </c>
      <c r="F5595" s="29">
        <v>98.78</v>
      </c>
      <c r="G5595" s="29">
        <v>169.41200000000001</v>
      </c>
      <c r="H5595" s="108" t="s">
        <v>582</v>
      </c>
    </row>
    <row r="5596" spans="1:8" ht="16.5" thickBot="1">
      <c r="A5596" s="22" t="s">
        <v>32</v>
      </c>
      <c r="B5596" s="35">
        <v>8.0489999999999995</v>
      </c>
      <c r="C5596" s="36">
        <v>17.233000000000001</v>
      </c>
      <c r="D5596" s="29">
        <v>4.3999999999999997E-2</v>
      </c>
      <c r="E5596" s="29">
        <v>11.92</v>
      </c>
      <c r="F5596" s="29">
        <v>6.7930000000000001</v>
      </c>
      <c r="G5596" s="29">
        <v>11.91</v>
      </c>
      <c r="H5596" s="108" t="s">
        <v>584</v>
      </c>
    </row>
    <row r="5597" spans="1:8" ht="16.5" thickBot="1">
      <c r="A5597" s="22" t="s">
        <v>33</v>
      </c>
      <c r="B5597" s="37">
        <v>2.1000000000000001E-2</v>
      </c>
      <c r="C5597" s="38">
        <v>7.0000000000000001E-3</v>
      </c>
      <c r="D5597" s="29">
        <v>0</v>
      </c>
      <c r="E5597" s="29">
        <v>7.2999999999999995E-2</v>
      </c>
      <c r="F5597" s="29">
        <v>0.129</v>
      </c>
      <c r="G5597" s="29">
        <v>2.1000000000000001E-2</v>
      </c>
      <c r="H5597" s="108" t="s">
        <v>583</v>
      </c>
    </row>
    <row r="5598" spans="1:8" ht="16.5" thickBot="1">
      <c r="A5598" s="22" t="s">
        <v>34</v>
      </c>
      <c r="B5598" s="37">
        <v>4.0000000000000001E-3</v>
      </c>
      <c r="C5598" s="38">
        <v>1.0999999999999999E-2</v>
      </c>
      <c r="D5598" s="29">
        <v>0</v>
      </c>
      <c r="E5598" s="29">
        <v>2.1000000000000001E-2</v>
      </c>
      <c r="F5598" s="29">
        <v>4.1000000000000002E-2</v>
      </c>
      <c r="G5598" s="29">
        <v>0.111</v>
      </c>
      <c r="H5598" s="107" t="s">
        <v>35</v>
      </c>
    </row>
    <row r="5599" spans="1:8" ht="16.5" thickBot="1">
      <c r="A5599" s="90" t="s">
        <v>338</v>
      </c>
      <c r="B5599" s="92">
        <v>168.01934315228738</v>
      </c>
      <c r="C5599" s="92">
        <v>338.70200000000006</v>
      </c>
      <c r="D5599" s="92">
        <v>171.73381486921087</v>
      </c>
      <c r="E5599" s="92">
        <v>319.714</v>
      </c>
      <c r="F5599" s="92">
        <v>141.41900000000001</v>
      </c>
      <c r="G5599" s="92">
        <v>241.07799999999997</v>
      </c>
      <c r="H5599" s="117" t="s">
        <v>586</v>
      </c>
    </row>
    <row r="5600" spans="1:8" ht="16.5" thickBot="1">
      <c r="A5600" s="90" t="s">
        <v>337</v>
      </c>
      <c r="B5600" s="92">
        <v>9942.0238034785907</v>
      </c>
      <c r="C5600" s="92">
        <v>15940.694</v>
      </c>
      <c r="D5600" s="92">
        <v>10025.10469373579</v>
      </c>
      <c r="E5600" s="92">
        <v>16073.903</v>
      </c>
      <c r="F5600" s="92">
        <v>8916.3416310559787</v>
      </c>
      <c r="G5600" s="92">
        <v>14296.151</v>
      </c>
      <c r="H5600" s="113" t="s">
        <v>339</v>
      </c>
    </row>
    <row r="5605" spans="1:8">
      <c r="H5605" s="7"/>
    </row>
    <row r="5606" spans="1:8">
      <c r="A5606" s="73" t="s">
        <v>351</v>
      </c>
      <c r="H5606" s="75" t="s">
        <v>352</v>
      </c>
    </row>
    <row r="5607" spans="1:8">
      <c r="A5607" s="73" t="s">
        <v>648</v>
      </c>
      <c r="H5607" s="54" t="s">
        <v>569</v>
      </c>
    </row>
    <row r="5608" spans="1:8" ht="16.5" customHeight="1" thickBot="1">
      <c r="A5608" s="72" t="s">
        <v>813</v>
      </c>
      <c r="E5608" s="2"/>
      <c r="G5608" s="2" t="s">
        <v>37</v>
      </c>
      <c r="H5608" s="2" t="s">
        <v>1</v>
      </c>
    </row>
    <row r="5609" spans="1:8" ht="16.5" thickBot="1">
      <c r="A5609" s="63" t="s">
        <v>6</v>
      </c>
      <c r="B5609" s="179">
        <v>2018</v>
      </c>
      <c r="C5609" s="180"/>
      <c r="D5609" s="179">
        <v>2019</v>
      </c>
      <c r="E5609" s="180"/>
      <c r="F5609" s="179">
        <v>2020</v>
      </c>
      <c r="G5609" s="180"/>
      <c r="H5609" s="64" t="s">
        <v>2</v>
      </c>
    </row>
    <row r="5610" spans="1:8">
      <c r="A5610" s="65"/>
      <c r="B5610" s="19" t="s">
        <v>40</v>
      </c>
      <c r="C5610" s="105" t="s">
        <v>41</v>
      </c>
      <c r="D5610" s="105" t="s">
        <v>40</v>
      </c>
      <c r="E5610" s="15" t="s">
        <v>41</v>
      </c>
      <c r="F5610" s="19" t="s">
        <v>40</v>
      </c>
      <c r="G5610" s="9" t="s">
        <v>41</v>
      </c>
      <c r="H5610" s="66"/>
    </row>
    <row r="5611" spans="1:8" ht="16.5" thickBot="1">
      <c r="A5611" s="67"/>
      <c r="B5611" s="32" t="s">
        <v>42</v>
      </c>
      <c r="C5611" s="11" t="s">
        <v>43</v>
      </c>
      <c r="D5611" s="108" t="s">
        <v>42</v>
      </c>
      <c r="E5611" s="34" t="s">
        <v>43</v>
      </c>
      <c r="F5611" s="32" t="s">
        <v>42</v>
      </c>
      <c r="G5611" s="32" t="s">
        <v>43</v>
      </c>
      <c r="H5611" s="68"/>
    </row>
    <row r="5612" spans="1:8" ht="17.25" thickTop="1" thickBot="1">
      <c r="A5612" s="22" t="s">
        <v>11</v>
      </c>
      <c r="B5612" s="33">
        <v>547.73799478539729</v>
      </c>
      <c r="C5612" s="36">
        <v>200.63200000000001</v>
      </c>
      <c r="D5612" s="35">
        <v>458.36099999999999</v>
      </c>
      <c r="E5612" s="35">
        <v>187.488</v>
      </c>
      <c r="F5612" s="35">
        <v>435.39</v>
      </c>
      <c r="G5612" s="35">
        <v>197.297</v>
      </c>
      <c r="H5612" s="108" t="s">
        <v>575</v>
      </c>
    </row>
    <row r="5613" spans="1:8" ht="16.5" thickBot="1">
      <c r="A5613" s="22" t="s">
        <v>12</v>
      </c>
      <c r="B5613" s="35">
        <v>455.01265945113227</v>
      </c>
      <c r="C5613" s="36">
        <v>260.92599999999999</v>
      </c>
      <c r="D5613" s="35">
        <v>541.40599999999995</v>
      </c>
      <c r="E5613" s="35">
        <v>254.74700000000001</v>
      </c>
      <c r="F5613" s="35">
        <v>563.22826604434977</v>
      </c>
      <c r="G5613" s="35">
        <v>265.01499999999999</v>
      </c>
      <c r="H5613" s="108" t="s">
        <v>576</v>
      </c>
    </row>
    <row r="5614" spans="1:8" ht="16.5" thickBot="1">
      <c r="A5614" s="22" t="s">
        <v>13</v>
      </c>
      <c r="B5614" s="35">
        <v>25.931603527890658</v>
      </c>
      <c r="C5614" s="36">
        <v>17.183</v>
      </c>
      <c r="D5614" s="35">
        <v>28.805</v>
      </c>
      <c r="E5614" s="35">
        <v>18.061</v>
      </c>
      <c r="F5614" s="35">
        <v>24.201000000000001</v>
      </c>
      <c r="G5614" s="35">
        <v>16.756</v>
      </c>
      <c r="H5614" s="108" t="s">
        <v>572</v>
      </c>
    </row>
    <row r="5615" spans="1:8" ht="16.5" thickBot="1">
      <c r="A5615" s="22" t="s">
        <v>14</v>
      </c>
      <c r="B5615" s="35">
        <v>224.14063772717864</v>
      </c>
      <c r="C5615" s="36">
        <v>90.885000000000005</v>
      </c>
      <c r="D5615" s="35">
        <v>126.056</v>
      </c>
      <c r="E5615" s="35">
        <v>56.767000000000003</v>
      </c>
      <c r="F5615" s="35">
        <v>238.87899999999999</v>
      </c>
      <c r="G5615" s="35">
        <v>103.502</v>
      </c>
      <c r="H5615" s="108" t="s">
        <v>585</v>
      </c>
    </row>
    <row r="5616" spans="1:8" ht="16.5" thickBot="1">
      <c r="A5616" s="22" t="s">
        <v>15</v>
      </c>
      <c r="B5616" s="35">
        <v>1601.9319903392491</v>
      </c>
      <c r="C5616" s="36">
        <v>637.18499999999995</v>
      </c>
      <c r="D5616" s="35">
        <v>1490.9480000000001</v>
      </c>
      <c r="E5616" s="35">
        <v>524.23299999999995</v>
      </c>
      <c r="F5616" s="35">
        <v>793.62199999999996</v>
      </c>
      <c r="G5616" s="35">
        <v>307.63400000000001</v>
      </c>
      <c r="H5616" s="108" t="s">
        <v>591</v>
      </c>
    </row>
    <row r="5617" spans="1:8" ht="16.5" thickBot="1">
      <c r="A5617" s="22" t="s">
        <v>16</v>
      </c>
      <c r="B5617" s="35">
        <v>2.4855422740524782</v>
      </c>
      <c r="C5617" s="36">
        <v>1.101</v>
      </c>
      <c r="D5617" s="35">
        <v>2.423</v>
      </c>
      <c r="E5617" s="35">
        <v>1.113</v>
      </c>
      <c r="F5617" s="35">
        <v>2.3570000000000002</v>
      </c>
      <c r="G5617" s="35">
        <v>1.127</v>
      </c>
      <c r="H5617" s="108" t="s">
        <v>573</v>
      </c>
    </row>
    <row r="5618" spans="1:8" ht="16.5" thickBot="1">
      <c r="A5618" s="22" t="s">
        <v>17</v>
      </c>
      <c r="B5618" s="35">
        <v>8.2337579617834403E-2</v>
      </c>
      <c r="C5618" s="36">
        <v>9.2999999999999999E-2</v>
      </c>
      <c r="D5618" s="35">
        <v>0.314</v>
      </c>
      <c r="E5618" s="35">
        <v>0.57699999999999996</v>
      </c>
      <c r="F5618" s="35">
        <v>2.3069999999999999</v>
      </c>
      <c r="G5618" s="35">
        <v>0.76100000000000001</v>
      </c>
      <c r="H5618" s="108" t="s">
        <v>18</v>
      </c>
    </row>
    <row r="5619" spans="1:8" ht="16.5" thickBot="1">
      <c r="A5619" s="22" t="s">
        <v>19</v>
      </c>
      <c r="B5619" s="35">
        <v>1842.0503512522494</v>
      </c>
      <c r="C5619" s="36">
        <v>745.255</v>
      </c>
      <c r="D5619" s="35">
        <v>1963.9549999999999</v>
      </c>
      <c r="E5619" s="35">
        <v>694.09199999999998</v>
      </c>
      <c r="F5619" s="35">
        <v>2049.8919999999998</v>
      </c>
      <c r="G5619" s="35">
        <v>715.93100000000004</v>
      </c>
      <c r="H5619" s="108" t="s">
        <v>574</v>
      </c>
    </row>
    <row r="5620" spans="1:8" ht="16.5" thickBot="1">
      <c r="A5620" s="22" t="s">
        <v>20</v>
      </c>
      <c r="B5620" s="35">
        <v>25.845970141596545</v>
      </c>
      <c r="C5620" s="36">
        <v>34.19</v>
      </c>
      <c r="D5620" s="35">
        <v>26.709</v>
      </c>
      <c r="E5620" s="35">
        <v>23.59</v>
      </c>
      <c r="F5620" s="35">
        <v>31.439</v>
      </c>
      <c r="G5620" s="35">
        <v>28.619</v>
      </c>
      <c r="H5620" s="108" t="s">
        <v>577</v>
      </c>
    </row>
    <row r="5621" spans="1:8" ht="16.5" thickBot="1">
      <c r="A5621" s="22" t="s">
        <v>21</v>
      </c>
      <c r="B5621" s="35">
        <v>330.83195835450988</v>
      </c>
      <c r="C5621" s="36">
        <v>96.155000000000001</v>
      </c>
      <c r="D5621" s="35">
        <v>299.988</v>
      </c>
      <c r="E5621" s="35">
        <v>102.161</v>
      </c>
      <c r="F5621" s="35">
        <v>230.63200000000001</v>
      </c>
      <c r="G5621" s="35">
        <v>72.897000000000006</v>
      </c>
      <c r="H5621" s="108" t="s">
        <v>587</v>
      </c>
    </row>
    <row r="5622" spans="1:8" ht="16.5" thickBot="1">
      <c r="A5622" s="22" t="s">
        <v>22</v>
      </c>
      <c r="B5622" s="35">
        <v>7.0568850457782304</v>
      </c>
      <c r="C5622" s="36">
        <v>2.8940000000000001</v>
      </c>
      <c r="D5622" s="35">
        <v>11.170999999999999</v>
      </c>
      <c r="E5622" s="35">
        <v>3.3180000000000001</v>
      </c>
      <c r="F5622" s="35">
        <v>11.028</v>
      </c>
      <c r="G5622" s="35">
        <v>2.6560000000000001</v>
      </c>
      <c r="H5622" s="108" t="s">
        <v>571</v>
      </c>
    </row>
    <row r="5623" spans="1:8" ht="16.5" thickBot="1">
      <c r="A5623" s="22" t="s">
        <v>23</v>
      </c>
      <c r="B5623" s="35">
        <v>808.5822163715078</v>
      </c>
      <c r="C5623" s="36">
        <v>280.66500000000002</v>
      </c>
      <c r="D5623" s="35">
        <v>814.53700000000003</v>
      </c>
      <c r="E5623" s="35">
        <v>327.39999999999998</v>
      </c>
      <c r="F5623" s="35">
        <v>1120.6179999999999</v>
      </c>
      <c r="G5623" s="35">
        <v>475.47</v>
      </c>
      <c r="H5623" s="108" t="s">
        <v>24</v>
      </c>
    </row>
    <row r="5624" spans="1:8" ht="16.5" thickBot="1">
      <c r="A5624" s="22" t="s">
        <v>25</v>
      </c>
      <c r="B5624" s="29">
        <v>335.61210114121042</v>
      </c>
      <c r="C5624" s="27">
        <v>113.22199999999999</v>
      </c>
      <c r="D5624" s="35">
        <v>285.08300000000003</v>
      </c>
      <c r="E5624" s="35">
        <v>105.94799999999999</v>
      </c>
      <c r="F5624" s="35">
        <v>302.85199999999998</v>
      </c>
      <c r="G5624" s="35">
        <v>111.348</v>
      </c>
      <c r="H5624" s="108" t="s">
        <v>578</v>
      </c>
    </row>
    <row r="5625" spans="1:8" ht="16.5" thickBot="1">
      <c r="A5625" s="22" t="s">
        <v>26</v>
      </c>
      <c r="B5625" s="35">
        <v>645.88145901639336</v>
      </c>
      <c r="C5625" s="36">
        <v>260.91899999999998</v>
      </c>
      <c r="D5625" s="35">
        <v>232.48892273929198</v>
      </c>
      <c r="E5625" s="35">
        <v>300.69400000000002</v>
      </c>
      <c r="F5625" s="35">
        <v>216.66900000000001</v>
      </c>
      <c r="G5625" s="35">
        <v>280.233</v>
      </c>
      <c r="H5625" s="108" t="s">
        <v>588</v>
      </c>
    </row>
    <row r="5626" spans="1:8" ht="16.5" thickBot="1">
      <c r="A5626" s="22" t="s">
        <v>27</v>
      </c>
      <c r="B5626" s="35">
        <v>62.933640258472401</v>
      </c>
      <c r="C5626" s="36">
        <v>134.52099999999999</v>
      </c>
      <c r="D5626" s="35">
        <v>233.99100000000001</v>
      </c>
      <c r="E5626" s="35">
        <v>85.233999999999995</v>
      </c>
      <c r="F5626" s="35">
        <v>272.52100000000002</v>
      </c>
      <c r="G5626" s="35">
        <v>91.567999999999998</v>
      </c>
      <c r="H5626" s="108" t="s">
        <v>579</v>
      </c>
    </row>
    <row r="5627" spans="1:8" ht="16.5" thickBot="1">
      <c r="A5627" s="22" t="s">
        <v>28</v>
      </c>
      <c r="B5627" s="35">
        <v>142.93283287622754</v>
      </c>
      <c r="C5627" s="36">
        <v>78.317999999999998</v>
      </c>
      <c r="D5627" s="35">
        <v>122.03700000000001</v>
      </c>
      <c r="E5627" s="35">
        <v>73.869</v>
      </c>
      <c r="F5627" s="35">
        <v>151.81200000000001</v>
      </c>
      <c r="G5627" s="35">
        <v>91.947000000000003</v>
      </c>
      <c r="H5627" s="108" t="s">
        <v>580</v>
      </c>
    </row>
    <row r="5628" spans="1:8" ht="16.5" thickBot="1">
      <c r="A5628" s="22" t="s">
        <v>29</v>
      </c>
      <c r="B5628" s="35">
        <v>654.8477842441448</v>
      </c>
      <c r="C5628" s="36">
        <v>128.84800000000001</v>
      </c>
      <c r="D5628" s="35">
        <v>209.208</v>
      </c>
      <c r="E5628" s="35">
        <v>104.84</v>
      </c>
      <c r="F5628" s="35">
        <v>210.62</v>
      </c>
      <c r="G5628" s="35">
        <v>93.415999999999997</v>
      </c>
      <c r="H5628" s="108" t="s">
        <v>581</v>
      </c>
    </row>
    <row r="5629" spans="1:8" ht="16.5" thickBot="1">
      <c r="A5629" s="22" t="s">
        <v>30</v>
      </c>
      <c r="B5629" s="35">
        <v>383.43637154831509</v>
      </c>
      <c r="C5629" s="36">
        <v>162.32499999999999</v>
      </c>
      <c r="D5629" s="35">
        <v>247.821</v>
      </c>
      <c r="E5629" s="35">
        <v>106.02</v>
      </c>
      <c r="F5629" s="35">
        <v>276.36700000000002</v>
      </c>
      <c r="G5629" s="35">
        <v>125.096</v>
      </c>
      <c r="H5629" s="108" t="s">
        <v>589</v>
      </c>
    </row>
    <row r="5630" spans="1:8" ht="16.5" thickBot="1">
      <c r="A5630" s="22" t="s">
        <v>31</v>
      </c>
      <c r="B5630" s="35">
        <v>865.02300000000002</v>
      </c>
      <c r="C5630" s="36">
        <v>523.99400000000003</v>
      </c>
      <c r="D5630" s="35">
        <v>839.75807427513962</v>
      </c>
      <c r="E5630" s="35">
        <v>363.55099999999999</v>
      </c>
      <c r="F5630" s="35">
        <v>676.52599999999995</v>
      </c>
      <c r="G5630" s="35">
        <v>292.88400000000001</v>
      </c>
      <c r="H5630" s="108" t="s">
        <v>582</v>
      </c>
    </row>
    <row r="5631" spans="1:8" ht="16.5" thickBot="1">
      <c r="A5631" s="22" t="s">
        <v>32</v>
      </c>
      <c r="B5631" s="35">
        <v>2293.0182016879335</v>
      </c>
      <c r="C5631" s="36">
        <v>583.005</v>
      </c>
      <c r="D5631" s="35">
        <v>2267.096</v>
      </c>
      <c r="E5631" s="35">
        <v>620.77700000000004</v>
      </c>
      <c r="F5631" s="35">
        <v>2333.616</v>
      </c>
      <c r="G5631" s="35">
        <v>651.30899999999997</v>
      </c>
      <c r="H5631" s="108" t="s">
        <v>584</v>
      </c>
    </row>
    <row r="5632" spans="1:8" ht="16.5" thickBot="1">
      <c r="A5632" s="22" t="s">
        <v>33</v>
      </c>
      <c r="B5632" s="37">
        <v>81.327410929737397</v>
      </c>
      <c r="C5632" s="38">
        <v>16.001999999999999</v>
      </c>
      <c r="D5632" s="35">
        <v>119.149</v>
      </c>
      <c r="E5632" s="35">
        <v>39.066000000000003</v>
      </c>
      <c r="F5632" s="35">
        <v>89.66</v>
      </c>
      <c r="G5632" s="35">
        <v>23.010999999999999</v>
      </c>
      <c r="H5632" s="108" t="s">
        <v>583</v>
      </c>
    </row>
    <row r="5633" spans="1:8" ht="16.5" thickBot="1">
      <c r="A5633" s="22" t="s">
        <v>34</v>
      </c>
      <c r="B5633" s="111">
        <v>365.62425905080295</v>
      </c>
      <c r="C5633" s="40">
        <v>135.11799999999999</v>
      </c>
      <c r="D5633" s="35">
        <v>239.989</v>
      </c>
      <c r="E5633" s="35">
        <v>95.245999999999995</v>
      </c>
      <c r="F5633" s="35">
        <v>339.56299999999999</v>
      </c>
      <c r="G5633" s="35">
        <v>134.57499999999999</v>
      </c>
      <c r="H5633" s="107" t="s">
        <v>35</v>
      </c>
    </row>
    <row r="5634" spans="1:8" ht="16.5" thickBot="1">
      <c r="A5634" s="90" t="s">
        <v>338</v>
      </c>
      <c r="B5634" s="92">
        <v>11702.327207603397</v>
      </c>
      <c r="C5634" s="92">
        <v>4503.4360000000015</v>
      </c>
      <c r="D5634" s="112">
        <v>10561.293997014431</v>
      </c>
      <c r="E5634" s="112">
        <v>4088.7919999999999</v>
      </c>
      <c r="F5634" s="112">
        <v>10373.799266044351</v>
      </c>
      <c r="G5634" s="112">
        <v>4083.0520000000001</v>
      </c>
      <c r="H5634" s="106" t="s">
        <v>586</v>
      </c>
    </row>
    <row r="5635" spans="1:8" ht="16.5" thickBot="1">
      <c r="A5635" s="90" t="s">
        <v>337</v>
      </c>
      <c r="B5635" s="92">
        <v>171831.78071401292</v>
      </c>
      <c r="C5635" s="92">
        <v>82997.116999999998</v>
      </c>
      <c r="D5635" s="112">
        <v>156407.16056508973</v>
      </c>
      <c r="E5635" s="112">
        <v>75546.812999999995</v>
      </c>
      <c r="F5635" s="112">
        <v>177869.64164743456</v>
      </c>
      <c r="G5635" s="112">
        <v>85913.486999999994</v>
      </c>
      <c r="H5635" s="113" t="s">
        <v>339</v>
      </c>
    </row>
    <row r="5637" spans="1:8">
      <c r="A5637" s="73" t="s">
        <v>353</v>
      </c>
      <c r="H5637" s="75" t="s">
        <v>354</v>
      </c>
    </row>
    <row r="5638" spans="1:8" ht="18.75" customHeight="1">
      <c r="A5638" s="71" t="s">
        <v>833</v>
      </c>
      <c r="D5638" s="55"/>
      <c r="E5638" s="55"/>
      <c r="F5638" s="55"/>
      <c r="G5638" s="55"/>
      <c r="H5638" s="55" t="s">
        <v>570</v>
      </c>
    </row>
    <row r="5639" spans="1:8" ht="16.5" customHeight="1" thickBot="1">
      <c r="A5639" s="72" t="s">
        <v>813</v>
      </c>
      <c r="E5639" s="2"/>
      <c r="G5639" s="2" t="s">
        <v>37</v>
      </c>
      <c r="H5639" s="2" t="s">
        <v>1</v>
      </c>
    </row>
    <row r="5640" spans="1:8" ht="16.5" thickBot="1">
      <c r="A5640" s="63" t="s">
        <v>6</v>
      </c>
      <c r="B5640" s="179">
        <v>2018</v>
      </c>
      <c r="C5640" s="180"/>
      <c r="D5640" s="179">
        <v>2019</v>
      </c>
      <c r="E5640" s="180"/>
      <c r="F5640" s="179">
        <v>2020</v>
      </c>
      <c r="G5640" s="180"/>
      <c r="H5640" s="64" t="s">
        <v>2</v>
      </c>
    </row>
    <row r="5641" spans="1:8">
      <c r="A5641" s="65"/>
      <c r="B5641" s="19" t="s">
        <v>40</v>
      </c>
      <c r="C5641" s="105" t="s">
        <v>41</v>
      </c>
      <c r="D5641" s="105" t="s">
        <v>40</v>
      </c>
      <c r="E5641" s="15" t="s">
        <v>41</v>
      </c>
      <c r="F5641" s="19" t="s">
        <v>40</v>
      </c>
      <c r="G5641" s="9" t="s">
        <v>41</v>
      </c>
      <c r="H5641" s="66"/>
    </row>
    <row r="5642" spans="1:8" ht="16.5" thickBot="1">
      <c r="A5642" s="67"/>
      <c r="B5642" s="32" t="s">
        <v>42</v>
      </c>
      <c r="C5642" s="11" t="s">
        <v>43</v>
      </c>
      <c r="D5642" s="108" t="s">
        <v>42</v>
      </c>
      <c r="E5642" s="34" t="s">
        <v>43</v>
      </c>
      <c r="F5642" s="32" t="s">
        <v>42</v>
      </c>
      <c r="G5642" s="32" t="s">
        <v>43</v>
      </c>
      <c r="H5642" s="68"/>
    </row>
    <row r="5643" spans="1:8" ht="17.25" thickTop="1" thickBot="1">
      <c r="A5643" s="22" t="s">
        <v>11</v>
      </c>
      <c r="B5643" s="33">
        <v>0.1</v>
      </c>
      <c r="C5643" s="36">
        <v>0.13</v>
      </c>
      <c r="D5643" s="29">
        <v>0.1</v>
      </c>
      <c r="E5643" s="29">
        <v>0.105</v>
      </c>
      <c r="F5643" s="29">
        <v>0.95799999999999996</v>
      </c>
      <c r="G5643" s="29">
        <v>1.056</v>
      </c>
      <c r="H5643" s="108" t="s">
        <v>575</v>
      </c>
    </row>
    <row r="5644" spans="1:8" ht="16.5" thickBot="1">
      <c r="A5644" s="22" t="s">
        <v>12</v>
      </c>
      <c r="B5644" s="35">
        <v>1.5289999999999999</v>
      </c>
      <c r="C5644" s="36">
        <v>1.232</v>
      </c>
      <c r="D5644" s="29">
        <v>0.82399999999999995</v>
      </c>
      <c r="E5644" s="29">
        <v>1.33</v>
      </c>
      <c r="F5644" s="29">
        <v>0.622</v>
      </c>
      <c r="G5644" s="29">
        <v>0.317</v>
      </c>
      <c r="H5644" s="108" t="s">
        <v>576</v>
      </c>
    </row>
    <row r="5645" spans="1:8" ht="16.5" thickBot="1">
      <c r="A5645" s="22" t="s">
        <v>13</v>
      </c>
      <c r="B5645" s="35">
        <v>1.4999999999999999E-2</v>
      </c>
      <c r="C5645" s="36">
        <v>0.05</v>
      </c>
      <c r="D5645" s="29">
        <v>0</v>
      </c>
      <c r="E5645" s="29">
        <v>0</v>
      </c>
      <c r="F5645" s="29">
        <v>0</v>
      </c>
      <c r="G5645" s="29">
        <v>0</v>
      </c>
      <c r="H5645" s="108" t="s">
        <v>572</v>
      </c>
    </row>
    <row r="5646" spans="1:8" ht="16.5" thickBot="1">
      <c r="A5646" s="22" t="s">
        <v>14</v>
      </c>
      <c r="B5646" s="35">
        <v>1.7829999999999999</v>
      </c>
      <c r="C5646" s="36">
        <v>2.7530000000000001</v>
      </c>
      <c r="D5646" s="29">
        <v>1.8959999999999999</v>
      </c>
      <c r="E5646" s="29">
        <v>2.7570000000000001</v>
      </c>
      <c r="F5646" s="29">
        <v>2.1379999999999999</v>
      </c>
      <c r="G5646" s="29">
        <v>2.4729999999999999</v>
      </c>
      <c r="H5646" s="108" t="s">
        <v>585</v>
      </c>
    </row>
    <row r="5647" spans="1:8" ht="16.5" thickBot="1">
      <c r="A5647" s="22" t="s">
        <v>15</v>
      </c>
      <c r="B5647" s="29">
        <v>0</v>
      </c>
      <c r="C5647" s="29">
        <v>0</v>
      </c>
      <c r="D5647" s="29">
        <v>0</v>
      </c>
      <c r="E5647" s="29">
        <v>0</v>
      </c>
      <c r="F5647" s="29">
        <v>0</v>
      </c>
      <c r="G5647" s="29">
        <v>0</v>
      </c>
      <c r="H5647" s="108" t="s">
        <v>591</v>
      </c>
    </row>
    <row r="5648" spans="1:8" ht="16.5" thickBot="1">
      <c r="A5648" s="22" t="s">
        <v>16</v>
      </c>
      <c r="B5648" s="29">
        <v>0</v>
      </c>
      <c r="C5648" s="29">
        <v>0</v>
      </c>
      <c r="D5648" s="29">
        <v>0</v>
      </c>
      <c r="E5648" s="29">
        <v>0</v>
      </c>
      <c r="F5648" s="29">
        <v>0</v>
      </c>
      <c r="G5648" s="29">
        <v>0</v>
      </c>
      <c r="H5648" s="108" t="s">
        <v>573</v>
      </c>
    </row>
    <row r="5649" spans="1:8" ht="16.5" thickBot="1">
      <c r="A5649" s="22" t="s">
        <v>17</v>
      </c>
      <c r="B5649" s="29">
        <v>0</v>
      </c>
      <c r="C5649" s="29">
        <v>0</v>
      </c>
      <c r="D5649" s="29">
        <v>0</v>
      </c>
      <c r="E5649" s="29">
        <v>0</v>
      </c>
      <c r="F5649" s="29">
        <v>0</v>
      </c>
      <c r="G5649" s="29">
        <v>0</v>
      </c>
      <c r="H5649" s="108" t="s">
        <v>18</v>
      </c>
    </row>
    <row r="5650" spans="1:8" ht="16.5" thickBot="1">
      <c r="A5650" s="22" t="s">
        <v>19</v>
      </c>
      <c r="B5650" s="35">
        <v>14.554</v>
      </c>
      <c r="C5650" s="36">
        <v>20.855</v>
      </c>
      <c r="D5650" s="29">
        <v>15.678000000000001</v>
      </c>
      <c r="E5650" s="29">
        <v>21.832999999999998</v>
      </c>
      <c r="F5650" s="29">
        <v>13.917999999999999</v>
      </c>
      <c r="G5650" s="29">
        <v>19.492999999999999</v>
      </c>
      <c r="H5650" s="108" t="s">
        <v>574</v>
      </c>
    </row>
    <row r="5651" spans="1:8" ht="16.5" thickBot="1">
      <c r="A5651" s="22" t="s">
        <v>20</v>
      </c>
      <c r="B5651" s="35">
        <v>0</v>
      </c>
      <c r="C5651" s="36">
        <v>0</v>
      </c>
      <c r="D5651" s="29">
        <v>7.0000000000000007E-2</v>
      </c>
      <c r="E5651" s="29">
        <v>3.3000000000000002E-2</v>
      </c>
      <c r="F5651" s="29">
        <v>1.0999999999999999E-2</v>
      </c>
      <c r="G5651" s="29">
        <v>7.1999999999999995E-2</v>
      </c>
      <c r="H5651" s="108" t="s">
        <v>577</v>
      </c>
    </row>
    <row r="5652" spans="1:8" ht="16.5" thickBot="1">
      <c r="A5652" s="22" t="s">
        <v>21</v>
      </c>
      <c r="B5652" s="35">
        <v>1.196</v>
      </c>
      <c r="C5652" s="36">
        <v>0.504</v>
      </c>
      <c r="D5652" s="29">
        <v>1.274</v>
      </c>
      <c r="E5652" s="29">
        <v>0.57799999999999996</v>
      </c>
      <c r="F5652" s="29">
        <v>0.13500000000000001</v>
      </c>
      <c r="G5652" s="29">
        <v>5.3999999999999999E-2</v>
      </c>
      <c r="H5652" s="108" t="s">
        <v>587</v>
      </c>
    </row>
    <row r="5653" spans="1:8" ht="16.5" thickBot="1">
      <c r="A5653" s="22" t="s">
        <v>22</v>
      </c>
      <c r="B5653" s="35">
        <v>0</v>
      </c>
      <c r="C5653" s="36">
        <v>0</v>
      </c>
      <c r="D5653" s="36">
        <v>0</v>
      </c>
      <c r="E5653" s="36">
        <v>0</v>
      </c>
      <c r="F5653" s="36">
        <v>0</v>
      </c>
      <c r="G5653" s="36">
        <v>0</v>
      </c>
      <c r="H5653" s="108" t="s">
        <v>571</v>
      </c>
    </row>
    <row r="5654" spans="1:8" ht="16.5" thickBot="1">
      <c r="A5654" s="22" t="s">
        <v>23</v>
      </c>
      <c r="B5654" s="35">
        <v>0.49099999999999999</v>
      </c>
      <c r="C5654" s="36">
        <v>8.2000000000000003E-2</v>
      </c>
      <c r="D5654" s="29">
        <v>0.19700000000000001</v>
      </c>
      <c r="E5654" s="29">
        <v>9.1999999999999998E-2</v>
      </c>
      <c r="F5654" s="29">
        <v>0</v>
      </c>
      <c r="G5654" s="29">
        <v>1E-3</v>
      </c>
      <c r="H5654" s="108" t="s">
        <v>24</v>
      </c>
    </row>
    <row r="5655" spans="1:8" ht="16.5" thickBot="1">
      <c r="A5655" s="22" t="s">
        <v>25</v>
      </c>
      <c r="B5655" s="29">
        <v>0</v>
      </c>
      <c r="C5655" s="27">
        <v>0</v>
      </c>
      <c r="D5655" s="29">
        <v>2.4E-2</v>
      </c>
      <c r="E5655" s="29">
        <v>3.1E-2</v>
      </c>
      <c r="F5655" s="29">
        <v>0.25</v>
      </c>
      <c r="G5655" s="29">
        <v>0.155</v>
      </c>
      <c r="H5655" s="108" t="s">
        <v>578</v>
      </c>
    </row>
    <row r="5656" spans="1:8" ht="16.5" thickBot="1">
      <c r="A5656" s="22" t="s">
        <v>26</v>
      </c>
      <c r="B5656" s="29">
        <v>0</v>
      </c>
      <c r="C5656" s="29">
        <v>0</v>
      </c>
      <c r="D5656" s="29">
        <v>0</v>
      </c>
      <c r="E5656" s="29">
        <v>0</v>
      </c>
      <c r="F5656" s="29">
        <v>0</v>
      </c>
      <c r="G5656" s="29">
        <v>0</v>
      </c>
      <c r="H5656" s="108" t="s">
        <v>588</v>
      </c>
    </row>
    <row r="5657" spans="1:8" ht="16.5" thickBot="1">
      <c r="A5657" s="22" t="s">
        <v>27</v>
      </c>
      <c r="B5657" s="35">
        <v>0.35</v>
      </c>
      <c r="C5657" s="36">
        <v>0.35</v>
      </c>
      <c r="D5657" s="29">
        <v>0.08</v>
      </c>
      <c r="E5657" s="29">
        <v>6.8000000000000005E-2</v>
      </c>
      <c r="F5657" s="29">
        <v>2.5999999999999999E-2</v>
      </c>
      <c r="G5657" s="29">
        <v>1.7999999999999999E-2</v>
      </c>
      <c r="H5657" s="108" t="s">
        <v>579</v>
      </c>
    </row>
    <row r="5658" spans="1:8" ht="16.5" thickBot="1">
      <c r="A5658" s="22" t="s">
        <v>28</v>
      </c>
      <c r="B5658" s="35">
        <v>2.5999999999999999E-2</v>
      </c>
      <c r="C5658" s="36">
        <v>4.1000000000000002E-2</v>
      </c>
      <c r="D5658" s="29">
        <v>0</v>
      </c>
      <c r="E5658" s="29">
        <v>1E-3</v>
      </c>
      <c r="F5658" s="29">
        <v>0.19800000000000001</v>
      </c>
      <c r="G5658" s="29">
        <v>9.1999999999999998E-2</v>
      </c>
      <c r="H5658" s="108" t="s">
        <v>580</v>
      </c>
    </row>
    <row r="5659" spans="1:8" ht="16.5" thickBot="1">
      <c r="A5659" s="22" t="s">
        <v>29</v>
      </c>
      <c r="B5659" s="35">
        <v>0.26200000000000001</v>
      </c>
      <c r="C5659" s="36">
        <v>0.497</v>
      </c>
      <c r="D5659" s="29">
        <v>8.7999999999999995E-2</v>
      </c>
      <c r="E5659" s="29">
        <v>0.17</v>
      </c>
      <c r="F5659" s="29">
        <v>3.6999999999999998E-2</v>
      </c>
      <c r="G5659" s="29">
        <v>2.9000000000000001E-2</v>
      </c>
      <c r="H5659" s="108" t="s">
        <v>581</v>
      </c>
    </row>
    <row r="5660" spans="1:8" ht="16.5" thickBot="1">
      <c r="A5660" s="22" t="s">
        <v>30</v>
      </c>
      <c r="B5660" s="35">
        <v>0</v>
      </c>
      <c r="C5660" s="36">
        <v>0</v>
      </c>
      <c r="D5660" s="29">
        <v>8.7999999999999995E-2</v>
      </c>
      <c r="E5660" s="29">
        <v>0.153</v>
      </c>
      <c r="F5660" s="29">
        <v>2.1999999999999999E-2</v>
      </c>
      <c r="G5660" s="29">
        <v>3.5999999999999997E-2</v>
      </c>
      <c r="H5660" s="108" t="s">
        <v>589</v>
      </c>
    </row>
    <row r="5661" spans="1:8" ht="16.5" thickBot="1">
      <c r="A5661" s="22" t="s">
        <v>31</v>
      </c>
      <c r="B5661" s="35">
        <v>5.4880000000000004</v>
      </c>
      <c r="C5661" s="36">
        <v>6.7309999999999999</v>
      </c>
      <c r="D5661" s="29">
        <v>7.4370000000000003</v>
      </c>
      <c r="E5661" s="29">
        <v>9.0739999999999998</v>
      </c>
      <c r="F5661" s="29">
        <v>4.7469999999999999</v>
      </c>
      <c r="G5661" s="29">
        <v>6.931</v>
      </c>
      <c r="H5661" s="108" t="s">
        <v>582</v>
      </c>
    </row>
    <row r="5662" spans="1:8" ht="16.5" thickBot="1">
      <c r="A5662" s="22" t="s">
        <v>32</v>
      </c>
      <c r="B5662" s="35">
        <v>0.16900000000000001</v>
      </c>
      <c r="C5662" s="36">
        <v>0.20799999999999999</v>
      </c>
      <c r="D5662" s="29">
        <v>0.67500000000000004</v>
      </c>
      <c r="E5662" s="29">
        <v>0.80700000000000005</v>
      </c>
      <c r="F5662" s="29">
        <v>0.125</v>
      </c>
      <c r="G5662" s="29">
        <v>0.14000000000000001</v>
      </c>
      <c r="H5662" s="108" t="s">
        <v>584</v>
      </c>
    </row>
    <row r="5663" spans="1:8" ht="16.5" thickBot="1">
      <c r="A5663" s="22" t="s">
        <v>33</v>
      </c>
      <c r="B5663" s="37">
        <v>0</v>
      </c>
      <c r="C5663" s="38">
        <v>0</v>
      </c>
      <c r="D5663" s="29">
        <v>0</v>
      </c>
      <c r="E5663" s="29">
        <v>1E-3</v>
      </c>
      <c r="F5663" s="29">
        <v>0</v>
      </c>
      <c r="G5663" s="29">
        <v>0</v>
      </c>
      <c r="H5663" s="108" t="s">
        <v>583</v>
      </c>
    </row>
    <row r="5664" spans="1:8" ht="16.5" thickBot="1">
      <c r="A5664" s="22" t="s">
        <v>34</v>
      </c>
      <c r="B5664" s="37">
        <v>0</v>
      </c>
      <c r="C5664" s="38">
        <v>0</v>
      </c>
      <c r="D5664" s="29">
        <v>0</v>
      </c>
      <c r="E5664" s="29">
        <v>0</v>
      </c>
      <c r="F5664" s="29">
        <v>4.2999999999999997E-2</v>
      </c>
      <c r="G5664" s="29">
        <v>0.02</v>
      </c>
      <c r="H5664" s="107" t="s">
        <v>35</v>
      </c>
    </row>
    <row r="5665" spans="1:8" ht="16.5" thickBot="1">
      <c r="A5665" s="90" t="s">
        <v>338</v>
      </c>
      <c r="B5665" s="92">
        <f>SUM(B5643:B5664)</f>
        <v>25.963000000000005</v>
      </c>
      <c r="C5665" s="92">
        <f t="shared" ref="C5665" si="561">SUM(C5643:C5664)</f>
        <v>33.433</v>
      </c>
      <c r="D5665" s="92">
        <v>28.431000000000004</v>
      </c>
      <c r="E5665" s="92">
        <v>37.033000000000001</v>
      </c>
      <c r="F5665" s="92">
        <v>23.229999999999997</v>
      </c>
      <c r="G5665" s="92">
        <v>30.887</v>
      </c>
      <c r="H5665" s="117" t="s">
        <v>586</v>
      </c>
    </row>
    <row r="5666" spans="1:8" ht="16.5" thickBot="1">
      <c r="A5666" s="90" t="s">
        <v>337</v>
      </c>
      <c r="B5666" s="92">
        <v>7578.2650000000003</v>
      </c>
      <c r="C5666" s="92">
        <v>7601.3190000000004</v>
      </c>
      <c r="D5666" s="92">
        <v>6369.6208419183558</v>
      </c>
      <c r="E5666" s="92">
        <v>6388.9979999999996</v>
      </c>
      <c r="F5666" s="92">
        <v>7264.5503579378783</v>
      </c>
      <c r="G5666" s="92">
        <v>7286.65</v>
      </c>
      <c r="H5666" s="113" t="s">
        <v>339</v>
      </c>
    </row>
  </sheetData>
  <mergeCells count="541">
    <mergeCell ref="D3776:E3776"/>
    <mergeCell ref="F3776:G3776"/>
    <mergeCell ref="B3776:C3776"/>
    <mergeCell ref="F3672:G3672"/>
    <mergeCell ref="A38:A40"/>
    <mergeCell ref="B1064:C1064"/>
    <mergeCell ref="D1064:E1064"/>
    <mergeCell ref="F1064:G1064"/>
    <mergeCell ref="F1286:G1286"/>
    <mergeCell ref="D1540:E1540"/>
    <mergeCell ref="F1540:G1540"/>
    <mergeCell ref="B1447:C1447"/>
    <mergeCell ref="D1447:E1447"/>
    <mergeCell ref="F1447:G1447"/>
    <mergeCell ref="B1478:C1478"/>
    <mergeCell ref="F904:G904"/>
    <mergeCell ref="F1383:G1383"/>
    <mergeCell ref="F1317:G1317"/>
    <mergeCell ref="F1350:G1350"/>
    <mergeCell ref="F1255:G1255"/>
    <mergeCell ref="B904:C904"/>
    <mergeCell ref="B839:C839"/>
    <mergeCell ref="D839:E839"/>
    <mergeCell ref="B3507:C3507"/>
    <mergeCell ref="F3507:G3507"/>
    <mergeCell ref="B3539:C3539"/>
    <mergeCell ref="D3607:E3607"/>
    <mergeCell ref="B3639:C3639"/>
    <mergeCell ref="D3639:E3639"/>
    <mergeCell ref="F3639:G3639"/>
    <mergeCell ref="D3708:E3708"/>
    <mergeCell ref="F3708:G3708"/>
    <mergeCell ref="F3607:G3607"/>
    <mergeCell ref="D3507:E3507"/>
    <mergeCell ref="B3573:C3573"/>
    <mergeCell ref="D3573:E3573"/>
    <mergeCell ref="F839:G839"/>
    <mergeCell ref="D678:E678"/>
    <mergeCell ref="F678:G678"/>
    <mergeCell ref="B709:C709"/>
    <mergeCell ref="D709:E709"/>
    <mergeCell ref="B935:C935"/>
    <mergeCell ref="D1350:E1350"/>
    <mergeCell ref="F709:G709"/>
    <mergeCell ref="F1571:G1571"/>
    <mergeCell ref="D1509:E1509"/>
    <mergeCell ref="F1509:G1509"/>
    <mergeCell ref="B1255:C1255"/>
    <mergeCell ref="F935:G935"/>
    <mergeCell ref="B1097:C1097"/>
    <mergeCell ref="F1162:G1162"/>
    <mergeCell ref="D1255:E1255"/>
    <mergeCell ref="D872:E872"/>
    <mergeCell ref="F872:G872"/>
    <mergeCell ref="F1097:G1097"/>
    <mergeCell ref="B998:C998"/>
    <mergeCell ref="B1130:C1130"/>
    <mergeCell ref="D1130:E1130"/>
    <mergeCell ref="D904:E904"/>
    <mergeCell ref="B872:C872"/>
    <mergeCell ref="K5:K8"/>
    <mergeCell ref="B1416:C1416"/>
    <mergeCell ref="B1509:C1509"/>
    <mergeCell ref="F200:G200"/>
    <mergeCell ref="F332:G332"/>
    <mergeCell ref="F169:G169"/>
    <mergeCell ref="F231:G231"/>
    <mergeCell ref="F1416:G1416"/>
    <mergeCell ref="H5:J5"/>
    <mergeCell ref="B136:C136"/>
    <mergeCell ref="D136:E136"/>
    <mergeCell ref="F136:G136"/>
    <mergeCell ref="H38:H40"/>
    <mergeCell ref="B364:C364"/>
    <mergeCell ref="D364:E364"/>
    <mergeCell ref="F364:G364"/>
    <mergeCell ref="B38:C38"/>
    <mergeCell ref="D38:E38"/>
    <mergeCell ref="F38:G38"/>
    <mergeCell ref="B169:C169"/>
    <mergeCell ref="D169:E169"/>
    <mergeCell ref="D231:E231"/>
    <mergeCell ref="B74:C74"/>
    <mergeCell ref="F1478:G1478"/>
    <mergeCell ref="B553:C553"/>
    <mergeCell ref="D553:E553"/>
    <mergeCell ref="F553:G553"/>
    <mergeCell ref="B584:C584"/>
    <mergeCell ref="D584:E584"/>
    <mergeCell ref="D808:E808"/>
    <mergeCell ref="F808:G808"/>
    <mergeCell ref="F647:G647"/>
    <mergeCell ref="F740:G740"/>
    <mergeCell ref="B647:C647"/>
    <mergeCell ref="B615:C615"/>
    <mergeCell ref="F584:G584"/>
    <mergeCell ref="D615:E615"/>
    <mergeCell ref="F615:G615"/>
    <mergeCell ref="D647:E647"/>
    <mergeCell ref="B740:C740"/>
    <mergeCell ref="D740:E740"/>
    <mergeCell ref="B773:C773"/>
    <mergeCell ref="D773:E773"/>
    <mergeCell ref="F773:G773"/>
    <mergeCell ref="B678:C678"/>
    <mergeCell ref="B808:C808"/>
    <mergeCell ref="B2137:C2137"/>
    <mergeCell ref="D1883:E1883"/>
    <mergeCell ref="B966:C966"/>
    <mergeCell ref="D966:E966"/>
    <mergeCell ref="B1162:C1162"/>
    <mergeCell ref="B1633:C1633"/>
    <mergeCell ref="D1633:E1633"/>
    <mergeCell ref="F1633:G1633"/>
    <mergeCell ref="B1031:C1031"/>
    <mergeCell ref="D1031:E1031"/>
    <mergeCell ref="D1162:E1162"/>
    <mergeCell ref="B1664:C1664"/>
    <mergeCell ref="D1664:E1664"/>
    <mergeCell ref="F1664:G1664"/>
    <mergeCell ref="B1602:C1602"/>
    <mergeCell ref="F966:G966"/>
    <mergeCell ref="B1571:C1571"/>
    <mergeCell ref="D1571:E1571"/>
    <mergeCell ref="D1317:E1317"/>
    <mergeCell ref="B1350:C1350"/>
    <mergeCell ref="F1916:G1916"/>
    <mergeCell ref="D2075:E2075"/>
    <mergeCell ref="B2106:C2106"/>
    <mergeCell ref="F998:G998"/>
    <mergeCell ref="B2608:C2608"/>
    <mergeCell ref="F2544:G2544"/>
    <mergeCell ref="D2481:E2481"/>
    <mergeCell ref="D998:E998"/>
    <mergeCell ref="D1727:E1727"/>
    <mergeCell ref="B1758:C1758"/>
    <mergeCell ref="F1758:G1758"/>
    <mergeCell ref="F1727:G1727"/>
    <mergeCell ref="B1286:C1286"/>
    <mergeCell ref="D1286:E1286"/>
    <mergeCell ref="B1317:C1317"/>
    <mergeCell ref="B2449:C2449"/>
    <mergeCell ref="D2449:E2449"/>
    <mergeCell ref="F2449:G2449"/>
    <mergeCell ref="B2201:C2201"/>
    <mergeCell ref="D2201:E2201"/>
    <mergeCell ref="D2263:E2263"/>
    <mergeCell ref="F2232:G2232"/>
    <mergeCell ref="B2232:C2232"/>
    <mergeCell ref="B2169:C2169"/>
    <mergeCell ref="D2169:E2169"/>
    <mergeCell ref="F2169:G2169"/>
    <mergeCell ref="D2137:E2137"/>
    <mergeCell ref="F2137:G2137"/>
    <mergeCell ref="F297:G297"/>
    <mergeCell ref="B395:C395"/>
    <mergeCell ref="D395:E395"/>
    <mergeCell ref="F395:G395"/>
    <mergeCell ref="B2481:C2481"/>
    <mergeCell ref="D3056:E3056"/>
    <mergeCell ref="B2544:C2544"/>
    <mergeCell ref="F2263:G2263"/>
    <mergeCell ref="B2672:C2672"/>
    <mergeCell ref="D2672:E2672"/>
    <mergeCell ref="B2766:C2766"/>
    <mergeCell ref="D2766:E2766"/>
    <mergeCell ref="F2766:G2766"/>
    <mergeCell ref="B2512:C2512"/>
    <mergeCell ref="D2829:E2829"/>
    <mergeCell ref="D2608:E2608"/>
    <mergeCell ref="D2512:E2512"/>
    <mergeCell ref="F2512:G2512"/>
    <mergeCell ref="B2325:C2325"/>
    <mergeCell ref="D2325:E2325"/>
    <mergeCell ref="B2734:C2734"/>
    <mergeCell ref="F2959:G2959"/>
    <mergeCell ref="B2861:C2861"/>
    <mergeCell ref="D2893:E2893"/>
    <mergeCell ref="B2075:C2075"/>
    <mergeCell ref="D2043:E2043"/>
    <mergeCell ref="D1916:E1916"/>
    <mergeCell ref="B2043:C2043"/>
    <mergeCell ref="F2481:G2481"/>
    <mergeCell ref="A2:F2"/>
    <mergeCell ref="A3:F3"/>
    <mergeCell ref="A4:F4"/>
    <mergeCell ref="B5:D5"/>
    <mergeCell ref="E5:G5"/>
    <mergeCell ref="D522:E522"/>
    <mergeCell ref="F522:G522"/>
    <mergeCell ref="B426:C426"/>
    <mergeCell ref="D426:E426"/>
    <mergeCell ref="F426:G426"/>
    <mergeCell ref="B459:C459"/>
    <mergeCell ref="D459:E459"/>
    <mergeCell ref="F459:G459"/>
    <mergeCell ref="B491:C491"/>
    <mergeCell ref="D491:E491"/>
    <mergeCell ref="F491:G491"/>
    <mergeCell ref="B522:C522"/>
    <mergeCell ref="B297:C297"/>
    <mergeCell ref="D297:E297"/>
    <mergeCell ref="D5541:E5541"/>
    <mergeCell ref="B5574:C5574"/>
    <mergeCell ref="D5574:E5574"/>
    <mergeCell ref="B5385:C5385"/>
    <mergeCell ref="B5447:C5447"/>
    <mergeCell ref="D74:E74"/>
    <mergeCell ref="F74:G74"/>
    <mergeCell ref="B332:C332"/>
    <mergeCell ref="B200:C200"/>
    <mergeCell ref="D200:E200"/>
    <mergeCell ref="B231:C231"/>
    <mergeCell ref="D1758:E1758"/>
    <mergeCell ref="F2201:G2201"/>
    <mergeCell ref="B2418:C2418"/>
    <mergeCell ref="D2418:E2418"/>
    <mergeCell ref="F2418:G2418"/>
    <mergeCell ref="B2356:C2356"/>
    <mergeCell ref="B1820:C1820"/>
    <mergeCell ref="D1820:E1820"/>
    <mergeCell ref="F2294:G2294"/>
    <mergeCell ref="D2294:E2294"/>
    <mergeCell ref="F2325:G2325"/>
    <mergeCell ref="B2294:C2294"/>
    <mergeCell ref="B1979:C1979"/>
    <mergeCell ref="B4095:C4095"/>
    <mergeCell ref="B4064:C4064"/>
    <mergeCell ref="D4064:E4064"/>
    <mergeCell ref="F4064:G4064"/>
    <mergeCell ref="B4475:C4475"/>
    <mergeCell ref="F5640:G5640"/>
    <mergeCell ref="F5609:G5609"/>
    <mergeCell ref="F5478:G5478"/>
    <mergeCell ref="F5509:G5509"/>
    <mergeCell ref="D5385:E5385"/>
    <mergeCell ref="F5385:G5385"/>
    <mergeCell ref="B5167:C5167"/>
    <mergeCell ref="D5167:E5167"/>
    <mergeCell ref="F5167:G5167"/>
    <mergeCell ref="B5199:C5199"/>
    <mergeCell ref="B5609:C5609"/>
    <mergeCell ref="D5609:E5609"/>
    <mergeCell ref="B5640:C5640"/>
    <mergeCell ref="D5640:E5640"/>
    <mergeCell ref="B5478:C5478"/>
    <mergeCell ref="D5478:E5478"/>
    <mergeCell ref="B5509:C5509"/>
    <mergeCell ref="D5509:E5509"/>
    <mergeCell ref="B5541:C5541"/>
    <mergeCell ref="D5323:E5323"/>
    <mergeCell ref="F5323:G5323"/>
    <mergeCell ref="B5230:C5230"/>
    <mergeCell ref="D5230:E5230"/>
    <mergeCell ref="F5230:G5230"/>
    <mergeCell ref="B5292:C5292"/>
    <mergeCell ref="D5292:E5292"/>
    <mergeCell ref="F5292:G5292"/>
    <mergeCell ref="B5416:C5416"/>
    <mergeCell ref="F265:G265"/>
    <mergeCell ref="D1979:E1979"/>
    <mergeCell ref="F1979:G1979"/>
    <mergeCell ref="B2010:C2010"/>
    <mergeCell ref="D2010:E2010"/>
    <mergeCell ref="F2010:G2010"/>
    <mergeCell ref="B1948:C1948"/>
    <mergeCell ref="D1948:E1948"/>
    <mergeCell ref="F1948:G1948"/>
    <mergeCell ref="F1130:G1130"/>
    <mergeCell ref="B1224:C1224"/>
    <mergeCell ref="B1540:C1540"/>
    <mergeCell ref="B1383:C1383"/>
    <mergeCell ref="D1383:E1383"/>
    <mergeCell ref="D1478:E1478"/>
    <mergeCell ref="D1416:E1416"/>
    <mergeCell ref="D1602:E1602"/>
    <mergeCell ref="F1602:G1602"/>
    <mergeCell ref="D935:E935"/>
    <mergeCell ref="D1097:E1097"/>
    <mergeCell ref="D1224:E1224"/>
    <mergeCell ref="F1224:G1224"/>
    <mergeCell ref="F1031:G1031"/>
    <mergeCell ref="B1916:C1916"/>
    <mergeCell ref="B105:C105"/>
    <mergeCell ref="D105:E105"/>
    <mergeCell ref="F105:G105"/>
    <mergeCell ref="B3056:C3056"/>
    <mergeCell ref="F3247:G3247"/>
    <mergeCell ref="F3056:G3056"/>
    <mergeCell ref="D3182:E3182"/>
    <mergeCell ref="D2544:E2544"/>
    <mergeCell ref="D2861:E2861"/>
    <mergeCell ref="F2861:G2861"/>
    <mergeCell ref="B2893:C2893"/>
    <mergeCell ref="D332:E332"/>
    <mergeCell ref="F2043:G2043"/>
    <mergeCell ref="B1852:C1852"/>
    <mergeCell ref="D1852:E1852"/>
    <mergeCell ref="F1852:G1852"/>
    <mergeCell ref="F1820:G1820"/>
    <mergeCell ref="D2703:E2703"/>
    <mergeCell ref="F2703:G2703"/>
    <mergeCell ref="F2672:G2672"/>
    <mergeCell ref="B2798:C2798"/>
    <mergeCell ref="B265:C265"/>
    <mergeCell ref="F2798:G2798"/>
    <mergeCell ref="D265:E265"/>
    <mergeCell ref="B3119:C3119"/>
    <mergeCell ref="D3119:E3119"/>
    <mergeCell ref="F3119:G3119"/>
    <mergeCell ref="B3151:C3151"/>
    <mergeCell ref="D3151:E3151"/>
    <mergeCell ref="F3151:G3151"/>
    <mergeCell ref="F5135:G5135"/>
    <mergeCell ref="B4980:C4980"/>
    <mergeCell ref="D4980:E4980"/>
    <mergeCell ref="F4980:G4980"/>
    <mergeCell ref="B5073:C5073"/>
    <mergeCell ref="D3377:E3377"/>
    <mergeCell ref="D3539:E3539"/>
    <mergeCell ref="B3345:C3345"/>
    <mergeCell ref="B3708:C3708"/>
    <mergeCell ref="F3182:G3182"/>
    <mergeCell ref="F3279:G3279"/>
    <mergeCell ref="B4442:C4442"/>
    <mergeCell ref="B4347:C4347"/>
    <mergeCell ref="D4157:E4157"/>
    <mergeCell ref="F4157:G4157"/>
    <mergeCell ref="F4283:G4283"/>
    <mergeCell ref="D4378:E4378"/>
    <mergeCell ref="B4219:C4219"/>
    <mergeCell ref="D3443:E3443"/>
    <mergeCell ref="F3443:G3443"/>
    <mergeCell ref="F5574:G5574"/>
    <mergeCell ref="B5261:C5261"/>
    <mergeCell ref="D5261:E5261"/>
    <mergeCell ref="B5011:C5011"/>
    <mergeCell ref="F5447:G5447"/>
    <mergeCell ref="B5354:C5354"/>
    <mergeCell ref="B4410:C4410"/>
    <mergeCell ref="D4410:E4410"/>
    <mergeCell ref="F4410:G4410"/>
    <mergeCell ref="B4283:C4283"/>
    <mergeCell ref="D4283:E4283"/>
    <mergeCell ref="F4189:G4189"/>
    <mergeCell ref="B4251:C4251"/>
    <mergeCell ref="D4251:E4251"/>
    <mergeCell ref="F4251:G4251"/>
    <mergeCell ref="B4315:C4315"/>
    <mergeCell ref="D4315:E4315"/>
    <mergeCell ref="D4347:E4347"/>
    <mergeCell ref="F5416:G5416"/>
    <mergeCell ref="B5135:C5135"/>
    <mergeCell ref="D5416:E5416"/>
    <mergeCell ref="B5323:C5323"/>
    <mergeCell ref="B3182:C3182"/>
    <mergeCell ref="F3377:G3377"/>
    <mergeCell ref="B3279:C3279"/>
    <mergeCell ref="D3279:E3279"/>
    <mergeCell ref="F3345:G3345"/>
    <mergeCell ref="B3377:C3377"/>
    <mergeCell ref="D3345:E3345"/>
    <mergeCell ref="D3409:E3409"/>
    <mergeCell ref="F3409:G3409"/>
    <mergeCell ref="B2926:C2926"/>
    <mergeCell ref="D2926:E2926"/>
    <mergeCell ref="F2926:G2926"/>
    <mergeCell ref="B1695:C1695"/>
    <mergeCell ref="D3088:E3088"/>
    <mergeCell ref="F3088:G3088"/>
    <mergeCell ref="B2829:C2829"/>
    <mergeCell ref="F2734:G2734"/>
    <mergeCell ref="F2640:G2640"/>
    <mergeCell ref="F2608:G2608"/>
    <mergeCell ref="B2640:C2640"/>
    <mergeCell ref="D2640:E2640"/>
    <mergeCell ref="B2991:C2991"/>
    <mergeCell ref="D2991:E2991"/>
    <mergeCell ref="D2734:E2734"/>
    <mergeCell ref="B2703:C2703"/>
    <mergeCell ref="F2991:G2991"/>
    <mergeCell ref="B3025:C3025"/>
    <mergeCell ref="D3025:E3025"/>
    <mergeCell ref="F3025:G3025"/>
    <mergeCell ref="F2576:G2576"/>
    <mergeCell ref="B3088:C3088"/>
    <mergeCell ref="B2576:C2576"/>
    <mergeCell ref="D2576:E2576"/>
    <mergeCell ref="B3475:C3475"/>
    <mergeCell ref="D3475:E3475"/>
    <mergeCell ref="B2959:C2959"/>
    <mergeCell ref="D2959:E2959"/>
    <mergeCell ref="D4033:E4033"/>
    <mergeCell ref="F4033:G4033"/>
    <mergeCell ref="D3876:E3876"/>
    <mergeCell ref="F3876:G3876"/>
    <mergeCell ref="D3909:E3909"/>
    <mergeCell ref="D3971:E3971"/>
    <mergeCell ref="B3672:C3672"/>
    <mergeCell ref="D3672:E3672"/>
    <mergeCell ref="F3539:G3539"/>
    <mergeCell ref="B4002:C4002"/>
    <mergeCell ref="B3845:C3845"/>
    <mergeCell ref="B3876:C3876"/>
    <mergeCell ref="F3573:G3573"/>
    <mergeCell ref="B3214:C3214"/>
    <mergeCell ref="B3443:C3443"/>
    <mergeCell ref="F3311:G3311"/>
    <mergeCell ref="B3247:C3247"/>
    <mergeCell ref="D3247:E3247"/>
    <mergeCell ref="D3214:E3214"/>
    <mergeCell ref="F3214:G3214"/>
    <mergeCell ref="F4506:G4506"/>
    <mergeCell ref="B4538:C4538"/>
    <mergeCell ref="D2798:E2798"/>
    <mergeCell ref="B4126:C4126"/>
    <mergeCell ref="D4189:E4189"/>
    <mergeCell ref="D4095:E4095"/>
    <mergeCell ref="F4095:G4095"/>
    <mergeCell ref="B3311:C3311"/>
    <mergeCell ref="B3409:C3409"/>
    <mergeCell ref="D3311:E3311"/>
    <mergeCell ref="D4219:E4219"/>
    <mergeCell ref="F4219:G4219"/>
    <mergeCell ref="B4157:C4157"/>
    <mergeCell ref="D3811:E3811"/>
    <mergeCell ref="F3971:G3971"/>
    <mergeCell ref="D4002:E4002"/>
    <mergeCell ref="F4002:G4002"/>
    <mergeCell ref="B3740:C3740"/>
    <mergeCell ref="D3740:E3740"/>
    <mergeCell ref="F3740:G3740"/>
    <mergeCell ref="B3811:C3811"/>
    <mergeCell ref="B4033:C4033"/>
    <mergeCell ref="B3940:C3940"/>
    <mergeCell ref="F3475:G3475"/>
    <mergeCell ref="D4569:E4569"/>
    <mergeCell ref="F4569:G4569"/>
    <mergeCell ref="B4601:C4601"/>
    <mergeCell ref="D4601:E4601"/>
    <mergeCell ref="F4601:G4601"/>
    <mergeCell ref="B4761:C4761"/>
    <mergeCell ref="B4730:C4730"/>
    <mergeCell ref="F4792:G4792"/>
    <mergeCell ref="D4538:E4538"/>
    <mergeCell ref="F5541:G5541"/>
    <mergeCell ref="D1695:E1695"/>
    <mergeCell ref="F1695:G1695"/>
    <mergeCell ref="B1727:C1727"/>
    <mergeCell ref="B1883:C1883"/>
    <mergeCell ref="D2232:E2232"/>
    <mergeCell ref="B1789:C1789"/>
    <mergeCell ref="D1789:E1789"/>
    <mergeCell ref="F1789:G1789"/>
    <mergeCell ref="B2263:C2263"/>
    <mergeCell ref="D2356:E2356"/>
    <mergeCell ref="F2356:G2356"/>
    <mergeCell ref="B2387:C2387"/>
    <mergeCell ref="D2387:E2387"/>
    <mergeCell ref="F2387:G2387"/>
    <mergeCell ref="F1883:G1883"/>
    <mergeCell ref="F2075:G2075"/>
    <mergeCell ref="F5073:G5073"/>
    <mergeCell ref="B4506:C4506"/>
    <mergeCell ref="B4699:C4699"/>
    <mergeCell ref="D4699:E4699"/>
    <mergeCell ref="F4699:G4699"/>
    <mergeCell ref="B4886:C4886"/>
    <mergeCell ref="D4730:E4730"/>
    <mergeCell ref="F2893:G2893"/>
    <mergeCell ref="F3811:G3811"/>
    <mergeCell ref="D4792:E4792"/>
    <mergeCell ref="D4886:E4886"/>
    <mergeCell ref="F4886:G4886"/>
    <mergeCell ref="B4917:C4917"/>
    <mergeCell ref="D4917:E4917"/>
    <mergeCell ref="F4917:G4917"/>
    <mergeCell ref="F4948:G4948"/>
    <mergeCell ref="B4823:C4823"/>
    <mergeCell ref="D4823:E4823"/>
    <mergeCell ref="F4823:G4823"/>
    <mergeCell ref="B4855:C4855"/>
    <mergeCell ref="D4855:E4855"/>
    <mergeCell ref="F4855:G4855"/>
    <mergeCell ref="D4948:E4948"/>
    <mergeCell ref="B4792:C4792"/>
    <mergeCell ref="B4635:C4635"/>
    <mergeCell ref="D4635:E4635"/>
    <mergeCell ref="F4635:G4635"/>
    <mergeCell ref="B4668:C4668"/>
    <mergeCell ref="D4668:E4668"/>
    <mergeCell ref="F4668:G4668"/>
    <mergeCell ref="B4569:C4569"/>
    <mergeCell ref="F5104:G5104"/>
    <mergeCell ref="F4730:G4730"/>
    <mergeCell ref="B4948:C4948"/>
    <mergeCell ref="D5011:E5011"/>
    <mergeCell ref="D5042:E5042"/>
    <mergeCell ref="D5354:E5354"/>
    <mergeCell ref="F5354:G5354"/>
    <mergeCell ref="D5135:E5135"/>
    <mergeCell ref="D2106:E2106"/>
    <mergeCell ref="F2106:G2106"/>
    <mergeCell ref="F5042:G5042"/>
    <mergeCell ref="D4473:H4473"/>
    <mergeCell ref="F4538:G4538"/>
    <mergeCell ref="D4506:E4506"/>
    <mergeCell ref="D5073:E5073"/>
    <mergeCell ref="F5011:G5011"/>
    <mergeCell ref="F5199:G5199"/>
    <mergeCell ref="D4442:E4442"/>
    <mergeCell ref="F4442:G4442"/>
    <mergeCell ref="F2829:G2829"/>
    <mergeCell ref="D5199:E5199"/>
    <mergeCell ref="F5261:G5261"/>
    <mergeCell ref="D3845:E3845"/>
    <mergeCell ref="F3845:G3845"/>
    <mergeCell ref="B1193:C1193"/>
    <mergeCell ref="D1193:E1193"/>
    <mergeCell ref="F1193:G1193"/>
    <mergeCell ref="D5447:E5447"/>
    <mergeCell ref="B3607:C3607"/>
    <mergeCell ref="B3909:C3909"/>
    <mergeCell ref="B4189:C4189"/>
    <mergeCell ref="B3971:C3971"/>
    <mergeCell ref="F3909:G3909"/>
    <mergeCell ref="D3940:E3940"/>
    <mergeCell ref="F3940:G3940"/>
    <mergeCell ref="D4475:E4475"/>
    <mergeCell ref="F4475:G4475"/>
    <mergeCell ref="D4126:E4126"/>
    <mergeCell ref="F4126:G4126"/>
    <mergeCell ref="F4347:G4347"/>
    <mergeCell ref="B4378:C4378"/>
    <mergeCell ref="F4378:G4378"/>
    <mergeCell ref="F4315:G4315"/>
    <mergeCell ref="B5042:C5042"/>
    <mergeCell ref="D4761:E4761"/>
    <mergeCell ref="F4761:G4761"/>
    <mergeCell ref="B5104:C5104"/>
    <mergeCell ref="D5104:E5104"/>
  </mergeCells>
  <pageMargins left="0.7" right="0.7" top="0.75" bottom="0.75" header="0.3" footer="0.3"/>
  <pageSetup orientation="portrait" horizontalDpi="1200" verticalDpi="1200" r:id="rId1"/>
  <ignoredErrors>
    <ignoredError sqref="E3912:E3935 C3912:C3935 F3934 D3934 B3934 B3901:E390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القسم السادس الواردات(ج 186-363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Mohammed Hussien</cp:lastModifiedBy>
  <dcterms:created xsi:type="dcterms:W3CDTF">2018-09-02T07:03:20Z</dcterms:created>
  <dcterms:modified xsi:type="dcterms:W3CDTF">2022-10-31T11:52:31Z</dcterms:modified>
</cp:coreProperties>
</file>